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Documents\Café Herzog\VZMR 2023\"/>
    </mc:Choice>
  </mc:AlternateContent>
  <bookViews>
    <workbookView xWindow="0" yWindow="0" windowWidth="28800" windowHeight="12435"/>
  </bookViews>
  <sheets>
    <sheet name="Rekapitulace stavby" sheetId="1" r:id="rId1"/>
    <sheet name="1.1 - Architektonické a s..." sheetId="2" r:id="rId2"/>
    <sheet name="1.2 - Stavebně-kontrukční..." sheetId="3" r:id="rId3"/>
    <sheet name="1.4 - Zdravotní technika" sheetId="4" r:id="rId4"/>
    <sheet name="1.5 - Elektroinstalace si..." sheetId="5" r:id="rId5"/>
    <sheet name="1.6 - Vytápění" sheetId="6" r:id="rId6"/>
    <sheet name="1.7 - Vzduchotechnika" sheetId="7" r:id="rId7"/>
    <sheet name="1.8 - Elektroinstalce sla..." sheetId="8" r:id="rId8"/>
    <sheet name="VRN - Vedlejší rozpočtové..." sheetId="9" r:id="rId9"/>
    <sheet name="Pokyny pro vyplnění" sheetId="10" r:id="rId10"/>
  </sheets>
  <definedNames>
    <definedName name="_xlnm._FilterDatabase" localSheetId="1" hidden="1">'1.1 - Architektonické a s...'!$C$117:$K$443</definedName>
    <definedName name="_xlnm._FilterDatabase" localSheetId="2" hidden="1">'1.2 - Stavebně-kontrukční...'!$C$101:$K$165</definedName>
    <definedName name="_xlnm._FilterDatabase" localSheetId="3" hidden="1">'1.4 - Zdravotní technika'!$C$92:$K$305</definedName>
    <definedName name="_xlnm._FilterDatabase" localSheetId="4" hidden="1">'1.5 - Elektroinstalace si...'!$C$90:$K$184</definedName>
    <definedName name="_xlnm._FilterDatabase" localSheetId="5" hidden="1">'1.6 - Vytápění'!$C$92:$K$145</definedName>
    <definedName name="_xlnm._FilterDatabase" localSheetId="6" hidden="1">'1.7 - Vzduchotechnika'!$C$88:$K$129</definedName>
    <definedName name="_xlnm._FilterDatabase" localSheetId="7" hidden="1">'1.8 - Elektroinstalce sla...'!$C$87:$K$117</definedName>
    <definedName name="_xlnm._FilterDatabase" localSheetId="8" hidden="1">'VRN - Vedlejší rozpočtové...'!$C$83:$K$95</definedName>
    <definedName name="_xlnm.Print_Titles" localSheetId="1">'1.1 - Architektonické a s...'!$117:$117</definedName>
    <definedName name="_xlnm.Print_Titles" localSheetId="2">'1.2 - Stavebně-kontrukční...'!$101:$101</definedName>
    <definedName name="_xlnm.Print_Titles" localSheetId="3">'1.4 - Zdravotní technika'!$92:$92</definedName>
    <definedName name="_xlnm.Print_Titles" localSheetId="4">'1.5 - Elektroinstalace si...'!$90:$90</definedName>
    <definedName name="_xlnm.Print_Titles" localSheetId="5">'1.6 - Vytápění'!$92:$92</definedName>
    <definedName name="_xlnm.Print_Titles" localSheetId="6">'1.7 - Vzduchotechnika'!$88:$88</definedName>
    <definedName name="_xlnm.Print_Titles" localSheetId="7">'1.8 - Elektroinstalce sla...'!$87:$87</definedName>
    <definedName name="_xlnm.Print_Titles" localSheetId="0">'Rekapitulace stavby'!$52:$52</definedName>
    <definedName name="_xlnm.Print_Titles" localSheetId="8">'VRN - Vedlejší rozpočtové...'!$83:$83</definedName>
    <definedName name="_xlnm.Print_Area" localSheetId="1">'1.1 - Architektonické a s...'!$C$4:$J$41,'1.1 - Architektonické a s...'!$C$47:$J$97,'1.1 - Architektonické a s...'!$C$103:$J$443</definedName>
    <definedName name="_xlnm.Print_Area" localSheetId="2">'1.2 - Stavebně-kontrukční...'!$C$4:$J$41,'1.2 - Stavebně-kontrukční...'!$C$47:$J$81,'1.2 - Stavebně-kontrukční...'!$C$87:$J$165</definedName>
    <definedName name="_xlnm.Print_Area" localSheetId="3">'1.4 - Zdravotní technika'!$C$4:$J$41,'1.4 - Zdravotní technika'!$C$47:$J$72,'1.4 - Zdravotní technika'!$C$78:$J$305</definedName>
    <definedName name="_xlnm.Print_Area" localSheetId="4">'1.5 - Elektroinstalace si...'!$C$4:$J$41,'1.5 - Elektroinstalace si...'!$C$47:$J$70,'1.5 - Elektroinstalace si...'!$C$76:$J$184</definedName>
    <definedName name="_xlnm.Print_Area" localSheetId="5">'1.6 - Vytápění'!$C$4:$J$41,'1.6 - Vytápění'!$C$47:$J$72,'1.6 - Vytápění'!$C$78:$J$145</definedName>
    <definedName name="_xlnm.Print_Area" localSheetId="6">'1.7 - Vzduchotechnika'!$C$4:$J$41,'1.7 - Vzduchotechnika'!$C$47:$J$68,'1.7 - Vzduchotechnika'!$C$74:$J$129</definedName>
    <definedName name="_xlnm.Print_Area" localSheetId="7">'1.8 - Elektroinstalce sla...'!$C$4:$J$41,'1.8 - Elektroinstalce sla...'!$C$47:$J$67,'1.8 - Elektroinstalce sla...'!$C$73:$J$117</definedName>
    <definedName name="_xlnm.Print_Area" localSheetId="9">'Pokyny pro vyplnění'!$B$2:$K$71,'Pokyny pro vyplnění'!$B$74:$K$118,'Pokyny pro vyplnění'!$B$121:$K$161,'Pokyny pro vyplnění'!$B$164:$K$218</definedName>
    <definedName name="_xlnm.Print_Area" localSheetId="0">'Rekapitulace stavby'!$D$4:$AO$36,'Rekapitulace stavby'!$C$42:$AQ$64</definedName>
    <definedName name="_xlnm.Print_Area" localSheetId="8">'VRN - Vedlejší rozpočtové...'!$C$4:$J$39,'VRN - Vedlejší rozpočtové...'!$C$45:$J$65,'VRN - Vedlejší rozpočtové...'!$C$71:$J$95</definedName>
  </definedNames>
  <calcPr calcId="152511"/>
</workbook>
</file>

<file path=xl/calcChain.xml><?xml version="1.0" encoding="utf-8"?>
<calcChain xmlns="http://schemas.openxmlformats.org/spreadsheetml/2006/main">
  <c r="J37" i="9" l="1"/>
  <c r="J36" i="9"/>
  <c r="AY63" i="1"/>
  <c r="J35" i="9"/>
  <c r="AX63" i="1"/>
  <c r="BI95" i="9"/>
  <c r="BH95" i="9"/>
  <c r="BG95" i="9"/>
  <c r="BF95" i="9"/>
  <c r="T95" i="9"/>
  <c r="R95" i="9"/>
  <c r="P95" i="9"/>
  <c r="BI94" i="9"/>
  <c r="BH94" i="9"/>
  <c r="BG94" i="9"/>
  <c r="BF94" i="9"/>
  <c r="T94" i="9"/>
  <c r="R94" i="9"/>
  <c r="P94" i="9"/>
  <c r="BI92" i="9"/>
  <c r="BH92" i="9"/>
  <c r="BG92" i="9"/>
  <c r="BF92" i="9"/>
  <c r="T92" i="9"/>
  <c r="R92" i="9"/>
  <c r="P92" i="9"/>
  <c r="BI91" i="9"/>
  <c r="BH91" i="9"/>
  <c r="BG91" i="9"/>
  <c r="BF91" i="9"/>
  <c r="T91" i="9"/>
  <c r="R91" i="9"/>
  <c r="P91" i="9"/>
  <c r="BI89" i="9"/>
  <c r="BH89" i="9"/>
  <c r="BG89" i="9"/>
  <c r="BF89" i="9"/>
  <c r="T89" i="9"/>
  <c r="T88" i="9" s="1"/>
  <c r="R89" i="9"/>
  <c r="R88" i="9"/>
  <c r="P89" i="9"/>
  <c r="P88" i="9" s="1"/>
  <c r="BI87" i="9"/>
  <c r="BH87" i="9"/>
  <c r="BG87" i="9"/>
  <c r="BF87" i="9"/>
  <c r="T87" i="9"/>
  <c r="T86" i="9" s="1"/>
  <c r="R87" i="9"/>
  <c r="R86" i="9"/>
  <c r="P87" i="9"/>
  <c r="P86" i="9"/>
  <c r="J81" i="9"/>
  <c r="J80" i="9"/>
  <c r="F80" i="9"/>
  <c r="F78" i="9"/>
  <c r="E76" i="9"/>
  <c r="J55" i="9"/>
  <c r="J54" i="9"/>
  <c r="F54" i="9"/>
  <c r="F52" i="9"/>
  <c r="E50" i="9"/>
  <c r="J18" i="9"/>
  <c r="E18" i="9"/>
  <c r="F81" i="9"/>
  <c r="J17" i="9"/>
  <c r="J12" i="9"/>
  <c r="J52" i="9" s="1"/>
  <c r="E7" i="9"/>
  <c r="E48" i="9"/>
  <c r="J39" i="8"/>
  <c r="J38" i="8"/>
  <c r="AY62" i="1"/>
  <c r="J37" i="8"/>
  <c r="AX62" i="1"/>
  <c r="BI117" i="8"/>
  <c r="BH117" i="8"/>
  <c r="BG117" i="8"/>
  <c r="BF117" i="8"/>
  <c r="T117" i="8"/>
  <c r="R117" i="8"/>
  <c r="P117" i="8"/>
  <c r="BI116" i="8"/>
  <c r="BH116" i="8"/>
  <c r="BG116" i="8"/>
  <c r="BF116" i="8"/>
  <c r="T116" i="8"/>
  <c r="R116" i="8"/>
  <c r="P116" i="8"/>
  <c r="BI115" i="8"/>
  <c r="BH115" i="8"/>
  <c r="BG115" i="8"/>
  <c r="BF115" i="8"/>
  <c r="T115" i="8"/>
  <c r="R115" i="8"/>
  <c r="P115" i="8"/>
  <c r="BI114" i="8"/>
  <c r="BH114" i="8"/>
  <c r="BG114" i="8"/>
  <c r="BF114" i="8"/>
  <c r="T114" i="8"/>
  <c r="R114" i="8"/>
  <c r="P114" i="8"/>
  <c r="BI113" i="8"/>
  <c r="BH113" i="8"/>
  <c r="BG113" i="8"/>
  <c r="BF113" i="8"/>
  <c r="T113" i="8"/>
  <c r="R113" i="8"/>
  <c r="P113" i="8"/>
  <c r="BI112" i="8"/>
  <c r="BH112" i="8"/>
  <c r="BG112" i="8"/>
  <c r="BF112" i="8"/>
  <c r="T112" i="8"/>
  <c r="R112" i="8"/>
  <c r="P112" i="8"/>
  <c r="BI111" i="8"/>
  <c r="BH111" i="8"/>
  <c r="BG111" i="8"/>
  <c r="BF111" i="8"/>
  <c r="T111" i="8"/>
  <c r="R111" i="8"/>
  <c r="P111" i="8"/>
  <c r="BI109" i="8"/>
  <c r="BH109" i="8"/>
  <c r="BG109" i="8"/>
  <c r="BF109" i="8"/>
  <c r="T109" i="8"/>
  <c r="R109" i="8"/>
  <c r="P109" i="8"/>
  <c r="BI108" i="8"/>
  <c r="BH108" i="8"/>
  <c r="BG108" i="8"/>
  <c r="BF108" i="8"/>
  <c r="T108" i="8"/>
  <c r="R108" i="8"/>
  <c r="P108" i="8"/>
  <c r="BI107" i="8"/>
  <c r="BH107" i="8"/>
  <c r="BG107" i="8"/>
  <c r="BF107" i="8"/>
  <c r="T107" i="8"/>
  <c r="R107" i="8"/>
  <c r="P107" i="8"/>
  <c r="BI106" i="8"/>
  <c r="BH106" i="8"/>
  <c r="BG106" i="8"/>
  <c r="BF106" i="8"/>
  <c r="T106" i="8"/>
  <c r="R106" i="8"/>
  <c r="P106" i="8"/>
  <c r="BI105" i="8"/>
  <c r="BH105" i="8"/>
  <c r="BG105" i="8"/>
  <c r="BF105" i="8"/>
  <c r="T105" i="8"/>
  <c r="R105" i="8"/>
  <c r="P105" i="8"/>
  <c r="BI104" i="8"/>
  <c r="BH104" i="8"/>
  <c r="BG104" i="8"/>
  <c r="BF104" i="8"/>
  <c r="T104" i="8"/>
  <c r="R104" i="8"/>
  <c r="P104" i="8"/>
  <c r="BI103" i="8"/>
  <c r="BH103" i="8"/>
  <c r="BG103" i="8"/>
  <c r="BF103" i="8"/>
  <c r="T103" i="8"/>
  <c r="R103" i="8"/>
  <c r="P103" i="8"/>
  <c r="BI102" i="8"/>
  <c r="BH102" i="8"/>
  <c r="BG102" i="8"/>
  <c r="BF102" i="8"/>
  <c r="T102" i="8"/>
  <c r="R102" i="8"/>
  <c r="P102" i="8"/>
  <c r="BI101" i="8"/>
  <c r="BH101" i="8"/>
  <c r="BG101" i="8"/>
  <c r="BF101" i="8"/>
  <c r="T101" i="8"/>
  <c r="R101" i="8"/>
  <c r="P101" i="8"/>
  <c r="BI99" i="8"/>
  <c r="BH99" i="8"/>
  <c r="BG99" i="8"/>
  <c r="BF99" i="8"/>
  <c r="T99" i="8"/>
  <c r="R99" i="8"/>
  <c r="P99" i="8"/>
  <c r="BI98" i="8"/>
  <c r="BH98" i="8"/>
  <c r="BG98" i="8"/>
  <c r="BF98" i="8"/>
  <c r="T98" i="8"/>
  <c r="R98" i="8"/>
  <c r="P98" i="8"/>
  <c r="BI97" i="8"/>
  <c r="BH97" i="8"/>
  <c r="BG97" i="8"/>
  <c r="BF97" i="8"/>
  <c r="T97" i="8"/>
  <c r="R97" i="8"/>
  <c r="P97" i="8"/>
  <c r="BI96" i="8"/>
  <c r="BH96" i="8"/>
  <c r="BG96" i="8"/>
  <c r="BF96" i="8"/>
  <c r="T96" i="8"/>
  <c r="R96" i="8"/>
  <c r="P96" i="8"/>
  <c r="BI95" i="8"/>
  <c r="BH95" i="8"/>
  <c r="BG95" i="8"/>
  <c r="BF95" i="8"/>
  <c r="T95" i="8"/>
  <c r="R95" i="8"/>
  <c r="P95" i="8"/>
  <c r="BI94" i="8"/>
  <c r="BH94" i="8"/>
  <c r="BG94" i="8"/>
  <c r="BF94" i="8"/>
  <c r="T94" i="8"/>
  <c r="R94" i="8"/>
  <c r="P94" i="8"/>
  <c r="BI93" i="8"/>
  <c r="BH93" i="8"/>
  <c r="BG93" i="8"/>
  <c r="BF93" i="8"/>
  <c r="T93" i="8"/>
  <c r="R93" i="8"/>
  <c r="P93" i="8"/>
  <c r="BI92" i="8"/>
  <c r="BH92" i="8"/>
  <c r="BG92" i="8"/>
  <c r="BF92" i="8"/>
  <c r="T92" i="8"/>
  <c r="R92" i="8"/>
  <c r="P92" i="8"/>
  <c r="BI91" i="8"/>
  <c r="BH91" i="8"/>
  <c r="BG91" i="8"/>
  <c r="BF91" i="8"/>
  <c r="T91" i="8"/>
  <c r="R91" i="8"/>
  <c r="P91" i="8"/>
  <c r="BI90" i="8"/>
  <c r="BH90" i="8"/>
  <c r="BG90" i="8"/>
  <c r="BF90" i="8"/>
  <c r="T90" i="8"/>
  <c r="R90" i="8"/>
  <c r="P90" i="8"/>
  <c r="J84" i="8"/>
  <c r="F84" i="8"/>
  <c r="F82" i="8"/>
  <c r="E80" i="8"/>
  <c r="J58" i="8"/>
  <c r="F58" i="8"/>
  <c r="F56" i="8"/>
  <c r="E54" i="8"/>
  <c r="J26" i="8"/>
  <c r="E26" i="8"/>
  <c r="J59" i="8"/>
  <c r="J25" i="8"/>
  <c r="J20" i="8"/>
  <c r="E20" i="8"/>
  <c r="F85" i="8"/>
  <c r="J19" i="8"/>
  <c r="J14" i="8"/>
  <c r="J82" i="8"/>
  <c r="E7" i="8"/>
  <c r="E50" i="8" s="1"/>
  <c r="J39" i="7"/>
  <c r="J38" i="7"/>
  <c r="AY61" i="1"/>
  <c r="J37" i="7"/>
  <c r="AX61" i="1" s="1"/>
  <c r="BI129" i="7"/>
  <c r="BH129" i="7"/>
  <c r="BG129" i="7"/>
  <c r="BF129" i="7"/>
  <c r="T129" i="7"/>
  <c r="R129" i="7"/>
  <c r="P129" i="7"/>
  <c r="BI128" i="7"/>
  <c r="BH128" i="7"/>
  <c r="BG128" i="7"/>
  <c r="BF128" i="7"/>
  <c r="T128" i="7"/>
  <c r="R128" i="7"/>
  <c r="P128" i="7"/>
  <c r="BI127" i="7"/>
  <c r="BH127" i="7"/>
  <c r="BG127" i="7"/>
  <c r="BF127" i="7"/>
  <c r="T127" i="7"/>
  <c r="R127" i="7"/>
  <c r="P127" i="7"/>
  <c r="BI126" i="7"/>
  <c r="BH126" i="7"/>
  <c r="BG126" i="7"/>
  <c r="BF126" i="7"/>
  <c r="T126" i="7"/>
  <c r="R126" i="7"/>
  <c r="P126" i="7"/>
  <c r="BI125" i="7"/>
  <c r="BH125" i="7"/>
  <c r="BG125" i="7"/>
  <c r="BF125" i="7"/>
  <c r="T125" i="7"/>
  <c r="R125" i="7"/>
  <c r="P125" i="7"/>
  <c r="BI124" i="7"/>
  <c r="BH124" i="7"/>
  <c r="BG124" i="7"/>
  <c r="BF124" i="7"/>
  <c r="T124" i="7"/>
  <c r="R124" i="7"/>
  <c r="P124" i="7"/>
  <c r="BI123" i="7"/>
  <c r="BH123" i="7"/>
  <c r="BG123" i="7"/>
  <c r="BF123" i="7"/>
  <c r="T123" i="7"/>
  <c r="R123" i="7"/>
  <c r="P123" i="7"/>
  <c r="BI121" i="7"/>
  <c r="BH121" i="7"/>
  <c r="BG121" i="7"/>
  <c r="BF121" i="7"/>
  <c r="T121" i="7"/>
  <c r="R121" i="7"/>
  <c r="P121" i="7"/>
  <c r="BI120" i="7"/>
  <c r="BH120" i="7"/>
  <c r="BG120" i="7"/>
  <c r="BF120" i="7"/>
  <c r="T120" i="7"/>
  <c r="R120" i="7"/>
  <c r="P120" i="7"/>
  <c r="BI119" i="7"/>
  <c r="BH119" i="7"/>
  <c r="BG119" i="7"/>
  <c r="BF119" i="7"/>
  <c r="T119" i="7"/>
  <c r="R119" i="7"/>
  <c r="P119" i="7"/>
  <c r="BI118" i="7"/>
  <c r="BH118" i="7"/>
  <c r="BG118" i="7"/>
  <c r="BF118" i="7"/>
  <c r="T118" i="7"/>
  <c r="R118" i="7"/>
  <c r="P118" i="7"/>
  <c r="BI117" i="7"/>
  <c r="BH117" i="7"/>
  <c r="BG117" i="7"/>
  <c r="BF117" i="7"/>
  <c r="T117" i="7"/>
  <c r="R117" i="7"/>
  <c r="P117" i="7"/>
  <c r="BI116" i="7"/>
  <c r="BH116" i="7"/>
  <c r="BG116" i="7"/>
  <c r="BF116" i="7"/>
  <c r="T116" i="7"/>
  <c r="R116" i="7"/>
  <c r="P116" i="7"/>
  <c r="BI115" i="7"/>
  <c r="BH115" i="7"/>
  <c r="BG115" i="7"/>
  <c r="BF115" i="7"/>
  <c r="T115" i="7"/>
  <c r="R115" i="7"/>
  <c r="P115" i="7"/>
  <c r="BI114" i="7"/>
  <c r="BH114" i="7"/>
  <c r="BG114" i="7"/>
  <c r="BF114" i="7"/>
  <c r="T114" i="7"/>
  <c r="R114" i="7"/>
  <c r="P114" i="7"/>
  <c r="BI113" i="7"/>
  <c r="BH113" i="7"/>
  <c r="BG113" i="7"/>
  <c r="BF113" i="7"/>
  <c r="T113" i="7"/>
  <c r="R113" i="7"/>
  <c r="P113" i="7"/>
  <c r="BI112" i="7"/>
  <c r="BH112" i="7"/>
  <c r="BG112" i="7"/>
  <c r="BF112" i="7"/>
  <c r="T112" i="7"/>
  <c r="R112" i="7"/>
  <c r="P112" i="7"/>
  <c r="BI111" i="7"/>
  <c r="BH111" i="7"/>
  <c r="BG111" i="7"/>
  <c r="BF111" i="7"/>
  <c r="T111" i="7"/>
  <c r="R111" i="7"/>
  <c r="P111" i="7"/>
  <c r="BI110" i="7"/>
  <c r="BH110" i="7"/>
  <c r="BG110" i="7"/>
  <c r="BF110" i="7"/>
  <c r="T110" i="7"/>
  <c r="R110" i="7"/>
  <c r="P110" i="7"/>
  <c r="BI109" i="7"/>
  <c r="BH109" i="7"/>
  <c r="BG109" i="7"/>
  <c r="BF109" i="7"/>
  <c r="T109" i="7"/>
  <c r="R109" i="7"/>
  <c r="P109" i="7"/>
  <c r="BI108" i="7"/>
  <c r="BH108" i="7"/>
  <c r="BG108" i="7"/>
  <c r="BF108" i="7"/>
  <c r="T108" i="7"/>
  <c r="R108" i="7"/>
  <c r="P108" i="7"/>
  <c r="BI107" i="7"/>
  <c r="BH107" i="7"/>
  <c r="BG107" i="7"/>
  <c r="BF107" i="7"/>
  <c r="T107" i="7"/>
  <c r="R107" i="7"/>
  <c r="P107" i="7"/>
  <c r="BI106" i="7"/>
  <c r="BH106" i="7"/>
  <c r="BG106" i="7"/>
  <c r="BF106" i="7"/>
  <c r="T106" i="7"/>
  <c r="R106" i="7"/>
  <c r="P106" i="7"/>
  <c r="BI105" i="7"/>
  <c r="BH105" i="7"/>
  <c r="BG105" i="7"/>
  <c r="BF105" i="7"/>
  <c r="T105" i="7"/>
  <c r="R105" i="7"/>
  <c r="P105" i="7"/>
  <c r="BI104" i="7"/>
  <c r="BH104" i="7"/>
  <c r="BG104" i="7"/>
  <c r="BF104" i="7"/>
  <c r="T104" i="7"/>
  <c r="R104" i="7"/>
  <c r="P104" i="7"/>
  <c r="BI102" i="7"/>
  <c r="BH102" i="7"/>
  <c r="BG102" i="7"/>
  <c r="BF102" i="7"/>
  <c r="T102" i="7"/>
  <c r="R102" i="7"/>
  <c r="P102" i="7"/>
  <c r="BI101" i="7"/>
  <c r="BH101" i="7"/>
  <c r="BG101" i="7"/>
  <c r="BF101" i="7"/>
  <c r="T101" i="7"/>
  <c r="R101" i="7"/>
  <c r="P101" i="7"/>
  <c r="BI100" i="7"/>
  <c r="BH100" i="7"/>
  <c r="BG100" i="7"/>
  <c r="BF100" i="7"/>
  <c r="T100" i="7"/>
  <c r="R100" i="7"/>
  <c r="P100" i="7"/>
  <c r="BI99" i="7"/>
  <c r="BH99" i="7"/>
  <c r="BG99" i="7"/>
  <c r="BF99" i="7"/>
  <c r="T99" i="7"/>
  <c r="R99" i="7"/>
  <c r="P99" i="7"/>
  <c r="BI98" i="7"/>
  <c r="BH98" i="7"/>
  <c r="BG98" i="7"/>
  <c r="BF98" i="7"/>
  <c r="T98" i="7"/>
  <c r="R98" i="7"/>
  <c r="P98" i="7"/>
  <c r="BI97" i="7"/>
  <c r="BH97" i="7"/>
  <c r="BG97" i="7"/>
  <c r="BF97" i="7"/>
  <c r="T97" i="7"/>
  <c r="R97" i="7"/>
  <c r="P97" i="7"/>
  <c r="BI96" i="7"/>
  <c r="BH96" i="7"/>
  <c r="BG96" i="7"/>
  <c r="BF96" i="7"/>
  <c r="T96" i="7"/>
  <c r="R96" i="7"/>
  <c r="P96" i="7"/>
  <c r="BI95" i="7"/>
  <c r="BH95" i="7"/>
  <c r="BG95" i="7"/>
  <c r="BF95" i="7"/>
  <c r="T95" i="7"/>
  <c r="R95" i="7"/>
  <c r="P95" i="7"/>
  <c r="BI94" i="7"/>
  <c r="BH94" i="7"/>
  <c r="BG94" i="7"/>
  <c r="BF94" i="7"/>
  <c r="T94" i="7"/>
  <c r="R94" i="7"/>
  <c r="P94" i="7"/>
  <c r="BI93" i="7"/>
  <c r="BH93" i="7"/>
  <c r="BG93" i="7"/>
  <c r="BF93" i="7"/>
  <c r="T93" i="7"/>
  <c r="R93" i="7"/>
  <c r="P93" i="7"/>
  <c r="BI91" i="7"/>
  <c r="BH91" i="7"/>
  <c r="BG91" i="7"/>
  <c r="BF91" i="7"/>
  <c r="T91" i="7"/>
  <c r="T90" i="7"/>
  <c r="R91" i="7"/>
  <c r="R90" i="7" s="1"/>
  <c r="P91" i="7"/>
  <c r="P90" i="7" s="1"/>
  <c r="J85" i="7"/>
  <c r="F85" i="7"/>
  <c r="F83" i="7"/>
  <c r="E81" i="7"/>
  <c r="J58" i="7"/>
  <c r="F58" i="7"/>
  <c r="F56" i="7"/>
  <c r="E54" i="7"/>
  <c r="J26" i="7"/>
  <c r="E26" i="7"/>
  <c r="J86" i="7" s="1"/>
  <c r="J25" i="7"/>
  <c r="J20" i="7"/>
  <c r="E20" i="7"/>
  <c r="F86" i="7" s="1"/>
  <c r="J19" i="7"/>
  <c r="J14" i="7"/>
  <c r="J83" i="7"/>
  <c r="E7" i="7"/>
  <c r="E77" i="7"/>
  <c r="J39" i="6"/>
  <c r="J38" i="6"/>
  <c r="AY60" i="1" s="1"/>
  <c r="J37" i="6"/>
  <c r="AX60" i="1"/>
  <c r="BI145" i="6"/>
  <c r="BH145" i="6"/>
  <c r="BG145" i="6"/>
  <c r="BF145" i="6"/>
  <c r="T145" i="6"/>
  <c r="T144" i="6"/>
  <c r="R145" i="6"/>
  <c r="R144" i="6" s="1"/>
  <c r="P145" i="6"/>
  <c r="P144" i="6" s="1"/>
  <c r="BI143" i="6"/>
  <c r="BH143" i="6"/>
  <c r="BG143" i="6"/>
  <c r="BF143" i="6"/>
  <c r="T143" i="6"/>
  <c r="R143" i="6"/>
  <c r="P143" i="6"/>
  <c r="BI142" i="6"/>
  <c r="BH142" i="6"/>
  <c r="BG142" i="6"/>
  <c r="BF142" i="6"/>
  <c r="T142" i="6"/>
  <c r="R142" i="6"/>
  <c r="P142" i="6"/>
  <c r="BI140" i="6"/>
  <c r="BH140" i="6"/>
  <c r="BG140" i="6"/>
  <c r="BF140" i="6"/>
  <c r="T140" i="6"/>
  <c r="R140" i="6"/>
  <c r="P140" i="6"/>
  <c r="BI139" i="6"/>
  <c r="BH139" i="6"/>
  <c r="BG139" i="6"/>
  <c r="BF139" i="6"/>
  <c r="T139" i="6"/>
  <c r="R139" i="6"/>
  <c r="P139" i="6"/>
  <c r="BI137" i="6"/>
  <c r="BH137" i="6"/>
  <c r="BG137" i="6"/>
  <c r="BF137" i="6"/>
  <c r="T137" i="6"/>
  <c r="R137" i="6"/>
  <c r="P137" i="6"/>
  <c r="BI136" i="6"/>
  <c r="BH136" i="6"/>
  <c r="BG136" i="6"/>
  <c r="BF136" i="6"/>
  <c r="T136" i="6"/>
  <c r="R136" i="6"/>
  <c r="P136" i="6"/>
  <c r="BI135" i="6"/>
  <c r="BH135" i="6"/>
  <c r="BG135" i="6"/>
  <c r="BF135" i="6"/>
  <c r="T135" i="6"/>
  <c r="R135" i="6"/>
  <c r="P135" i="6"/>
  <c r="BI134" i="6"/>
  <c r="BH134" i="6"/>
  <c r="BG134" i="6"/>
  <c r="BF134" i="6"/>
  <c r="T134" i="6"/>
  <c r="R134" i="6"/>
  <c r="P134" i="6"/>
  <c r="BI133" i="6"/>
  <c r="BH133" i="6"/>
  <c r="BG133" i="6"/>
  <c r="BF133" i="6"/>
  <c r="T133" i="6"/>
  <c r="R133" i="6"/>
  <c r="P133" i="6"/>
  <c r="BI132" i="6"/>
  <c r="BH132" i="6"/>
  <c r="BG132" i="6"/>
  <c r="BF132" i="6"/>
  <c r="T132" i="6"/>
  <c r="R132" i="6"/>
  <c r="P132" i="6"/>
  <c r="BI130" i="6"/>
  <c r="BH130" i="6"/>
  <c r="BG130" i="6"/>
  <c r="BF130" i="6"/>
  <c r="T130" i="6"/>
  <c r="R130" i="6"/>
  <c r="P130" i="6"/>
  <c r="BI129" i="6"/>
  <c r="BH129" i="6"/>
  <c r="BG129" i="6"/>
  <c r="BF129" i="6"/>
  <c r="T129" i="6"/>
  <c r="R129" i="6"/>
  <c r="P129" i="6"/>
  <c r="BI128" i="6"/>
  <c r="BH128" i="6"/>
  <c r="BG128" i="6"/>
  <c r="BF128" i="6"/>
  <c r="T128" i="6"/>
  <c r="R128" i="6"/>
  <c r="P128" i="6"/>
  <c r="BI127" i="6"/>
  <c r="BH127" i="6"/>
  <c r="BG127" i="6"/>
  <c r="BF127" i="6"/>
  <c r="T127" i="6"/>
  <c r="R127" i="6"/>
  <c r="P127" i="6"/>
  <c r="BI126" i="6"/>
  <c r="BH126" i="6"/>
  <c r="BG126" i="6"/>
  <c r="BF126" i="6"/>
  <c r="T126" i="6"/>
  <c r="R126" i="6"/>
  <c r="P126" i="6"/>
  <c r="BI125" i="6"/>
  <c r="BH125" i="6"/>
  <c r="BG125" i="6"/>
  <c r="BF125" i="6"/>
  <c r="T125" i="6"/>
  <c r="R125" i="6"/>
  <c r="P125" i="6"/>
  <c r="BI124" i="6"/>
  <c r="BH124" i="6"/>
  <c r="BG124" i="6"/>
  <c r="BF124" i="6"/>
  <c r="T124" i="6"/>
  <c r="R124" i="6"/>
  <c r="P124" i="6"/>
  <c r="BI123" i="6"/>
  <c r="BH123" i="6"/>
  <c r="BG123" i="6"/>
  <c r="BF123" i="6"/>
  <c r="T123" i="6"/>
  <c r="R123" i="6"/>
  <c r="P123" i="6"/>
  <c r="BI122" i="6"/>
  <c r="BH122" i="6"/>
  <c r="BG122" i="6"/>
  <c r="BF122" i="6"/>
  <c r="T122" i="6"/>
  <c r="R122" i="6"/>
  <c r="P122" i="6"/>
  <c r="BI121" i="6"/>
  <c r="BH121" i="6"/>
  <c r="BG121" i="6"/>
  <c r="BF121" i="6"/>
  <c r="T121" i="6"/>
  <c r="R121" i="6"/>
  <c r="P121" i="6"/>
  <c r="BI120" i="6"/>
  <c r="BH120" i="6"/>
  <c r="BG120" i="6"/>
  <c r="BF120" i="6"/>
  <c r="T120" i="6"/>
  <c r="R120" i="6"/>
  <c r="P120" i="6"/>
  <c r="BI119" i="6"/>
  <c r="BH119" i="6"/>
  <c r="BG119" i="6"/>
  <c r="BF119" i="6"/>
  <c r="T119" i="6"/>
  <c r="R119" i="6"/>
  <c r="P119" i="6"/>
  <c r="BI118" i="6"/>
  <c r="BH118" i="6"/>
  <c r="BG118" i="6"/>
  <c r="BF118" i="6"/>
  <c r="T118" i="6"/>
  <c r="R118" i="6"/>
  <c r="P118" i="6"/>
  <c r="BI117" i="6"/>
  <c r="BH117" i="6"/>
  <c r="BG117" i="6"/>
  <c r="BF117" i="6"/>
  <c r="T117" i="6"/>
  <c r="R117" i="6"/>
  <c r="P117" i="6"/>
  <c r="BI116" i="6"/>
  <c r="BH116" i="6"/>
  <c r="BG116" i="6"/>
  <c r="BF116" i="6"/>
  <c r="T116" i="6"/>
  <c r="R116" i="6"/>
  <c r="P116" i="6"/>
  <c r="BI115" i="6"/>
  <c r="BH115" i="6"/>
  <c r="BG115" i="6"/>
  <c r="BF115" i="6"/>
  <c r="T115" i="6"/>
  <c r="R115" i="6"/>
  <c r="P115" i="6"/>
  <c r="BI114" i="6"/>
  <c r="BH114" i="6"/>
  <c r="BG114" i="6"/>
  <c r="BF114" i="6"/>
  <c r="T114" i="6"/>
  <c r="R114" i="6"/>
  <c r="P114" i="6"/>
  <c r="BI112" i="6"/>
  <c r="BH112" i="6"/>
  <c r="BG112" i="6"/>
  <c r="BF112" i="6"/>
  <c r="T112" i="6"/>
  <c r="R112" i="6"/>
  <c r="P112" i="6"/>
  <c r="BI111" i="6"/>
  <c r="BH111" i="6"/>
  <c r="BG111" i="6"/>
  <c r="BF111" i="6"/>
  <c r="T111" i="6"/>
  <c r="R111" i="6"/>
  <c r="P111" i="6"/>
  <c r="BI110" i="6"/>
  <c r="BH110" i="6"/>
  <c r="BG110" i="6"/>
  <c r="BF110" i="6"/>
  <c r="T110" i="6"/>
  <c r="R110" i="6"/>
  <c r="P110" i="6"/>
  <c r="BI109" i="6"/>
  <c r="BH109" i="6"/>
  <c r="BG109" i="6"/>
  <c r="BF109" i="6"/>
  <c r="T109" i="6"/>
  <c r="R109" i="6"/>
  <c r="P109" i="6"/>
  <c r="BI108" i="6"/>
  <c r="BH108" i="6"/>
  <c r="BG108" i="6"/>
  <c r="BF108" i="6"/>
  <c r="T108" i="6"/>
  <c r="R108" i="6"/>
  <c r="P108" i="6"/>
  <c r="BI107" i="6"/>
  <c r="BH107" i="6"/>
  <c r="BG107" i="6"/>
  <c r="BF107" i="6"/>
  <c r="T107" i="6"/>
  <c r="R107" i="6"/>
  <c r="P107" i="6"/>
  <c r="BI106" i="6"/>
  <c r="BH106" i="6"/>
  <c r="BG106" i="6"/>
  <c r="BF106" i="6"/>
  <c r="T106" i="6"/>
  <c r="R106" i="6"/>
  <c r="P106" i="6"/>
  <c r="BI105" i="6"/>
  <c r="BH105" i="6"/>
  <c r="BG105" i="6"/>
  <c r="BF105" i="6"/>
  <c r="T105" i="6"/>
  <c r="R105" i="6"/>
  <c r="P105" i="6"/>
  <c r="BI103" i="6"/>
  <c r="BH103" i="6"/>
  <c r="BG103" i="6"/>
  <c r="BF103" i="6"/>
  <c r="T103" i="6"/>
  <c r="R103" i="6"/>
  <c r="P103" i="6"/>
  <c r="BI102" i="6"/>
  <c r="BH102" i="6"/>
  <c r="BG102" i="6"/>
  <c r="BF102" i="6"/>
  <c r="T102" i="6"/>
  <c r="R102" i="6"/>
  <c r="P102" i="6"/>
  <c r="BI101" i="6"/>
  <c r="BH101" i="6"/>
  <c r="BG101" i="6"/>
  <c r="BF101" i="6"/>
  <c r="T101" i="6"/>
  <c r="R101" i="6"/>
  <c r="P101" i="6"/>
  <c r="BI100" i="6"/>
  <c r="BH100" i="6"/>
  <c r="BG100" i="6"/>
  <c r="BF100" i="6"/>
  <c r="T100" i="6"/>
  <c r="R100" i="6"/>
  <c r="P100" i="6"/>
  <c r="BI99" i="6"/>
  <c r="BH99" i="6"/>
  <c r="BG99" i="6"/>
  <c r="BF99" i="6"/>
  <c r="T99" i="6"/>
  <c r="R99" i="6"/>
  <c r="P99" i="6"/>
  <c r="BI98" i="6"/>
  <c r="BH98" i="6"/>
  <c r="BG98" i="6"/>
  <c r="BF98" i="6"/>
  <c r="T98" i="6"/>
  <c r="R98" i="6"/>
  <c r="P98" i="6"/>
  <c r="BI97" i="6"/>
  <c r="BH97" i="6"/>
  <c r="BG97" i="6"/>
  <c r="BF97" i="6"/>
  <c r="T97" i="6"/>
  <c r="R97" i="6"/>
  <c r="P97" i="6"/>
  <c r="BI95" i="6"/>
  <c r="BH95" i="6"/>
  <c r="BG95" i="6"/>
  <c r="BF95" i="6"/>
  <c r="T95" i="6"/>
  <c r="T94" i="6"/>
  <c r="R95" i="6"/>
  <c r="R94" i="6"/>
  <c r="P95" i="6"/>
  <c r="P94" i="6" s="1"/>
  <c r="J89" i="6"/>
  <c r="F89" i="6"/>
  <c r="F87" i="6"/>
  <c r="E85" i="6"/>
  <c r="J58" i="6"/>
  <c r="F58" i="6"/>
  <c r="F56" i="6"/>
  <c r="E54" i="6"/>
  <c r="J26" i="6"/>
  <c r="E26" i="6"/>
  <c r="J90" i="6"/>
  <c r="J25" i="6"/>
  <c r="J20" i="6"/>
  <c r="E20" i="6"/>
  <c r="F59" i="6" s="1"/>
  <c r="J19" i="6"/>
  <c r="J14" i="6"/>
  <c r="J56" i="6" s="1"/>
  <c r="E7" i="6"/>
  <c r="E50" i="6" s="1"/>
  <c r="J39" i="5"/>
  <c r="J38" i="5"/>
  <c r="AY59" i="1"/>
  <c r="J37" i="5"/>
  <c r="AX59" i="1"/>
  <c r="BI184" i="5"/>
  <c r="BH184" i="5"/>
  <c r="BG184" i="5"/>
  <c r="BF184" i="5"/>
  <c r="T184" i="5"/>
  <c r="R184" i="5"/>
  <c r="P184" i="5"/>
  <c r="BI183" i="5"/>
  <c r="BH183" i="5"/>
  <c r="BG183" i="5"/>
  <c r="BF183" i="5"/>
  <c r="T183" i="5"/>
  <c r="R183" i="5"/>
  <c r="P183" i="5"/>
  <c r="BI182" i="5"/>
  <c r="BH182" i="5"/>
  <c r="BG182" i="5"/>
  <c r="BF182" i="5"/>
  <c r="T182" i="5"/>
  <c r="R182" i="5"/>
  <c r="P182" i="5"/>
  <c r="BI181" i="5"/>
  <c r="BH181" i="5"/>
  <c r="BG181" i="5"/>
  <c r="BF181" i="5"/>
  <c r="T181" i="5"/>
  <c r="R181" i="5"/>
  <c r="P181" i="5"/>
  <c r="BI180" i="5"/>
  <c r="BH180" i="5"/>
  <c r="BG180" i="5"/>
  <c r="BF180" i="5"/>
  <c r="T180" i="5"/>
  <c r="R180" i="5"/>
  <c r="P180" i="5"/>
  <c r="BI179" i="5"/>
  <c r="BH179" i="5"/>
  <c r="BG179" i="5"/>
  <c r="BF179" i="5"/>
  <c r="T179" i="5"/>
  <c r="R179" i="5"/>
  <c r="P179" i="5"/>
  <c r="BI177" i="5"/>
  <c r="BH177" i="5"/>
  <c r="BG177" i="5"/>
  <c r="BF177" i="5"/>
  <c r="T177" i="5"/>
  <c r="R177" i="5"/>
  <c r="P177" i="5"/>
  <c r="BI176" i="5"/>
  <c r="BH176" i="5"/>
  <c r="BG176" i="5"/>
  <c r="BF176" i="5"/>
  <c r="T176" i="5"/>
  <c r="R176" i="5"/>
  <c r="P176" i="5"/>
  <c r="BI174" i="5"/>
  <c r="BH174" i="5"/>
  <c r="BG174" i="5"/>
  <c r="BF174" i="5"/>
  <c r="T174" i="5"/>
  <c r="T173" i="5"/>
  <c r="R174" i="5"/>
  <c r="R173" i="5"/>
  <c r="P174" i="5"/>
  <c r="P173" i="5" s="1"/>
  <c r="BI172" i="5"/>
  <c r="BH172" i="5"/>
  <c r="BG172" i="5"/>
  <c r="BF172" i="5"/>
  <c r="T172" i="5"/>
  <c r="T171" i="5" s="1"/>
  <c r="R172" i="5"/>
  <c r="R171" i="5"/>
  <c r="P172" i="5"/>
  <c r="P171" i="5"/>
  <c r="BI170" i="5"/>
  <c r="BH170" i="5"/>
  <c r="BG170" i="5"/>
  <c r="BF170" i="5"/>
  <c r="T170" i="5"/>
  <c r="R170" i="5"/>
  <c r="P170" i="5"/>
  <c r="BI169" i="5"/>
  <c r="BH169" i="5"/>
  <c r="BG169" i="5"/>
  <c r="BF169" i="5"/>
  <c r="T169" i="5"/>
  <c r="R169" i="5"/>
  <c r="P169" i="5"/>
  <c r="BI168" i="5"/>
  <c r="BH168" i="5"/>
  <c r="BG168" i="5"/>
  <c r="BF168" i="5"/>
  <c r="T168" i="5"/>
  <c r="R168" i="5"/>
  <c r="P168" i="5"/>
  <c r="BI167" i="5"/>
  <c r="BH167" i="5"/>
  <c r="BG167" i="5"/>
  <c r="BF167" i="5"/>
  <c r="T167" i="5"/>
  <c r="R167" i="5"/>
  <c r="P167" i="5"/>
  <c r="BI166" i="5"/>
  <c r="BH166" i="5"/>
  <c r="BG166" i="5"/>
  <c r="BF166" i="5"/>
  <c r="T166" i="5"/>
  <c r="R166" i="5"/>
  <c r="P166" i="5"/>
  <c r="BI165" i="5"/>
  <c r="BH165" i="5"/>
  <c r="BG165" i="5"/>
  <c r="BF165" i="5"/>
  <c r="T165" i="5"/>
  <c r="R165" i="5"/>
  <c r="P165" i="5"/>
  <c r="BI164" i="5"/>
  <c r="BH164" i="5"/>
  <c r="BG164" i="5"/>
  <c r="BF164" i="5"/>
  <c r="T164" i="5"/>
  <c r="R164" i="5"/>
  <c r="P164" i="5"/>
  <c r="BI163" i="5"/>
  <c r="BH163" i="5"/>
  <c r="BG163" i="5"/>
  <c r="BF163" i="5"/>
  <c r="T163" i="5"/>
  <c r="R163" i="5"/>
  <c r="P163" i="5"/>
  <c r="BI162" i="5"/>
  <c r="BH162" i="5"/>
  <c r="BG162" i="5"/>
  <c r="BF162" i="5"/>
  <c r="T162" i="5"/>
  <c r="R162" i="5"/>
  <c r="P162" i="5"/>
  <c r="BI161" i="5"/>
  <c r="BH161" i="5"/>
  <c r="BG161" i="5"/>
  <c r="BF161" i="5"/>
  <c r="T161" i="5"/>
  <c r="R161" i="5"/>
  <c r="P161" i="5"/>
  <c r="BI160" i="5"/>
  <c r="BH160" i="5"/>
  <c r="BG160" i="5"/>
  <c r="BF160" i="5"/>
  <c r="T160" i="5"/>
  <c r="R160" i="5"/>
  <c r="P160" i="5"/>
  <c r="BI159" i="5"/>
  <c r="BH159" i="5"/>
  <c r="BG159" i="5"/>
  <c r="BF159" i="5"/>
  <c r="T159" i="5"/>
  <c r="R159" i="5"/>
  <c r="P159" i="5"/>
  <c r="BI158" i="5"/>
  <c r="BH158" i="5"/>
  <c r="BG158" i="5"/>
  <c r="BF158" i="5"/>
  <c r="T158" i="5"/>
  <c r="R158" i="5"/>
  <c r="P158" i="5"/>
  <c r="BI157" i="5"/>
  <c r="BH157" i="5"/>
  <c r="BG157" i="5"/>
  <c r="BF157" i="5"/>
  <c r="T157" i="5"/>
  <c r="R157" i="5"/>
  <c r="P157" i="5"/>
  <c r="BI156" i="5"/>
  <c r="BH156" i="5"/>
  <c r="BG156" i="5"/>
  <c r="BF156" i="5"/>
  <c r="T156" i="5"/>
  <c r="R156" i="5"/>
  <c r="P156" i="5"/>
  <c r="BI155" i="5"/>
  <c r="BH155" i="5"/>
  <c r="BG155" i="5"/>
  <c r="BF155" i="5"/>
  <c r="T155" i="5"/>
  <c r="R155" i="5"/>
  <c r="P155" i="5"/>
  <c r="BI154" i="5"/>
  <c r="BH154" i="5"/>
  <c r="BG154" i="5"/>
  <c r="BF154" i="5"/>
  <c r="T154" i="5"/>
  <c r="R154" i="5"/>
  <c r="P154" i="5"/>
  <c r="BI153" i="5"/>
  <c r="BH153" i="5"/>
  <c r="BG153" i="5"/>
  <c r="BF153" i="5"/>
  <c r="T153" i="5"/>
  <c r="R153" i="5"/>
  <c r="P153" i="5"/>
  <c r="BI152" i="5"/>
  <c r="BH152" i="5"/>
  <c r="BG152" i="5"/>
  <c r="BF152" i="5"/>
  <c r="T152" i="5"/>
  <c r="R152" i="5"/>
  <c r="P152" i="5"/>
  <c r="BI151" i="5"/>
  <c r="BH151" i="5"/>
  <c r="BG151" i="5"/>
  <c r="BF151" i="5"/>
  <c r="T151" i="5"/>
  <c r="R151" i="5"/>
  <c r="P151" i="5"/>
  <c r="BI150" i="5"/>
  <c r="BH150" i="5"/>
  <c r="BG150" i="5"/>
  <c r="BF150" i="5"/>
  <c r="T150" i="5"/>
  <c r="R150" i="5"/>
  <c r="P150" i="5"/>
  <c r="BI149" i="5"/>
  <c r="BH149" i="5"/>
  <c r="BG149" i="5"/>
  <c r="BF149" i="5"/>
  <c r="T149" i="5"/>
  <c r="R149" i="5"/>
  <c r="P149" i="5"/>
  <c r="BI148" i="5"/>
  <c r="BH148" i="5"/>
  <c r="BG148" i="5"/>
  <c r="BF148" i="5"/>
  <c r="T148" i="5"/>
  <c r="R148" i="5"/>
  <c r="P148" i="5"/>
  <c r="BI147" i="5"/>
  <c r="BH147" i="5"/>
  <c r="BG147" i="5"/>
  <c r="BF147" i="5"/>
  <c r="T147" i="5"/>
  <c r="R147" i="5"/>
  <c r="P147" i="5"/>
  <c r="BI146" i="5"/>
  <c r="BH146" i="5"/>
  <c r="BG146" i="5"/>
  <c r="BF146" i="5"/>
  <c r="T146" i="5"/>
  <c r="R146" i="5"/>
  <c r="P146" i="5"/>
  <c r="BI145" i="5"/>
  <c r="BH145" i="5"/>
  <c r="BG145" i="5"/>
  <c r="BF145" i="5"/>
  <c r="T145" i="5"/>
  <c r="R145" i="5"/>
  <c r="P145" i="5"/>
  <c r="BI144" i="5"/>
  <c r="BH144" i="5"/>
  <c r="BG144" i="5"/>
  <c r="BF144" i="5"/>
  <c r="T144" i="5"/>
  <c r="R144" i="5"/>
  <c r="P144" i="5"/>
  <c r="BI143" i="5"/>
  <c r="BH143" i="5"/>
  <c r="BG143" i="5"/>
  <c r="BF143" i="5"/>
  <c r="T143" i="5"/>
  <c r="R143" i="5"/>
  <c r="P143" i="5"/>
  <c r="BI142" i="5"/>
  <c r="BH142" i="5"/>
  <c r="BG142" i="5"/>
  <c r="BF142" i="5"/>
  <c r="T142" i="5"/>
  <c r="R142" i="5"/>
  <c r="P142" i="5"/>
  <c r="BI141" i="5"/>
  <c r="BH141" i="5"/>
  <c r="BG141" i="5"/>
  <c r="BF141" i="5"/>
  <c r="T141" i="5"/>
  <c r="R141" i="5"/>
  <c r="P141" i="5"/>
  <c r="BI140" i="5"/>
  <c r="BH140" i="5"/>
  <c r="BG140" i="5"/>
  <c r="BF140" i="5"/>
  <c r="T140" i="5"/>
  <c r="R140" i="5"/>
  <c r="P140" i="5"/>
  <c r="BI139" i="5"/>
  <c r="BH139" i="5"/>
  <c r="BG139" i="5"/>
  <c r="BF139" i="5"/>
  <c r="T139" i="5"/>
  <c r="R139" i="5"/>
  <c r="P139" i="5"/>
  <c r="BI138" i="5"/>
  <c r="BH138" i="5"/>
  <c r="BG138" i="5"/>
  <c r="BF138" i="5"/>
  <c r="T138" i="5"/>
  <c r="R138" i="5"/>
  <c r="P138" i="5"/>
  <c r="BI137" i="5"/>
  <c r="BH137" i="5"/>
  <c r="BG137" i="5"/>
  <c r="BF137" i="5"/>
  <c r="T137" i="5"/>
  <c r="R137" i="5"/>
  <c r="P137" i="5"/>
  <c r="BI136" i="5"/>
  <c r="BH136" i="5"/>
  <c r="BG136" i="5"/>
  <c r="BF136" i="5"/>
  <c r="T136" i="5"/>
  <c r="R136" i="5"/>
  <c r="P136" i="5"/>
  <c r="BI135" i="5"/>
  <c r="BH135" i="5"/>
  <c r="BG135" i="5"/>
  <c r="BF135" i="5"/>
  <c r="T135" i="5"/>
  <c r="R135" i="5"/>
  <c r="P135" i="5"/>
  <c r="BI134" i="5"/>
  <c r="BH134" i="5"/>
  <c r="BG134" i="5"/>
  <c r="BF134" i="5"/>
  <c r="T134" i="5"/>
  <c r="R134" i="5"/>
  <c r="P134" i="5"/>
  <c r="BI133" i="5"/>
  <c r="BH133" i="5"/>
  <c r="BG133" i="5"/>
  <c r="BF133" i="5"/>
  <c r="T133" i="5"/>
  <c r="R133" i="5"/>
  <c r="P133" i="5"/>
  <c r="BI132" i="5"/>
  <c r="BH132" i="5"/>
  <c r="BG132" i="5"/>
  <c r="BF132" i="5"/>
  <c r="T132" i="5"/>
  <c r="R132" i="5"/>
  <c r="P132" i="5"/>
  <c r="BI131" i="5"/>
  <c r="BH131" i="5"/>
  <c r="BG131" i="5"/>
  <c r="BF131" i="5"/>
  <c r="T131" i="5"/>
  <c r="R131" i="5"/>
  <c r="P131" i="5"/>
  <c r="BI130" i="5"/>
  <c r="BH130" i="5"/>
  <c r="BG130" i="5"/>
  <c r="BF130" i="5"/>
  <c r="T130" i="5"/>
  <c r="R130" i="5"/>
  <c r="P130" i="5"/>
  <c r="BI129" i="5"/>
  <c r="BH129" i="5"/>
  <c r="BG129" i="5"/>
  <c r="BF129" i="5"/>
  <c r="T129" i="5"/>
  <c r="R129" i="5"/>
  <c r="P129" i="5"/>
  <c r="BI128" i="5"/>
  <c r="BH128" i="5"/>
  <c r="BG128" i="5"/>
  <c r="BF128" i="5"/>
  <c r="T128" i="5"/>
  <c r="R128" i="5"/>
  <c r="P128" i="5"/>
  <c r="BI127" i="5"/>
  <c r="BH127" i="5"/>
  <c r="BG127" i="5"/>
  <c r="BF127" i="5"/>
  <c r="T127" i="5"/>
  <c r="R127" i="5"/>
  <c r="P127" i="5"/>
  <c r="BI126" i="5"/>
  <c r="BH126" i="5"/>
  <c r="BG126" i="5"/>
  <c r="BF126" i="5"/>
  <c r="T126" i="5"/>
  <c r="R126" i="5"/>
  <c r="P126" i="5"/>
  <c r="BI125" i="5"/>
  <c r="BH125" i="5"/>
  <c r="BG125" i="5"/>
  <c r="BF125" i="5"/>
  <c r="T125" i="5"/>
  <c r="R125" i="5"/>
  <c r="P125" i="5"/>
  <c r="BI124" i="5"/>
  <c r="BH124" i="5"/>
  <c r="BG124" i="5"/>
  <c r="BF124" i="5"/>
  <c r="T124" i="5"/>
  <c r="R124" i="5"/>
  <c r="P124" i="5"/>
  <c r="BI123" i="5"/>
  <c r="BH123" i="5"/>
  <c r="BG123" i="5"/>
  <c r="BF123" i="5"/>
  <c r="T123" i="5"/>
  <c r="R123" i="5"/>
  <c r="P123" i="5"/>
  <c r="BI122" i="5"/>
  <c r="BH122" i="5"/>
  <c r="BG122" i="5"/>
  <c r="BF122" i="5"/>
  <c r="T122" i="5"/>
  <c r="R122" i="5"/>
  <c r="P122" i="5"/>
  <c r="BI121" i="5"/>
  <c r="BH121" i="5"/>
  <c r="BG121" i="5"/>
  <c r="BF121" i="5"/>
  <c r="T121" i="5"/>
  <c r="R121" i="5"/>
  <c r="P121" i="5"/>
  <c r="BI120" i="5"/>
  <c r="BH120" i="5"/>
  <c r="BG120" i="5"/>
  <c r="BF120" i="5"/>
  <c r="T120" i="5"/>
  <c r="R120" i="5"/>
  <c r="P120" i="5"/>
  <c r="BI119" i="5"/>
  <c r="BH119" i="5"/>
  <c r="BG119" i="5"/>
  <c r="BF119" i="5"/>
  <c r="T119" i="5"/>
  <c r="R119" i="5"/>
  <c r="P119" i="5"/>
  <c r="BI118" i="5"/>
  <c r="BH118" i="5"/>
  <c r="BG118" i="5"/>
  <c r="BF118" i="5"/>
  <c r="T118" i="5"/>
  <c r="R118" i="5"/>
  <c r="P118" i="5"/>
  <c r="BI117" i="5"/>
  <c r="BH117" i="5"/>
  <c r="BG117" i="5"/>
  <c r="BF117" i="5"/>
  <c r="T117" i="5"/>
  <c r="R117" i="5"/>
  <c r="P117" i="5"/>
  <c r="BI116" i="5"/>
  <c r="BH116" i="5"/>
  <c r="BG116" i="5"/>
  <c r="BF116" i="5"/>
  <c r="T116" i="5"/>
  <c r="R116" i="5"/>
  <c r="P116" i="5"/>
  <c r="BI115" i="5"/>
  <c r="BH115" i="5"/>
  <c r="BG115" i="5"/>
  <c r="BF115" i="5"/>
  <c r="T115" i="5"/>
  <c r="R115" i="5"/>
  <c r="P115" i="5"/>
  <c r="BI114" i="5"/>
  <c r="BH114" i="5"/>
  <c r="BG114" i="5"/>
  <c r="BF114" i="5"/>
  <c r="T114" i="5"/>
  <c r="R114" i="5"/>
  <c r="P114" i="5"/>
  <c r="BI113" i="5"/>
  <c r="BH113" i="5"/>
  <c r="BG113" i="5"/>
  <c r="BF113" i="5"/>
  <c r="T113" i="5"/>
  <c r="R113" i="5"/>
  <c r="P113" i="5"/>
  <c r="BI112" i="5"/>
  <c r="BH112" i="5"/>
  <c r="BG112" i="5"/>
  <c r="BF112" i="5"/>
  <c r="T112" i="5"/>
  <c r="R112" i="5"/>
  <c r="P112" i="5"/>
  <c r="BI111" i="5"/>
  <c r="BH111" i="5"/>
  <c r="BG111" i="5"/>
  <c r="BF111" i="5"/>
  <c r="T111" i="5"/>
  <c r="R111" i="5"/>
  <c r="P111" i="5"/>
  <c r="BI110" i="5"/>
  <c r="BH110" i="5"/>
  <c r="BG110" i="5"/>
  <c r="BF110" i="5"/>
  <c r="T110" i="5"/>
  <c r="R110" i="5"/>
  <c r="P110" i="5"/>
  <c r="BI109" i="5"/>
  <c r="BH109" i="5"/>
  <c r="BG109" i="5"/>
  <c r="BF109" i="5"/>
  <c r="T109" i="5"/>
  <c r="R109" i="5"/>
  <c r="P109" i="5"/>
  <c r="BI108" i="5"/>
  <c r="BH108" i="5"/>
  <c r="BG108" i="5"/>
  <c r="BF108" i="5"/>
  <c r="T108" i="5"/>
  <c r="R108" i="5"/>
  <c r="P108" i="5"/>
  <c r="BI107" i="5"/>
  <c r="BH107" i="5"/>
  <c r="BG107" i="5"/>
  <c r="BF107" i="5"/>
  <c r="T107" i="5"/>
  <c r="R107" i="5"/>
  <c r="P107" i="5"/>
  <c r="BI106" i="5"/>
  <c r="BH106" i="5"/>
  <c r="BG106" i="5"/>
  <c r="BF106" i="5"/>
  <c r="T106" i="5"/>
  <c r="R106" i="5"/>
  <c r="P106" i="5"/>
  <c r="BI105" i="5"/>
  <c r="BH105" i="5"/>
  <c r="BG105" i="5"/>
  <c r="BF105" i="5"/>
  <c r="T105" i="5"/>
  <c r="R105" i="5"/>
  <c r="P105" i="5"/>
  <c r="BI104" i="5"/>
  <c r="BH104" i="5"/>
  <c r="BG104" i="5"/>
  <c r="BF104" i="5"/>
  <c r="T104" i="5"/>
  <c r="R104" i="5"/>
  <c r="P104" i="5"/>
  <c r="BI103" i="5"/>
  <c r="BH103" i="5"/>
  <c r="BG103" i="5"/>
  <c r="BF103" i="5"/>
  <c r="T103" i="5"/>
  <c r="R103" i="5"/>
  <c r="P103" i="5"/>
  <c r="BI102" i="5"/>
  <c r="BH102" i="5"/>
  <c r="BG102" i="5"/>
  <c r="BF102" i="5"/>
  <c r="T102" i="5"/>
  <c r="R102" i="5"/>
  <c r="P102" i="5"/>
  <c r="BI101" i="5"/>
  <c r="BH101" i="5"/>
  <c r="BG101" i="5"/>
  <c r="BF101" i="5"/>
  <c r="T101" i="5"/>
  <c r="R101" i="5"/>
  <c r="P101" i="5"/>
  <c r="BI100" i="5"/>
  <c r="BH100" i="5"/>
  <c r="BG100" i="5"/>
  <c r="BF100" i="5"/>
  <c r="T100" i="5"/>
  <c r="R100" i="5"/>
  <c r="P100" i="5"/>
  <c r="BI99" i="5"/>
  <c r="BH99" i="5"/>
  <c r="BG99" i="5"/>
  <c r="BF99" i="5"/>
  <c r="T99" i="5"/>
  <c r="R99" i="5"/>
  <c r="P99" i="5"/>
  <c r="BI98" i="5"/>
  <c r="BH98" i="5"/>
  <c r="BG98" i="5"/>
  <c r="BF98" i="5"/>
  <c r="T98" i="5"/>
  <c r="R98" i="5"/>
  <c r="P98" i="5"/>
  <c r="BI97" i="5"/>
  <c r="BH97" i="5"/>
  <c r="BG97" i="5"/>
  <c r="BF97" i="5"/>
  <c r="T97" i="5"/>
  <c r="R97" i="5"/>
  <c r="P97" i="5"/>
  <c r="BI96" i="5"/>
  <c r="BH96" i="5"/>
  <c r="BG96" i="5"/>
  <c r="BF96" i="5"/>
  <c r="T96" i="5"/>
  <c r="R96" i="5"/>
  <c r="P96" i="5"/>
  <c r="BI95" i="5"/>
  <c r="BH95" i="5"/>
  <c r="BG95" i="5"/>
  <c r="BF95" i="5"/>
  <c r="T95" i="5"/>
  <c r="R95" i="5"/>
  <c r="P95" i="5"/>
  <c r="BI93" i="5"/>
  <c r="BH93" i="5"/>
  <c r="BG93" i="5"/>
  <c r="BF93" i="5"/>
  <c r="T93" i="5"/>
  <c r="T92" i="5" s="1"/>
  <c r="R93" i="5"/>
  <c r="R92" i="5"/>
  <c r="P93" i="5"/>
  <c r="P92" i="5" s="1"/>
  <c r="J87" i="5"/>
  <c r="F87" i="5"/>
  <c r="F85" i="5"/>
  <c r="E83" i="5"/>
  <c r="J58" i="5"/>
  <c r="F58" i="5"/>
  <c r="F56" i="5"/>
  <c r="E54" i="5"/>
  <c r="J26" i="5"/>
  <c r="E26" i="5"/>
  <c r="J88" i="5" s="1"/>
  <c r="J25" i="5"/>
  <c r="J20" i="5"/>
  <c r="E20" i="5"/>
  <c r="F88" i="5"/>
  <c r="J19" i="5"/>
  <c r="J14" i="5"/>
  <c r="J85" i="5"/>
  <c r="E7" i="5"/>
  <c r="E50" i="5" s="1"/>
  <c r="J39" i="4"/>
  <c r="J38" i="4"/>
  <c r="AY58" i="1" s="1"/>
  <c r="J37" i="4"/>
  <c r="AX58" i="1"/>
  <c r="BI304" i="4"/>
  <c r="BH304" i="4"/>
  <c r="BG304" i="4"/>
  <c r="BF304" i="4"/>
  <c r="T304" i="4"/>
  <c r="R304" i="4"/>
  <c r="P304" i="4"/>
  <c r="BI302" i="4"/>
  <c r="BH302" i="4"/>
  <c r="BG302" i="4"/>
  <c r="BF302" i="4"/>
  <c r="T302" i="4"/>
  <c r="R302" i="4"/>
  <c r="P302" i="4"/>
  <c r="BI300" i="4"/>
  <c r="BH300" i="4"/>
  <c r="BG300" i="4"/>
  <c r="BF300" i="4"/>
  <c r="T300" i="4"/>
  <c r="R300" i="4"/>
  <c r="P300" i="4"/>
  <c r="BI297" i="4"/>
  <c r="BH297" i="4"/>
  <c r="BG297" i="4"/>
  <c r="BF297" i="4"/>
  <c r="T297" i="4"/>
  <c r="R297" i="4"/>
  <c r="P297" i="4"/>
  <c r="BI295" i="4"/>
  <c r="BH295" i="4"/>
  <c r="BG295" i="4"/>
  <c r="BF295" i="4"/>
  <c r="T295" i="4"/>
  <c r="R295" i="4"/>
  <c r="P295" i="4"/>
  <c r="BI293" i="4"/>
  <c r="BH293" i="4"/>
  <c r="BG293" i="4"/>
  <c r="BF293" i="4"/>
  <c r="T293" i="4"/>
  <c r="R293" i="4"/>
  <c r="P293" i="4"/>
  <c r="BI291" i="4"/>
  <c r="BH291" i="4"/>
  <c r="BG291" i="4"/>
  <c r="BF291" i="4"/>
  <c r="T291" i="4"/>
  <c r="R291" i="4"/>
  <c r="P291" i="4"/>
  <c r="BI289" i="4"/>
  <c r="BH289" i="4"/>
  <c r="BG289" i="4"/>
  <c r="BF289" i="4"/>
  <c r="T289" i="4"/>
  <c r="R289" i="4"/>
  <c r="P289" i="4"/>
  <c r="BI286" i="4"/>
  <c r="BH286" i="4"/>
  <c r="BG286" i="4"/>
  <c r="BF286" i="4"/>
  <c r="T286" i="4"/>
  <c r="R286" i="4"/>
  <c r="P286" i="4"/>
  <c r="BI284" i="4"/>
  <c r="BH284" i="4"/>
  <c r="BG284" i="4"/>
  <c r="BF284" i="4"/>
  <c r="T284" i="4"/>
  <c r="R284" i="4"/>
  <c r="P284" i="4"/>
  <c r="BI282" i="4"/>
  <c r="BH282" i="4"/>
  <c r="BG282" i="4"/>
  <c r="BF282" i="4"/>
  <c r="T282" i="4"/>
  <c r="R282" i="4"/>
  <c r="P282" i="4"/>
  <c r="BI280" i="4"/>
  <c r="BH280" i="4"/>
  <c r="BG280" i="4"/>
  <c r="BF280" i="4"/>
  <c r="T280" i="4"/>
  <c r="R280" i="4"/>
  <c r="P280" i="4"/>
  <c r="BI278" i="4"/>
  <c r="BH278" i="4"/>
  <c r="BG278" i="4"/>
  <c r="BF278" i="4"/>
  <c r="T278" i="4"/>
  <c r="R278" i="4"/>
  <c r="P278" i="4"/>
  <c r="BI276" i="4"/>
  <c r="BH276" i="4"/>
  <c r="BG276" i="4"/>
  <c r="BF276" i="4"/>
  <c r="T276" i="4"/>
  <c r="R276" i="4"/>
  <c r="P276" i="4"/>
  <c r="BI274" i="4"/>
  <c r="BH274" i="4"/>
  <c r="BG274" i="4"/>
  <c r="BF274" i="4"/>
  <c r="T274" i="4"/>
  <c r="R274" i="4"/>
  <c r="P274" i="4"/>
  <c r="BI273" i="4"/>
  <c r="BH273" i="4"/>
  <c r="BG273" i="4"/>
  <c r="BF273" i="4"/>
  <c r="T273" i="4"/>
  <c r="R273" i="4"/>
  <c r="P273" i="4"/>
  <c r="BI272" i="4"/>
  <c r="BH272" i="4"/>
  <c r="BG272" i="4"/>
  <c r="BF272" i="4"/>
  <c r="T272" i="4"/>
  <c r="R272" i="4"/>
  <c r="P272" i="4"/>
  <c r="BI270" i="4"/>
  <c r="BH270" i="4"/>
  <c r="BG270" i="4"/>
  <c r="BF270" i="4"/>
  <c r="T270" i="4"/>
  <c r="R270" i="4"/>
  <c r="P270" i="4"/>
  <c r="BI268" i="4"/>
  <c r="BH268" i="4"/>
  <c r="BG268" i="4"/>
  <c r="BF268" i="4"/>
  <c r="T268" i="4"/>
  <c r="R268" i="4"/>
  <c r="P268" i="4"/>
  <c r="BI266" i="4"/>
  <c r="BH266" i="4"/>
  <c r="BG266" i="4"/>
  <c r="BF266" i="4"/>
  <c r="T266" i="4"/>
  <c r="R266" i="4"/>
  <c r="P266" i="4"/>
  <c r="BI264" i="4"/>
  <c r="BH264" i="4"/>
  <c r="BG264" i="4"/>
  <c r="BF264" i="4"/>
  <c r="T264" i="4"/>
  <c r="R264" i="4"/>
  <c r="P264" i="4"/>
  <c r="BI262" i="4"/>
  <c r="BH262" i="4"/>
  <c r="BG262" i="4"/>
  <c r="BF262" i="4"/>
  <c r="T262" i="4"/>
  <c r="R262" i="4"/>
  <c r="P262" i="4"/>
  <c r="BI260" i="4"/>
  <c r="BH260" i="4"/>
  <c r="BG260" i="4"/>
  <c r="BF260" i="4"/>
  <c r="T260" i="4"/>
  <c r="R260" i="4"/>
  <c r="P260" i="4"/>
  <c r="BI259" i="4"/>
  <c r="BH259" i="4"/>
  <c r="BG259" i="4"/>
  <c r="BF259" i="4"/>
  <c r="T259" i="4"/>
  <c r="R259" i="4"/>
  <c r="P259" i="4"/>
  <c r="BI257" i="4"/>
  <c r="BH257" i="4"/>
  <c r="BG257" i="4"/>
  <c r="BF257" i="4"/>
  <c r="T257" i="4"/>
  <c r="R257" i="4"/>
  <c r="P257" i="4"/>
  <c r="BI255" i="4"/>
  <c r="BH255" i="4"/>
  <c r="BG255" i="4"/>
  <c r="BF255" i="4"/>
  <c r="T255" i="4"/>
  <c r="R255" i="4"/>
  <c r="P255" i="4"/>
  <c r="BI254" i="4"/>
  <c r="BH254" i="4"/>
  <c r="BG254" i="4"/>
  <c r="BF254" i="4"/>
  <c r="T254" i="4"/>
  <c r="R254" i="4"/>
  <c r="P254" i="4"/>
  <c r="BI252" i="4"/>
  <c r="BH252" i="4"/>
  <c r="BG252" i="4"/>
  <c r="BF252" i="4"/>
  <c r="T252" i="4"/>
  <c r="R252" i="4"/>
  <c r="P252" i="4"/>
  <c r="BI250" i="4"/>
  <c r="BH250" i="4"/>
  <c r="BG250" i="4"/>
  <c r="BF250" i="4"/>
  <c r="T250" i="4"/>
  <c r="R250" i="4"/>
  <c r="P250" i="4"/>
  <c r="BI248" i="4"/>
  <c r="BH248" i="4"/>
  <c r="BG248" i="4"/>
  <c r="BF248" i="4"/>
  <c r="T248" i="4"/>
  <c r="R248" i="4"/>
  <c r="P248" i="4"/>
  <c r="BI247" i="4"/>
  <c r="BH247" i="4"/>
  <c r="BG247" i="4"/>
  <c r="BF247" i="4"/>
  <c r="T247" i="4"/>
  <c r="R247" i="4"/>
  <c r="P247" i="4"/>
  <c r="BI246" i="4"/>
  <c r="BH246" i="4"/>
  <c r="BG246" i="4"/>
  <c r="BF246" i="4"/>
  <c r="T246" i="4"/>
  <c r="R246" i="4"/>
  <c r="P246" i="4"/>
  <c r="BI244" i="4"/>
  <c r="BH244" i="4"/>
  <c r="BG244" i="4"/>
  <c r="BF244" i="4"/>
  <c r="T244" i="4"/>
  <c r="R244" i="4"/>
  <c r="P244" i="4"/>
  <c r="BI242" i="4"/>
  <c r="BH242" i="4"/>
  <c r="BG242" i="4"/>
  <c r="BF242" i="4"/>
  <c r="T242" i="4"/>
  <c r="R242" i="4"/>
  <c r="P242" i="4"/>
  <c r="BI240" i="4"/>
  <c r="BH240" i="4"/>
  <c r="BG240" i="4"/>
  <c r="BF240" i="4"/>
  <c r="T240" i="4"/>
  <c r="R240" i="4"/>
  <c r="P240" i="4"/>
  <c r="BI239" i="4"/>
  <c r="BH239" i="4"/>
  <c r="BG239" i="4"/>
  <c r="BF239" i="4"/>
  <c r="T239" i="4"/>
  <c r="R239" i="4"/>
  <c r="P239" i="4"/>
  <c r="BI237" i="4"/>
  <c r="BH237" i="4"/>
  <c r="BG237" i="4"/>
  <c r="BF237" i="4"/>
  <c r="T237" i="4"/>
  <c r="R237" i="4"/>
  <c r="P237" i="4"/>
  <c r="BI236" i="4"/>
  <c r="BH236" i="4"/>
  <c r="BG236" i="4"/>
  <c r="BF236" i="4"/>
  <c r="T236" i="4"/>
  <c r="R236" i="4"/>
  <c r="P236" i="4"/>
  <c r="BI234" i="4"/>
  <c r="BH234" i="4"/>
  <c r="BG234" i="4"/>
  <c r="BF234" i="4"/>
  <c r="T234" i="4"/>
  <c r="R234" i="4"/>
  <c r="P234" i="4"/>
  <c r="BI233" i="4"/>
  <c r="BH233" i="4"/>
  <c r="BG233" i="4"/>
  <c r="BF233" i="4"/>
  <c r="T233" i="4"/>
  <c r="R233" i="4"/>
  <c r="P233" i="4"/>
  <c r="BI231" i="4"/>
  <c r="BH231" i="4"/>
  <c r="BG231" i="4"/>
  <c r="BF231" i="4"/>
  <c r="T231" i="4"/>
  <c r="R231" i="4"/>
  <c r="P231" i="4"/>
  <c r="BI229" i="4"/>
  <c r="BH229" i="4"/>
  <c r="BG229" i="4"/>
  <c r="BF229" i="4"/>
  <c r="T229" i="4"/>
  <c r="R229" i="4"/>
  <c r="P229" i="4"/>
  <c r="BI228" i="4"/>
  <c r="BH228" i="4"/>
  <c r="BG228" i="4"/>
  <c r="BF228" i="4"/>
  <c r="T228" i="4"/>
  <c r="R228" i="4"/>
  <c r="P228" i="4"/>
  <c r="BI227" i="4"/>
  <c r="BH227" i="4"/>
  <c r="BG227" i="4"/>
  <c r="BF227" i="4"/>
  <c r="T227" i="4"/>
  <c r="R227" i="4"/>
  <c r="P227" i="4"/>
  <c r="BI226" i="4"/>
  <c r="BH226" i="4"/>
  <c r="BG226" i="4"/>
  <c r="BF226" i="4"/>
  <c r="T226" i="4"/>
  <c r="R226" i="4"/>
  <c r="P226" i="4"/>
  <c r="BI224" i="4"/>
  <c r="BH224" i="4"/>
  <c r="BG224" i="4"/>
  <c r="BF224" i="4"/>
  <c r="T224" i="4"/>
  <c r="R224" i="4"/>
  <c r="P224" i="4"/>
  <c r="BI222" i="4"/>
  <c r="BH222" i="4"/>
  <c r="BG222" i="4"/>
  <c r="BF222" i="4"/>
  <c r="T222" i="4"/>
  <c r="R222" i="4"/>
  <c r="P222" i="4"/>
  <c r="BI219" i="4"/>
  <c r="BH219" i="4"/>
  <c r="BG219" i="4"/>
  <c r="BF219" i="4"/>
  <c r="T219" i="4"/>
  <c r="R219" i="4"/>
  <c r="P219" i="4"/>
  <c r="BI218" i="4"/>
  <c r="BH218" i="4"/>
  <c r="BG218" i="4"/>
  <c r="BF218" i="4"/>
  <c r="T218" i="4"/>
  <c r="R218" i="4"/>
  <c r="P218" i="4"/>
  <c r="BI217" i="4"/>
  <c r="BH217" i="4"/>
  <c r="BG217" i="4"/>
  <c r="BF217" i="4"/>
  <c r="T217" i="4"/>
  <c r="R217" i="4"/>
  <c r="P217" i="4"/>
  <c r="BI216" i="4"/>
  <c r="BH216" i="4"/>
  <c r="BG216" i="4"/>
  <c r="BF216" i="4"/>
  <c r="T216" i="4"/>
  <c r="R216" i="4"/>
  <c r="P216" i="4"/>
  <c r="BI215" i="4"/>
  <c r="BH215" i="4"/>
  <c r="BG215" i="4"/>
  <c r="BF215" i="4"/>
  <c r="T215" i="4"/>
  <c r="R215" i="4"/>
  <c r="P215" i="4"/>
  <c r="BI214" i="4"/>
  <c r="BH214" i="4"/>
  <c r="BG214" i="4"/>
  <c r="BF214" i="4"/>
  <c r="T214" i="4"/>
  <c r="R214" i="4"/>
  <c r="P214" i="4"/>
  <c r="BI212" i="4"/>
  <c r="BH212" i="4"/>
  <c r="BG212" i="4"/>
  <c r="BF212" i="4"/>
  <c r="T212" i="4"/>
  <c r="R212" i="4"/>
  <c r="P212" i="4"/>
  <c r="BI210" i="4"/>
  <c r="BH210" i="4"/>
  <c r="BG210" i="4"/>
  <c r="BF210" i="4"/>
  <c r="T210" i="4"/>
  <c r="R210" i="4"/>
  <c r="P210" i="4"/>
  <c r="BI208" i="4"/>
  <c r="BH208" i="4"/>
  <c r="BG208" i="4"/>
  <c r="BF208" i="4"/>
  <c r="T208" i="4"/>
  <c r="R208" i="4"/>
  <c r="P208" i="4"/>
  <c r="BI206" i="4"/>
  <c r="BH206" i="4"/>
  <c r="BG206" i="4"/>
  <c r="BF206" i="4"/>
  <c r="T206" i="4"/>
  <c r="R206" i="4"/>
  <c r="P206" i="4"/>
  <c r="BI204" i="4"/>
  <c r="BH204" i="4"/>
  <c r="BG204" i="4"/>
  <c r="BF204" i="4"/>
  <c r="T204" i="4"/>
  <c r="R204" i="4"/>
  <c r="P204" i="4"/>
  <c r="BI202" i="4"/>
  <c r="BH202" i="4"/>
  <c r="BG202" i="4"/>
  <c r="BF202" i="4"/>
  <c r="T202" i="4"/>
  <c r="R202" i="4"/>
  <c r="P202" i="4"/>
  <c r="BI200" i="4"/>
  <c r="BH200" i="4"/>
  <c r="BG200" i="4"/>
  <c r="BF200" i="4"/>
  <c r="T200" i="4"/>
  <c r="R200" i="4"/>
  <c r="P200" i="4"/>
  <c r="BI198" i="4"/>
  <c r="BH198" i="4"/>
  <c r="BG198" i="4"/>
  <c r="BF198" i="4"/>
  <c r="T198" i="4"/>
  <c r="R198" i="4"/>
  <c r="P198" i="4"/>
  <c r="BI196" i="4"/>
  <c r="BH196" i="4"/>
  <c r="BG196" i="4"/>
  <c r="BF196" i="4"/>
  <c r="T196" i="4"/>
  <c r="R196" i="4"/>
  <c r="P196" i="4"/>
  <c r="BI194" i="4"/>
  <c r="BH194" i="4"/>
  <c r="BG194" i="4"/>
  <c r="BF194" i="4"/>
  <c r="T194" i="4"/>
  <c r="R194" i="4"/>
  <c r="P194" i="4"/>
  <c r="BI192" i="4"/>
  <c r="BH192" i="4"/>
  <c r="BG192" i="4"/>
  <c r="BF192" i="4"/>
  <c r="T192" i="4"/>
  <c r="R192" i="4"/>
  <c r="P192" i="4"/>
  <c r="BI190" i="4"/>
  <c r="BH190" i="4"/>
  <c r="BG190" i="4"/>
  <c r="BF190" i="4"/>
  <c r="T190" i="4"/>
  <c r="R190" i="4"/>
  <c r="P190" i="4"/>
  <c r="BI188" i="4"/>
  <c r="BH188" i="4"/>
  <c r="BG188" i="4"/>
  <c r="BF188" i="4"/>
  <c r="T188" i="4"/>
  <c r="R188" i="4"/>
  <c r="P188" i="4"/>
  <c r="BI186" i="4"/>
  <c r="BH186" i="4"/>
  <c r="BG186" i="4"/>
  <c r="BF186" i="4"/>
  <c r="T186" i="4"/>
  <c r="R186" i="4"/>
  <c r="P186" i="4"/>
  <c r="BI184" i="4"/>
  <c r="BH184" i="4"/>
  <c r="BG184" i="4"/>
  <c r="BF184" i="4"/>
  <c r="T184" i="4"/>
  <c r="R184" i="4"/>
  <c r="P184" i="4"/>
  <c r="BI182" i="4"/>
  <c r="BH182" i="4"/>
  <c r="BG182" i="4"/>
  <c r="BF182" i="4"/>
  <c r="T182" i="4"/>
  <c r="R182" i="4"/>
  <c r="P182" i="4"/>
  <c r="BI180" i="4"/>
  <c r="BH180" i="4"/>
  <c r="BG180" i="4"/>
  <c r="BF180" i="4"/>
  <c r="T180" i="4"/>
  <c r="R180" i="4"/>
  <c r="P180" i="4"/>
  <c r="BI178" i="4"/>
  <c r="BH178" i="4"/>
  <c r="BG178" i="4"/>
  <c r="BF178" i="4"/>
  <c r="T178" i="4"/>
  <c r="R178" i="4"/>
  <c r="P178" i="4"/>
  <c r="BI176" i="4"/>
  <c r="BH176" i="4"/>
  <c r="BG176" i="4"/>
  <c r="BF176" i="4"/>
  <c r="T176" i="4"/>
  <c r="R176" i="4"/>
  <c r="P176" i="4"/>
  <c r="BI174" i="4"/>
  <c r="BH174" i="4"/>
  <c r="BG174" i="4"/>
  <c r="BF174" i="4"/>
  <c r="T174" i="4"/>
  <c r="R174" i="4"/>
  <c r="P174" i="4"/>
  <c r="BI172" i="4"/>
  <c r="BH172" i="4"/>
  <c r="BG172" i="4"/>
  <c r="BF172" i="4"/>
  <c r="T172" i="4"/>
  <c r="R172" i="4"/>
  <c r="P172" i="4"/>
  <c r="BI170" i="4"/>
  <c r="BH170" i="4"/>
  <c r="BG170" i="4"/>
  <c r="BF170" i="4"/>
  <c r="T170" i="4"/>
  <c r="R170" i="4"/>
  <c r="P170" i="4"/>
  <c r="BI168" i="4"/>
  <c r="BH168" i="4"/>
  <c r="BG168" i="4"/>
  <c r="BF168" i="4"/>
  <c r="T168" i="4"/>
  <c r="R168" i="4"/>
  <c r="P168" i="4"/>
  <c r="BI166" i="4"/>
  <c r="BH166" i="4"/>
  <c r="BG166" i="4"/>
  <c r="BF166" i="4"/>
  <c r="T166" i="4"/>
  <c r="R166" i="4"/>
  <c r="P166" i="4"/>
  <c r="BI164" i="4"/>
  <c r="BH164" i="4"/>
  <c r="BG164" i="4"/>
  <c r="BF164" i="4"/>
  <c r="T164" i="4"/>
  <c r="R164" i="4"/>
  <c r="P164" i="4"/>
  <c r="BI162" i="4"/>
  <c r="BH162" i="4"/>
  <c r="BG162" i="4"/>
  <c r="BF162" i="4"/>
  <c r="T162" i="4"/>
  <c r="R162" i="4"/>
  <c r="P162" i="4"/>
  <c r="BI160" i="4"/>
  <c r="BH160" i="4"/>
  <c r="BG160" i="4"/>
  <c r="BF160" i="4"/>
  <c r="T160" i="4"/>
  <c r="R160" i="4"/>
  <c r="P160" i="4"/>
  <c r="BI158" i="4"/>
  <c r="BH158" i="4"/>
  <c r="BG158" i="4"/>
  <c r="BF158" i="4"/>
  <c r="T158" i="4"/>
  <c r="R158" i="4"/>
  <c r="P158" i="4"/>
  <c r="BI156" i="4"/>
  <c r="BH156" i="4"/>
  <c r="BG156" i="4"/>
  <c r="BF156" i="4"/>
  <c r="T156" i="4"/>
  <c r="R156" i="4"/>
  <c r="P156" i="4"/>
  <c r="BI154" i="4"/>
  <c r="BH154" i="4"/>
  <c r="BG154" i="4"/>
  <c r="BF154" i="4"/>
  <c r="T154" i="4"/>
  <c r="R154" i="4"/>
  <c r="P154" i="4"/>
  <c r="BI151" i="4"/>
  <c r="BH151" i="4"/>
  <c r="BG151" i="4"/>
  <c r="BF151" i="4"/>
  <c r="T151" i="4"/>
  <c r="R151" i="4"/>
  <c r="P151" i="4"/>
  <c r="BI150" i="4"/>
  <c r="BH150" i="4"/>
  <c r="BG150" i="4"/>
  <c r="BF150" i="4"/>
  <c r="T150" i="4"/>
  <c r="R150" i="4"/>
  <c r="P150" i="4"/>
  <c r="BI149" i="4"/>
  <c r="BH149" i="4"/>
  <c r="BG149" i="4"/>
  <c r="BF149" i="4"/>
  <c r="T149" i="4"/>
  <c r="R149" i="4"/>
  <c r="P149" i="4"/>
  <c r="BI148" i="4"/>
  <c r="BH148" i="4"/>
  <c r="BG148" i="4"/>
  <c r="BF148" i="4"/>
  <c r="T148" i="4"/>
  <c r="R148" i="4"/>
  <c r="P148" i="4"/>
  <c r="BI147" i="4"/>
  <c r="BH147" i="4"/>
  <c r="BG147" i="4"/>
  <c r="BF147" i="4"/>
  <c r="T147" i="4"/>
  <c r="R147" i="4"/>
  <c r="P147" i="4"/>
  <c r="BI146" i="4"/>
  <c r="BH146" i="4"/>
  <c r="BG146" i="4"/>
  <c r="BF146" i="4"/>
  <c r="T146" i="4"/>
  <c r="R146" i="4"/>
  <c r="P146" i="4"/>
  <c r="BI145" i="4"/>
  <c r="BH145" i="4"/>
  <c r="BG145" i="4"/>
  <c r="BF145" i="4"/>
  <c r="T145" i="4"/>
  <c r="R145" i="4"/>
  <c r="P145" i="4"/>
  <c r="BI144" i="4"/>
  <c r="BH144" i="4"/>
  <c r="BG144" i="4"/>
  <c r="BF144" i="4"/>
  <c r="T144" i="4"/>
  <c r="R144" i="4"/>
  <c r="P144" i="4"/>
  <c r="BI143" i="4"/>
  <c r="BH143" i="4"/>
  <c r="BG143" i="4"/>
  <c r="BF143" i="4"/>
  <c r="T143" i="4"/>
  <c r="R143" i="4"/>
  <c r="P143" i="4"/>
  <c r="BI142" i="4"/>
  <c r="BH142" i="4"/>
  <c r="BG142" i="4"/>
  <c r="BF142" i="4"/>
  <c r="T142" i="4"/>
  <c r="R142" i="4"/>
  <c r="P142" i="4"/>
  <c r="BI141" i="4"/>
  <c r="BH141" i="4"/>
  <c r="BG141" i="4"/>
  <c r="BF141" i="4"/>
  <c r="T141" i="4"/>
  <c r="R141" i="4"/>
  <c r="P141" i="4"/>
  <c r="BI139" i="4"/>
  <c r="BH139" i="4"/>
  <c r="BG139" i="4"/>
  <c r="BF139" i="4"/>
  <c r="T139" i="4"/>
  <c r="R139" i="4"/>
  <c r="P139" i="4"/>
  <c r="BI137" i="4"/>
  <c r="BH137" i="4"/>
  <c r="BG137" i="4"/>
  <c r="BF137" i="4"/>
  <c r="T137" i="4"/>
  <c r="R137" i="4"/>
  <c r="P137" i="4"/>
  <c r="BI135" i="4"/>
  <c r="BH135" i="4"/>
  <c r="BG135" i="4"/>
  <c r="BF135" i="4"/>
  <c r="T135" i="4"/>
  <c r="R135" i="4"/>
  <c r="P135" i="4"/>
  <c r="BI133" i="4"/>
  <c r="BH133" i="4"/>
  <c r="BG133" i="4"/>
  <c r="BF133" i="4"/>
  <c r="T133" i="4"/>
  <c r="R133" i="4"/>
  <c r="P133" i="4"/>
  <c r="BI132" i="4"/>
  <c r="BH132" i="4"/>
  <c r="BG132" i="4"/>
  <c r="BF132" i="4"/>
  <c r="T132" i="4"/>
  <c r="R132" i="4"/>
  <c r="P132" i="4"/>
  <c r="BI130" i="4"/>
  <c r="BH130" i="4"/>
  <c r="BG130" i="4"/>
  <c r="BF130" i="4"/>
  <c r="T130" i="4"/>
  <c r="R130" i="4"/>
  <c r="P130" i="4"/>
  <c r="BI128" i="4"/>
  <c r="BH128" i="4"/>
  <c r="BG128" i="4"/>
  <c r="BF128" i="4"/>
  <c r="T128" i="4"/>
  <c r="R128" i="4"/>
  <c r="P128" i="4"/>
  <c r="BI126" i="4"/>
  <c r="BH126" i="4"/>
  <c r="BG126" i="4"/>
  <c r="BF126" i="4"/>
  <c r="T126" i="4"/>
  <c r="R126" i="4"/>
  <c r="P126" i="4"/>
  <c r="BI124" i="4"/>
  <c r="BH124" i="4"/>
  <c r="BG124" i="4"/>
  <c r="BF124" i="4"/>
  <c r="T124" i="4"/>
  <c r="R124" i="4"/>
  <c r="P124" i="4"/>
  <c r="BI122" i="4"/>
  <c r="BH122" i="4"/>
  <c r="BG122" i="4"/>
  <c r="BF122" i="4"/>
  <c r="T122" i="4"/>
  <c r="R122" i="4"/>
  <c r="P122" i="4"/>
  <c r="BI120" i="4"/>
  <c r="BH120" i="4"/>
  <c r="BG120" i="4"/>
  <c r="BF120" i="4"/>
  <c r="T120" i="4"/>
  <c r="R120" i="4"/>
  <c r="P120" i="4"/>
  <c r="BI118" i="4"/>
  <c r="BH118" i="4"/>
  <c r="BG118" i="4"/>
  <c r="BF118" i="4"/>
  <c r="T118" i="4"/>
  <c r="R118" i="4"/>
  <c r="P118" i="4"/>
  <c r="BI116" i="4"/>
  <c r="BH116" i="4"/>
  <c r="BG116" i="4"/>
  <c r="BF116" i="4"/>
  <c r="T116" i="4"/>
  <c r="R116" i="4"/>
  <c r="P116" i="4"/>
  <c r="BI114" i="4"/>
  <c r="BH114" i="4"/>
  <c r="BG114" i="4"/>
  <c r="BF114" i="4"/>
  <c r="T114" i="4"/>
  <c r="R114" i="4"/>
  <c r="P114" i="4"/>
  <c r="BI112" i="4"/>
  <c r="BH112" i="4"/>
  <c r="BG112" i="4"/>
  <c r="BF112" i="4"/>
  <c r="T112" i="4"/>
  <c r="R112" i="4"/>
  <c r="P112" i="4"/>
  <c r="BI110" i="4"/>
  <c r="BH110" i="4"/>
  <c r="BG110" i="4"/>
  <c r="BF110" i="4"/>
  <c r="T110" i="4"/>
  <c r="R110" i="4"/>
  <c r="P110" i="4"/>
  <c r="BI108" i="4"/>
  <c r="BH108" i="4"/>
  <c r="BG108" i="4"/>
  <c r="BF108" i="4"/>
  <c r="T108" i="4"/>
  <c r="R108" i="4"/>
  <c r="P108" i="4"/>
  <c r="BI106" i="4"/>
  <c r="BH106" i="4"/>
  <c r="BG106" i="4"/>
  <c r="BF106" i="4"/>
  <c r="T106" i="4"/>
  <c r="R106" i="4"/>
  <c r="P106" i="4"/>
  <c r="BI104" i="4"/>
  <c r="BH104" i="4"/>
  <c r="BG104" i="4"/>
  <c r="BF104" i="4"/>
  <c r="T104" i="4"/>
  <c r="R104" i="4"/>
  <c r="P104" i="4"/>
  <c r="BI100" i="4"/>
  <c r="BH100" i="4"/>
  <c r="BG100" i="4"/>
  <c r="BF100" i="4"/>
  <c r="T100" i="4"/>
  <c r="R100" i="4"/>
  <c r="P100" i="4"/>
  <c r="BI98" i="4"/>
  <c r="BH98" i="4"/>
  <c r="BG98" i="4"/>
  <c r="BF98" i="4"/>
  <c r="T98" i="4"/>
  <c r="R98" i="4"/>
  <c r="P98" i="4"/>
  <c r="BI96" i="4"/>
  <c r="BH96" i="4"/>
  <c r="BG96" i="4"/>
  <c r="BF96" i="4"/>
  <c r="T96" i="4"/>
  <c r="R96" i="4"/>
  <c r="P96" i="4"/>
  <c r="J89" i="4"/>
  <c r="F89" i="4"/>
  <c r="F87" i="4"/>
  <c r="E85" i="4"/>
  <c r="J58" i="4"/>
  <c r="F58" i="4"/>
  <c r="F56" i="4"/>
  <c r="E54" i="4"/>
  <c r="J26" i="4"/>
  <c r="E26" i="4"/>
  <c r="J90" i="4" s="1"/>
  <c r="J25" i="4"/>
  <c r="J20" i="4"/>
  <c r="E20" i="4"/>
  <c r="F59" i="4" s="1"/>
  <c r="J19" i="4"/>
  <c r="J14" i="4"/>
  <c r="J56" i="4"/>
  <c r="E7" i="4"/>
  <c r="E81" i="4" s="1"/>
  <c r="J39" i="3"/>
  <c r="J38" i="3"/>
  <c r="AY57" i="1" s="1"/>
  <c r="J37" i="3"/>
  <c r="AX57" i="1"/>
  <c r="BI165" i="3"/>
  <c r="BH165" i="3"/>
  <c r="BG165" i="3"/>
  <c r="BF165" i="3"/>
  <c r="T165" i="3"/>
  <c r="R165" i="3"/>
  <c r="P165" i="3"/>
  <c r="BI164" i="3"/>
  <c r="BH164" i="3"/>
  <c r="BG164" i="3"/>
  <c r="BF164" i="3"/>
  <c r="T164" i="3"/>
  <c r="R164" i="3"/>
  <c r="P164" i="3"/>
  <c r="BI163" i="3"/>
  <c r="BH163" i="3"/>
  <c r="BG163" i="3"/>
  <c r="BF163" i="3"/>
  <c r="T163" i="3"/>
  <c r="R163" i="3"/>
  <c r="P163" i="3"/>
  <c r="BI162" i="3"/>
  <c r="BH162" i="3"/>
  <c r="BG162" i="3"/>
  <c r="BF162" i="3"/>
  <c r="T162" i="3"/>
  <c r="R162" i="3"/>
  <c r="P162" i="3"/>
  <c r="BI159" i="3"/>
  <c r="BH159" i="3"/>
  <c r="BG159" i="3"/>
  <c r="BF159" i="3"/>
  <c r="T159" i="3"/>
  <c r="R159" i="3"/>
  <c r="P159" i="3"/>
  <c r="BI157" i="3"/>
  <c r="BH157" i="3"/>
  <c r="BG157" i="3"/>
  <c r="BF157" i="3"/>
  <c r="T157" i="3"/>
  <c r="R157" i="3"/>
  <c r="P157" i="3"/>
  <c r="BI154" i="3"/>
  <c r="BH154" i="3"/>
  <c r="BG154" i="3"/>
  <c r="BF154" i="3"/>
  <c r="T154" i="3"/>
  <c r="R154" i="3"/>
  <c r="P154" i="3"/>
  <c r="BI153" i="3"/>
  <c r="BH153" i="3"/>
  <c r="BG153" i="3"/>
  <c r="BF153" i="3"/>
  <c r="T153" i="3"/>
  <c r="R153" i="3"/>
  <c r="P153" i="3"/>
  <c r="BI149" i="3"/>
  <c r="BH149" i="3"/>
  <c r="BG149" i="3"/>
  <c r="BF149" i="3"/>
  <c r="T149" i="3"/>
  <c r="T148" i="3"/>
  <c r="R149" i="3"/>
  <c r="R148" i="3"/>
  <c r="P149" i="3"/>
  <c r="P148" i="3"/>
  <c r="BI146" i="3"/>
  <c r="BH146" i="3"/>
  <c r="BG146" i="3"/>
  <c r="BF146" i="3"/>
  <c r="T146" i="3"/>
  <c r="R146" i="3"/>
  <c r="P146" i="3"/>
  <c r="BI144" i="3"/>
  <c r="BH144" i="3"/>
  <c r="BG144" i="3"/>
  <c r="BF144" i="3"/>
  <c r="T144" i="3"/>
  <c r="R144" i="3"/>
  <c r="P144" i="3"/>
  <c r="BI142" i="3"/>
  <c r="BH142" i="3"/>
  <c r="BG142" i="3"/>
  <c r="BF142" i="3"/>
  <c r="T142" i="3"/>
  <c r="R142" i="3"/>
  <c r="P142" i="3"/>
  <c r="BI140" i="3"/>
  <c r="BH140" i="3"/>
  <c r="BG140" i="3"/>
  <c r="BF140" i="3"/>
  <c r="T140" i="3"/>
  <c r="R140" i="3"/>
  <c r="P140" i="3"/>
  <c r="BI137" i="3"/>
  <c r="BH137" i="3"/>
  <c r="BG137" i="3"/>
  <c r="BF137" i="3"/>
  <c r="T137" i="3"/>
  <c r="R137" i="3"/>
  <c r="P137" i="3"/>
  <c r="BI135" i="3"/>
  <c r="BH135" i="3"/>
  <c r="BG135" i="3"/>
  <c r="BF135" i="3"/>
  <c r="T135" i="3"/>
  <c r="R135" i="3"/>
  <c r="P135" i="3"/>
  <c r="BI133" i="3"/>
  <c r="BH133" i="3"/>
  <c r="BG133" i="3"/>
  <c r="BF133" i="3"/>
  <c r="T133" i="3"/>
  <c r="R133" i="3"/>
  <c r="P133" i="3"/>
  <c r="BI130" i="3"/>
  <c r="BH130" i="3"/>
  <c r="BG130" i="3"/>
  <c r="BF130" i="3"/>
  <c r="T130" i="3"/>
  <c r="R130" i="3"/>
  <c r="P130" i="3"/>
  <c r="BI129" i="3"/>
  <c r="BH129" i="3"/>
  <c r="BG129" i="3"/>
  <c r="BF129" i="3"/>
  <c r="T129" i="3"/>
  <c r="R129" i="3"/>
  <c r="P129" i="3"/>
  <c r="BI126" i="3"/>
  <c r="BH126" i="3"/>
  <c r="BG126" i="3"/>
  <c r="BF126" i="3"/>
  <c r="T126" i="3"/>
  <c r="T125" i="3"/>
  <c r="R126" i="3"/>
  <c r="R125" i="3"/>
  <c r="P126" i="3"/>
  <c r="P125" i="3" s="1"/>
  <c r="BI122" i="3"/>
  <c r="BH122" i="3"/>
  <c r="BG122" i="3"/>
  <c r="BF122" i="3"/>
  <c r="T122" i="3"/>
  <c r="T121" i="3" s="1"/>
  <c r="T120" i="3" s="1"/>
  <c r="R122" i="3"/>
  <c r="R121" i="3"/>
  <c r="R120" i="3"/>
  <c r="P122" i="3"/>
  <c r="P121" i="3" s="1"/>
  <c r="P120" i="3" s="1"/>
  <c r="BI118" i="3"/>
  <c r="BH118" i="3"/>
  <c r="BG118" i="3"/>
  <c r="BF118" i="3"/>
  <c r="T118" i="3"/>
  <c r="R118" i="3"/>
  <c r="P118" i="3"/>
  <c r="BI116" i="3"/>
  <c r="BH116" i="3"/>
  <c r="BG116" i="3"/>
  <c r="BF116" i="3"/>
  <c r="T116" i="3"/>
  <c r="R116" i="3"/>
  <c r="P116" i="3"/>
  <c r="BI114" i="3"/>
  <c r="BH114" i="3"/>
  <c r="BG114" i="3"/>
  <c r="BF114" i="3"/>
  <c r="T114" i="3"/>
  <c r="R114" i="3"/>
  <c r="P114" i="3"/>
  <c r="BI112" i="3"/>
  <c r="BH112" i="3"/>
  <c r="BG112" i="3"/>
  <c r="BF112" i="3"/>
  <c r="T112" i="3"/>
  <c r="R112" i="3"/>
  <c r="P112" i="3"/>
  <c r="BI110" i="3"/>
  <c r="BH110" i="3"/>
  <c r="BG110" i="3"/>
  <c r="BF110" i="3"/>
  <c r="T110" i="3"/>
  <c r="R110" i="3"/>
  <c r="P110" i="3"/>
  <c r="BI106" i="3"/>
  <c r="BH106" i="3"/>
  <c r="BG106" i="3"/>
  <c r="BF106" i="3"/>
  <c r="T106" i="3"/>
  <c r="T105" i="3" s="1"/>
  <c r="T104" i="3" s="1"/>
  <c r="R106" i="3"/>
  <c r="R105" i="3"/>
  <c r="R104" i="3"/>
  <c r="P106" i="3"/>
  <c r="P105" i="3" s="1"/>
  <c r="P104" i="3" s="1"/>
  <c r="J99" i="3"/>
  <c r="J98" i="3"/>
  <c r="F98" i="3"/>
  <c r="F96" i="3"/>
  <c r="E94" i="3"/>
  <c r="J59" i="3"/>
  <c r="J58" i="3"/>
  <c r="F58" i="3"/>
  <c r="F56" i="3"/>
  <c r="E54" i="3"/>
  <c r="J20" i="3"/>
  <c r="E20" i="3"/>
  <c r="F99" i="3" s="1"/>
  <c r="J19" i="3"/>
  <c r="J14" i="3"/>
  <c r="J56" i="3"/>
  <c r="E7" i="3"/>
  <c r="E90" i="3" s="1"/>
  <c r="J39" i="2"/>
  <c r="J38" i="2"/>
  <c r="AY56" i="1"/>
  <c r="J37" i="2"/>
  <c r="AX56" i="1" s="1"/>
  <c r="BI443" i="2"/>
  <c r="BH443" i="2"/>
  <c r="BG443" i="2"/>
  <c r="BF443" i="2"/>
  <c r="T443" i="2"/>
  <c r="R443" i="2"/>
  <c r="P443" i="2"/>
  <c r="BI442" i="2"/>
  <c r="BH442" i="2"/>
  <c r="BG442" i="2"/>
  <c r="BF442" i="2"/>
  <c r="T442" i="2"/>
  <c r="R442" i="2"/>
  <c r="P442" i="2"/>
  <c r="BI440" i="2"/>
  <c r="BH440" i="2"/>
  <c r="BG440" i="2"/>
  <c r="BF440" i="2"/>
  <c r="T440" i="2"/>
  <c r="R440" i="2"/>
  <c r="P440" i="2"/>
  <c r="BI439" i="2"/>
  <c r="BH439" i="2"/>
  <c r="BG439" i="2"/>
  <c r="BF439" i="2"/>
  <c r="T439" i="2"/>
  <c r="R439" i="2"/>
  <c r="P439" i="2"/>
  <c r="BI438" i="2"/>
  <c r="BH438" i="2"/>
  <c r="BG438" i="2"/>
  <c r="BF438" i="2"/>
  <c r="T438" i="2"/>
  <c r="R438" i="2"/>
  <c r="P438" i="2"/>
  <c r="BI437" i="2"/>
  <c r="BH437" i="2"/>
  <c r="BG437" i="2"/>
  <c r="BF437" i="2"/>
  <c r="T437" i="2"/>
  <c r="R437" i="2"/>
  <c r="P437" i="2"/>
  <c r="BI436" i="2"/>
  <c r="BH436" i="2"/>
  <c r="BG436" i="2"/>
  <c r="BF436" i="2"/>
  <c r="T436" i="2"/>
  <c r="R436" i="2"/>
  <c r="P436" i="2"/>
  <c r="BI432" i="2"/>
  <c r="BH432" i="2"/>
  <c r="BG432" i="2"/>
  <c r="BF432" i="2"/>
  <c r="T432" i="2"/>
  <c r="R432" i="2"/>
  <c r="P432" i="2"/>
  <c r="BI430" i="2"/>
  <c r="BH430" i="2"/>
  <c r="BG430" i="2"/>
  <c r="BF430" i="2"/>
  <c r="T430" i="2"/>
  <c r="R430" i="2"/>
  <c r="P430" i="2"/>
  <c r="BI428" i="2"/>
  <c r="BH428" i="2"/>
  <c r="BG428" i="2"/>
  <c r="BF428" i="2"/>
  <c r="T428" i="2"/>
  <c r="R428" i="2"/>
  <c r="P428" i="2"/>
  <c r="BI426" i="2"/>
  <c r="BH426" i="2"/>
  <c r="BG426" i="2"/>
  <c r="BF426" i="2"/>
  <c r="T426" i="2"/>
  <c r="R426" i="2"/>
  <c r="P426" i="2"/>
  <c r="BI424" i="2"/>
  <c r="BH424" i="2"/>
  <c r="BG424" i="2"/>
  <c r="BF424" i="2"/>
  <c r="T424" i="2"/>
  <c r="R424" i="2"/>
  <c r="P424" i="2"/>
  <c r="BI422" i="2"/>
  <c r="BH422" i="2"/>
  <c r="BG422" i="2"/>
  <c r="BF422" i="2"/>
  <c r="T422" i="2"/>
  <c r="R422" i="2"/>
  <c r="P422" i="2"/>
  <c r="BI421" i="2"/>
  <c r="BH421" i="2"/>
  <c r="BG421" i="2"/>
  <c r="BF421" i="2"/>
  <c r="T421" i="2"/>
  <c r="R421" i="2"/>
  <c r="P421" i="2"/>
  <c r="BI419" i="2"/>
  <c r="BH419" i="2"/>
  <c r="BG419" i="2"/>
  <c r="BF419" i="2"/>
  <c r="T419" i="2"/>
  <c r="R419" i="2"/>
  <c r="P419" i="2"/>
  <c r="BI418" i="2"/>
  <c r="BH418" i="2"/>
  <c r="BG418" i="2"/>
  <c r="BF418" i="2"/>
  <c r="T418" i="2"/>
  <c r="R418" i="2"/>
  <c r="P418" i="2"/>
  <c r="BI416" i="2"/>
  <c r="BH416" i="2"/>
  <c r="BG416" i="2"/>
  <c r="BF416" i="2"/>
  <c r="T416" i="2"/>
  <c r="R416" i="2"/>
  <c r="P416" i="2"/>
  <c r="BI414" i="2"/>
  <c r="BH414" i="2"/>
  <c r="BG414" i="2"/>
  <c r="BF414" i="2"/>
  <c r="T414" i="2"/>
  <c r="R414" i="2"/>
  <c r="P414" i="2"/>
  <c r="BI411" i="2"/>
  <c r="BH411" i="2"/>
  <c r="BG411" i="2"/>
  <c r="BF411" i="2"/>
  <c r="T411" i="2"/>
  <c r="R411" i="2"/>
  <c r="P411" i="2"/>
  <c r="BI410" i="2"/>
  <c r="BH410" i="2"/>
  <c r="BG410" i="2"/>
  <c r="BF410" i="2"/>
  <c r="T410" i="2"/>
  <c r="R410" i="2"/>
  <c r="P410" i="2"/>
  <c r="BI408" i="2"/>
  <c r="BH408" i="2"/>
  <c r="BG408" i="2"/>
  <c r="BF408" i="2"/>
  <c r="T408" i="2"/>
  <c r="R408" i="2"/>
  <c r="P408" i="2"/>
  <c r="BI407" i="2"/>
  <c r="BH407" i="2"/>
  <c r="BG407" i="2"/>
  <c r="BF407" i="2"/>
  <c r="T407" i="2"/>
  <c r="R407" i="2"/>
  <c r="P407" i="2"/>
  <c r="BI405" i="2"/>
  <c r="BH405" i="2"/>
  <c r="BG405" i="2"/>
  <c r="BF405" i="2"/>
  <c r="T405" i="2"/>
  <c r="R405" i="2"/>
  <c r="P405" i="2"/>
  <c r="BI403" i="2"/>
  <c r="BH403" i="2"/>
  <c r="BG403" i="2"/>
  <c r="BF403" i="2"/>
  <c r="T403" i="2"/>
  <c r="R403" i="2"/>
  <c r="P403" i="2"/>
  <c r="BI402" i="2"/>
  <c r="BH402" i="2"/>
  <c r="BG402" i="2"/>
  <c r="BF402" i="2"/>
  <c r="T402" i="2"/>
  <c r="R402" i="2"/>
  <c r="P402" i="2"/>
  <c r="BI400" i="2"/>
  <c r="BH400" i="2"/>
  <c r="BG400" i="2"/>
  <c r="BF400" i="2"/>
  <c r="T400" i="2"/>
  <c r="R400" i="2"/>
  <c r="P400" i="2"/>
  <c r="BI399" i="2"/>
  <c r="BH399" i="2"/>
  <c r="BG399" i="2"/>
  <c r="BF399" i="2"/>
  <c r="T399" i="2"/>
  <c r="R399" i="2"/>
  <c r="P399" i="2"/>
  <c r="BI397" i="2"/>
  <c r="BH397" i="2"/>
  <c r="BG397" i="2"/>
  <c r="BF397" i="2"/>
  <c r="T397" i="2"/>
  <c r="R397" i="2"/>
  <c r="P397" i="2"/>
  <c r="BI396" i="2"/>
  <c r="BH396" i="2"/>
  <c r="BG396" i="2"/>
  <c r="BF396" i="2"/>
  <c r="T396" i="2"/>
  <c r="R396" i="2"/>
  <c r="P396" i="2"/>
  <c r="BI394" i="2"/>
  <c r="BH394" i="2"/>
  <c r="BG394" i="2"/>
  <c r="BF394" i="2"/>
  <c r="T394" i="2"/>
  <c r="R394" i="2"/>
  <c r="P394" i="2"/>
  <c r="BI393" i="2"/>
  <c r="BH393" i="2"/>
  <c r="BG393" i="2"/>
  <c r="BF393" i="2"/>
  <c r="T393" i="2"/>
  <c r="R393" i="2"/>
  <c r="P393" i="2"/>
  <c r="BI391" i="2"/>
  <c r="BH391" i="2"/>
  <c r="BG391" i="2"/>
  <c r="BF391" i="2"/>
  <c r="T391" i="2"/>
  <c r="R391" i="2"/>
  <c r="P391" i="2"/>
  <c r="BI390" i="2"/>
  <c r="BH390" i="2"/>
  <c r="BG390" i="2"/>
  <c r="BF390" i="2"/>
  <c r="T390" i="2"/>
  <c r="R390" i="2"/>
  <c r="P390" i="2"/>
  <c r="BI388" i="2"/>
  <c r="BH388" i="2"/>
  <c r="BG388" i="2"/>
  <c r="BF388" i="2"/>
  <c r="T388" i="2"/>
  <c r="R388" i="2"/>
  <c r="P388" i="2"/>
  <c r="BI386" i="2"/>
  <c r="BH386" i="2"/>
  <c r="BG386" i="2"/>
  <c r="BF386" i="2"/>
  <c r="T386" i="2"/>
  <c r="R386" i="2"/>
  <c r="P386" i="2"/>
  <c r="BI384" i="2"/>
  <c r="BH384" i="2"/>
  <c r="BG384" i="2"/>
  <c r="BF384" i="2"/>
  <c r="T384" i="2"/>
  <c r="R384" i="2"/>
  <c r="P384" i="2"/>
  <c r="BI382" i="2"/>
  <c r="BH382" i="2"/>
  <c r="BG382" i="2"/>
  <c r="BF382" i="2"/>
  <c r="T382" i="2"/>
  <c r="R382" i="2"/>
  <c r="P382" i="2"/>
  <c r="BI379" i="2"/>
  <c r="BH379" i="2"/>
  <c r="BG379" i="2"/>
  <c r="BF379" i="2"/>
  <c r="T379" i="2"/>
  <c r="R379" i="2"/>
  <c r="P379" i="2"/>
  <c r="BI377" i="2"/>
  <c r="BH377" i="2"/>
  <c r="BG377" i="2"/>
  <c r="BF377" i="2"/>
  <c r="T377" i="2"/>
  <c r="R377" i="2"/>
  <c r="P377" i="2"/>
  <c r="BI374" i="2"/>
  <c r="BH374" i="2"/>
  <c r="BG374" i="2"/>
  <c r="BF374" i="2"/>
  <c r="T374" i="2"/>
  <c r="R374" i="2"/>
  <c r="P374" i="2"/>
  <c r="BI372" i="2"/>
  <c r="BH372" i="2"/>
  <c r="BG372" i="2"/>
  <c r="BF372" i="2"/>
  <c r="T372" i="2"/>
  <c r="R372" i="2"/>
  <c r="P372" i="2"/>
  <c r="BI369" i="2"/>
  <c r="BH369" i="2"/>
  <c r="BG369" i="2"/>
  <c r="BF369" i="2"/>
  <c r="T369" i="2"/>
  <c r="R369" i="2"/>
  <c r="P369" i="2"/>
  <c r="BI367" i="2"/>
  <c r="BH367" i="2"/>
  <c r="BG367" i="2"/>
  <c r="BF367" i="2"/>
  <c r="T367" i="2"/>
  <c r="R367" i="2"/>
  <c r="P367" i="2"/>
  <c r="BI366" i="2"/>
  <c r="BH366" i="2"/>
  <c r="BG366" i="2"/>
  <c r="BF366" i="2"/>
  <c r="T366" i="2"/>
  <c r="R366" i="2"/>
  <c r="P366" i="2"/>
  <c r="BI364" i="2"/>
  <c r="BH364" i="2"/>
  <c r="BG364" i="2"/>
  <c r="BF364" i="2"/>
  <c r="T364" i="2"/>
  <c r="R364" i="2"/>
  <c r="P364" i="2"/>
  <c r="BI362" i="2"/>
  <c r="BH362" i="2"/>
  <c r="BG362" i="2"/>
  <c r="BF362" i="2"/>
  <c r="T362" i="2"/>
  <c r="R362" i="2"/>
  <c r="P362" i="2"/>
  <c r="BI360" i="2"/>
  <c r="BH360" i="2"/>
  <c r="BG360" i="2"/>
  <c r="BF360" i="2"/>
  <c r="T360" i="2"/>
  <c r="R360" i="2"/>
  <c r="P360" i="2"/>
  <c r="BI358" i="2"/>
  <c r="BH358" i="2"/>
  <c r="BG358" i="2"/>
  <c r="BF358" i="2"/>
  <c r="T358" i="2"/>
  <c r="R358" i="2"/>
  <c r="P358" i="2"/>
  <c r="BI356" i="2"/>
  <c r="BH356" i="2"/>
  <c r="BG356" i="2"/>
  <c r="BF356" i="2"/>
  <c r="T356" i="2"/>
  <c r="R356" i="2"/>
  <c r="P356" i="2"/>
  <c r="BI353" i="2"/>
  <c r="BH353" i="2"/>
  <c r="BG353" i="2"/>
  <c r="BF353" i="2"/>
  <c r="T353" i="2"/>
  <c r="T352" i="2" s="1"/>
  <c r="R353" i="2"/>
  <c r="R352" i="2"/>
  <c r="P353" i="2"/>
  <c r="P352" i="2"/>
  <c r="BI350" i="2"/>
  <c r="BH350" i="2"/>
  <c r="BG350" i="2"/>
  <c r="BF350" i="2"/>
  <c r="T350" i="2"/>
  <c r="R350" i="2"/>
  <c r="P350" i="2"/>
  <c r="BI348" i="2"/>
  <c r="BH348" i="2"/>
  <c r="BG348" i="2"/>
  <c r="BF348" i="2"/>
  <c r="T348" i="2"/>
  <c r="R348" i="2"/>
  <c r="P348" i="2"/>
  <c r="BI346" i="2"/>
  <c r="BH346" i="2"/>
  <c r="BG346" i="2"/>
  <c r="BF346" i="2"/>
  <c r="T346" i="2"/>
  <c r="R346" i="2"/>
  <c r="P346" i="2"/>
  <c r="BI344" i="2"/>
  <c r="BH344" i="2"/>
  <c r="BG344" i="2"/>
  <c r="BF344" i="2"/>
  <c r="T344" i="2"/>
  <c r="R344" i="2"/>
  <c r="P344" i="2"/>
  <c r="BI342" i="2"/>
  <c r="BH342" i="2"/>
  <c r="BG342" i="2"/>
  <c r="BF342" i="2"/>
  <c r="T342" i="2"/>
  <c r="R342" i="2"/>
  <c r="P342" i="2"/>
  <c r="BI340" i="2"/>
  <c r="BH340" i="2"/>
  <c r="BG340" i="2"/>
  <c r="BF340" i="2"/>
  <c r="T340" i="2"/>
  <c r="R340" i="2"/>
  <c r="P340" i="2"/>
  <c r="BI338" i="2"/>
  <c r="BH338" i="2"/>
  <c r="BG338" i="2"/>
  <c r="BF338" i="2"/>
  <c r="T338" i="2"/>
  <c r="R338" i="2"/>
  <c r="P338" i="2"/>
  <c r="BI335" i="2"/>
  <c r="BH335" i="2"/>
  <c r="BG335" i="2"/>
  <c r="BF335" i="2"/>
  <c r="T335" i="2"/>
  <c r="R335" i="2"/>
  <c r="P335" i="2"/>
  <c r="BI333" i="2"/>
  <c r="BH333" i="2"/>
  <c r="BG333" i="2"/>
  <c r="BF333" i="2"/>
  <c r="T333" i="2"/>
  <c r="R333" i="2"/>
  <c r="P333" i="2"/>
  <c r="BI331" i="2"/>
  <c r="BH331" i="2"/>
  <c r="BG331" i="2"/>
  <c r="BF331" i="2"/>
  <c r="T331" i="2"/>
  <c r="R331" i="2"/>
  <c r="P331" i="2"/>
  <c r="BI329" i="2"/>
  <c r="BH329" i="2"/>
  <c r="BG329" i="2"/>
  <c r="BF329" i="2"/>
  <c r="T329" i="2"/>
  <c r="R329" i="2"/>
  <c r="P329" i="2"/>
  <c r="BI328" i="2"/>
  <c r="BH328" i="2"/>
  <c r="BG328" i="2"/>
  <c r="BF328" i="2"/>
  <c r="T328" i="2"/>
  <c r="R328" i="2"/>
  <c r="P328" i="2"/>
  <c r="BI326" i="2"/>
  <c r="BH326" i="2"/>
  <c r="BG326" i="2"/>
  <c r="BF326" i="2"/>
  <c r="T326" i="2"/>
  <c r="R326" i="2"/>
  <c r="P326" i="2"/>
  <c r="BI325" i="2"/>
  <c r="BH325" i="2"/>
  <c r="BG325" i="2"/>
  <c r="BF325" i="2"/>
  <c r="T325" i="2"/>
  <c r="R325" i="2"/>
  <c r="P325" i="2"/>
  <c r="BI323" i="2"/>
  <c r="BH323" i="2"/>
  <c r="BG323" i="2"/>
  <c r="BF323" i="2"/>
  <c r="T323" i="2"/>
  <c r="R323" i="2"/>
  <c r="P323" i="2"/>
  <c r="BI322" i="2"/>
  <c r="BH322" i="2"/>
  <c r="BG322" i="2"/>
  <c r="BF322" i="2"/>
  <c r="T322" i="2"/>
  <c r="R322" i="2"/>
  <c r="P322" i="2"/>
  <c r="BI320" i="2"/>
  <c r="BH320" i="2"/>
  <c r="BG320" i="2"/>
  <c r="BF320" i="2"/>
  <c r="T320" i="2"/>
  <c r="R320" i="2"/>
  <c r="P320" i="2"/>
  <c r="BI318" i="2"/>
  <c r="BH318" i="2"/>
  <c r="BG318" i="2"/>
  <c r="BF318" i="2"/>
  <c r="T318" i="2"/>
  <c r="R318" i="2"/>
  <c r="P318" i="2"/>
  <c r="BI316" i="2"/>
  <c r="BH316" i="2"/>
  <c r="BG316" i="2"/>
  <c r="BF316" i="2"/>
  <c r="T316" i="2"/>
  <c r="R316" i="2"/>
  <c r="P316" i="2"/>
  <c r="BI314" i="2"/>
  <c r="BH314" i="2"/>
  <c r="BG314" i="2"/>
  <c r="BF314" i="2"/>
  <c r="T314" i="2"/>
  <c r="R314" i="2"/>
  <c r="P314" i="2"/>
  <c r="BI312" i="2"/>
  <c r="BH312" i="2"/>
  <c r="BG312" i="2"/>
  <c r="BF312" i="2"/>
  <c r="T312" i="2"/>
  <c r="R312" i="2"/>
  <c r="P312" i="2"/>
  <c r="BI310" i="2"/>
  <c r="BH310" i="2"/>
  <c r="BG310" i="2"/>
  <c r="BF310" i="2"/>
  <c r="T310" i="2"/>
  <c r="R310" i="2"/>
  <c r="P310" i="2"/>
  <c r="BI309" i="2"/>
  <c r="BH309" i="2"/>
  <c r="BG309" i="2"/>
  <c r="BF309" i="2"/>
  <c r="T309" i="2"/>
  <c r="R309" i="2"/>
  <c r="P309" i="2"/>
  <c r="BI308" i="2"/>
  <c r="BH308" i="2"/>
  <c r="BG308" i="2"/>
  <c r="BF308" i="2"/>
  <c r="T308" i="2"/>
  <c r="R308" i="2"/>
  <c r="P308" i="2"/>
  <c r="BI305" i="2"/>
  <c r="BH305" i="2"/>
  <c r="BG305" i="2"/>
  <c r="BF305" i="2"/>
  <c r="T305" i="2"/>
  <c r="T304" i="2"/>
  <c r="R305" i="2"/>
  <c r="R304" i="2"/>
  <c r="P305" i="2"/>
  <c r="P304" i="2" s="1"/>
  <c r="BI303" i="2"/>
  <c r="BH303" i="2"/>
  <c r="BG303" i="2"/>
  <c r="BF303" i="2"/>
  <c r="T303" i="2"/>
  <c r="R303" i="2"/>
  <c r="P303" i="2"/>
  <c r="BI302" i="2"/>
  <c r="BH302" i="2"/>
  <c r="BG302" i="2"/>
  <c r="BF302" i="2"/>
  <c r="T302" i="2"/>
  <c r="R302" i="2"/>
  <c r="P302" i="2"/>
  <c r="BI301" i="2"/>
  <c r="BH301" i="2"/>
  <c r="BG301" i="2"/>
  <c r="BF301" i="2"/>
  <c r="T301" i="2"/>
  <c r="R301" i="2"/>
  <c r="P301" i="2"/>
  <c r="BI300" i="2"/>
  <c r="BH300" i="2"/>
  <c r="BG300" i="2"/>
  <c r="BF300" i="2"/>
  <c r="T300" i="2"/>
  <c r="R300" i="2"/>
  <c r="P300" i="2"/>
  <c r="BI299" i="2"/>
  <c r="BH299" i="2"/>
  <c r="BG299" i="2"/>
  <c r="BF299" i="2"/>
  <c r="T299" i="2"/>
  <c r="R299" i="2"/>
  <c r="P299" i="2"/>
  <c r="BI298" i="2"/>
  <c r="BH298" i="2"/>
  <c r="BG298" i="2"/>
  <c r="BF298" i="2"/>
  <c r="T298" i="2"/>
  <c r="R298" i="2"/>
  <c r="P298" i="2"/>
  <c r="BI297" i="2"/>
  <c r="BH297" i="2"/>
  <c r="BG297" i="2"/>
  <c r="BF297" i="2"/>
  <c r="T297" i="2"/>
  <c r="R297" i="2"/>
  <c r="P297" i="2"/>
  <c r="BI296" i="2"/>
  <c r="BH296" i="2"/>
  <c r="BG296" i="2"/>
  <c r="BF296" i="2"/>
  <c r="T296" i="2"/>
  <c r="R296" i="2"/>
  <c r="P296" i="2"/>
  <c r="BI295" i="2"/>
  <c r="BH295" i="2"/>
  <c r="BG295" i="2"/>
  <c r="BF295" i="2"/>
  <c r="T295" i="2"/>
  <c r="R295" i="2"/>
  <c r="P295" i="2"/>
  <c r="BI294" i="2"/>
  <c r="BH294" i="2"/>
  <c r="BG294" i="2"/>
  <c r="BF294" i="2"/>
  <c r="T294" i="2"/>
  <c r="R294" i="2"/>
  <c r="P294" i="2"/>
  <c r="BI293" i="2"/>
  <c r="BH293" i="2"/>
  <c r="BG293" i="2"/>
  <c r="BF293" i="2"/>
  <c r="T293" i="2"/>
  <c r="R293" i="2"/>
  <c r="P293" i="2"/>
  <c r="BI292" i="2"/>
  <c r="BH292" i="2"/>
  <c r="BG292" i="2"/>
  <c r="BF292" i="2"/>
  <c r="T292" i="2"/>
  <c r="R292" i="2"/>
  <c r="P292" i="2"/>
  <c r="BI291" i="2"/>
  <c r="BH291" i="2"/>
  <c r="BG291" i="2"/>
  <c r="BF291" i="2"/>
  <c r="T291" i="2"/>
  <c r="R291" i="2"/>
  <c r="P291" i="2"/>
  <c r="BI290" i="2"/>
  <c r="BH290" i="2"/>
  <c r="BG290" i="2"/>
  <c r="BF290" i="2"/>
  <c r="T290" i="2"/>
  <c r="R290" i="2"/>
  <c r="P290" i="2"/>
  <c r="BI289" i="2"/>
  <c r="BH289" i="2"/>
  <c r="BG289" i="2"/>
  <c r="BF289" i="2"/>
  <c r="T289" i="2"/>
  <c r="R289" i="2"/>
  <c r="P289" i="2"/>
  <c r="BI286" i="2"/>
  <c r="BH286" i="2"/>
  <c r="BG286" i="2"/>
  <c r="BF286" i="2"/>
  <c r="T286" i="2"/>
  <c r="R286" i="2"/>
  <c r="P286" i="2"/>
  <c r="BI285" i="2"/>
  <c r="BH285" i="2"/>
  <c r="BG285" i="2"/>
  <c r="BF285" i="2"/>
  <c r="T285" i="2"/>
  <c r="R285" i="2"/>
  <c r="P285" i="2"/>
  <c r="BI283" i="2"/>
  <c r="BH283" i="2"/>
  <c r="BG283" i="2"/>
  <c r="BF283" i="2"/>
  <c r="T283" i="2"/>
  <c r="R283" i="2"/>
  <c r="P283" i="2"/>
  <c r="BI282" i="2"/>
  <c r="BH282" i="2"/>
  <c r="BG282" i="2"/>
  <c r="BF282" i="2"/>
  <c r="T282" i="2"/>
  <c r="R282" i="2"/>
  <c r="P282" i="2"/>
  <c r="BI280" i="2"/>
  <c r="BH280" i="2"/>
  <c r="BG280" i="2"/>
  <c r="BF280" i="2"/>
  <c r="T280" i="2"/>
  <c r="R280" i="2"/>
  <c r="P280" i="2"/>
  <c r="BI278" i="2"/>
  <c r="BH278" i="2"/>
  <c r="BG278" i="2"/>
  <c r="BF278" i="2"/>
  <c r="T278" i="2"/>
  <c r="R278" i="2"/>
  <c r="P278" i="2"/>
  <c r="BI276" i="2"/>
  <c r="BH276" i="2"/>
  <c r="BG276" i="2"/>
  <c r="BF276" i="2"/>
  <c r="T276" i="2"/>
  <c r="R276" i="2"/>
  <c r="P276" i="2"/>
  <c r="BI274" i="2"/>
  <c r="BH274" i="2"/>
  <c r="BG274" i="2"/>
  <c r="BF274" i="2"/>
  <c r="T274" i="2"/>
  <c r="R274" i="2"/>
  <c r="P274" i="2"/>
  <c r="BI272" i="2"/>
  <c r="BH272" i="2"/>
  <c r="BG272" i="2"/>
  <c r="BF272" i="2"/>
  <c r="T272" i="2"/>
  <c r="R272" i="2"/>
  <c r="P272" i="2"/>
  <c r="BI270" i="2"/>
  <c r="BH270" i="2"/>
  <c r="BG270" i="2"/>
  <c r="BF270" i="2"/>
  <c r="T270" i="2"/>
  <c r="R270" i="2"/>
  <c r="P270" i="2"/>
  <c r="BI268" i="2"/>
  <c r="BH268" i="2"/>
  <c r="BG268" i="2"/>
  <c r="BF268" i="2"/>
  <c r="T268" i="2"/>
  <c r="R268" i="2"/>
  <c r="P268" i="2"/>
  <c r="BI266" i="2"/>
  <c r="BH266" i="2"/>
  <c r="BG266" i="2"/>
  <c r="BF266" i="2"/>
  <c r="T266" i="2"/>
  <c r="R266" i="2"/>
  <c r="P266" i="2"/>
  <c r="BI264" i="2"/>
  <c r="BH264" i="2"/>
  <c r="BG264" i="2"/>
  <c r="BF264" i="2"/>
  <c r="T264" i="2"/>
  <c r="R264" i="2"/>
  <c r="P264" i="2"/>
  <c r="BI262" i="2"/>
  <c r="BH262" i="2"/>
  <c r="BG262" i="2"/>
  <c r="BF262" i="2"/>
  <c r="T262" i="2"/>
  <c r="R262" i="2"/>
  <c r="P262" i="2"/>
  <c r="BI260" i="2"/>
  <c r="BH260" i="2"/>
  <c r="BG260" i="2"/>
  <c r="BF260" i="2"/>
  <c r="T260" i="2"/>
  <c r="R260" i="2"/>
  <c r="P260" i="2"/>
  <c r="BI258" i="2"/>
  <c r="BH258" i="2"/>
  <c r="BG258" i="2"/>
  <c r="BF258" i="2"/>
  <c r="T258" i="2"/>
  <c r="R258" i="2"/>
  <c r="P258" i="2"/>
  <c r="BI255" i="2"/>
  <c r="BH255" i="2"/>
  <c r="BG255" i="2"/>
  <c r="BF255" i="2"/>
  <c r="T255" i="2"/>
  <c r="R255" i="2"/>
  <c r="P255" i="2"/>
  <c r="BI253" i="2"/>
  <c r="BH253" i="2"/>
  <c r="BG253" i="2"/>
  <c r="BF253" i="2"/>
  <c r="T253" i="2"/>
  <c r="R253" i="2"/>
  <c r="P253" i="2"/>
  <c r="BI250" i="2"/>
  <c r="BH250" i="2"/>
  <c r="BG250" i="2"/>
  <c r="BF250" i="2"/>
  <c r="T250" i="2"/>
  <c r="R250" i="2"/>
  <c r="P250" i="2"/>
  <c r="BI248" i="2"/>
  <c r="BH248" i="2"/>
  <c r="BG248" i="2"/>
  <c r="BF248" i="2"/>
  <c r="T248" i="2"/>
  <c r="R248" i="2"/>
  <c r="P248" i="2"/>
  <c r="BI246" i="2"/>
  <c r="BH246" i="2"/>
  <c r="BG246" i="2"/>
  <c r="BF246" i="2"/>
  <c r="T246" i="2"/>
  <c r="R246" i="2"/>
  <c r="P246" i="2"/>
  <c r="BI243" i="2"/>
  <c r="BH243" i="2"/>
  <c r="BG243" i="2"/>
  <c r="BF243" i="2"/>
  <c r="T243" i="2"/>
  <c r="R243" i="2"/>
  <c r="P243" i="2"/>
  <c r="BI242" i="2"/>
  <c r="BH242" i="2"/>
  <c r="BG242" i="2"/>
  <c r="BF242" i="2"/>
  <c r="T242" i="2"/>
  <c r="R242" i="2"/>
  <c r="P242" i="2"/>
  <c r="BI240" i="2"/>
  <c r="BH240" i="2"/>
  <c r="BG240" i="2"/>
  <c r="BF240" i="2"/>
  <c r="T240" i="2"/>
  <c r="R240" i="2"/>
  <c r="P240" i="2"/>
  <c r="BI239" i="2"/>
  <c r="BH239" i="2"/>
  <c r="BG239" i="2"/>
  <c r="BF239" i="2"/>
  <c r="T239" i="2"/>
  <c r="R239" i="2"/>
  <c r="P239" i="2"/>
  <c r="BI237" i="2"/>
  <c r="BH237" i="2"/>
  <c r="BG237" i="2"/>
  <c r="BF237" i="2"/>
  <c r="T237" i="2"/>
  <c r="R237" i="2"/>
  <c r="P237" i="2"/>
  <c r="BI236" i="2"/>
  <c r="BH236" i="2"/>
  <c r="BG236" i="2"/>
  <c r="BF236" i="2"/>
  <c r="T236" i="2"/>
  <c r="R236" i="2"/>
  <c r="P236" i="2"/>
  <c r="BI234" i="2"/>
  <c r="BH234" i="2"/>
  <c r="BG234" i="2"/>
  <c r="BF234" i="2"/>
  <c r="T234" i="2"/>
  <c r="R234" i="2"/>
  <c r="P234" i="2"/>
  <c r="BI230" i="2"/>
  <c r="BH230" i="2"/>
  <c r="BG230" i="2"/>
  <c r="BF230" i="2"/>
  <c r="T230" i="2"/>
  <c r="T229" i="2"/>
  <c r="R230" i="2"/>
  <c r="R229" i="2" s="1"/>
  <c r="P230" i="2"/>
  <c r="P229" i="2" s="1"/>
  <c r="BI227" i="2"/>
  <c r="BH227" i="2"/>
  <c r="BG227" i="2"/>
  <c r="BF227" i="2"/>
  <c r="T227" i="2"/>
  <c r="R227" i="2"/>
  <c r="P227" i="2"/>
  <c r="BI225" i="2"/>
  <c r="BH225" i="2"/>
  <c r="BG225" i="2"/>
  <c r="BF225" i="2"/>
  <c r="T225" i="2"/>
  <c r="R225" i="2"/>
  <c r="P225" i="2"/>
  <c r="BI223" i="2"/>
  <c r="BH223" i="2"/>
  <c r="BG223" i="2"/>
  <c r="BF223" i="2"/>
  <c r="T223" i="2"/>
  <c r="R223" i="2"/>
  <c r="P223" i="2"/>
  <c r="BI221" i="2"/>
  <c r="BH221" i="2"/>
  <c r="BG221" i="2"/>
  <c r="BF221" i="2"/>
  <c r="T221" i="2"/>
  <c r="R221" i="2"/>
  <c r="P221" i="2"/>
  <c r="BI218" i="2"/>
  <c r="BH218" i="2"/>
  <c r="BG218" i="2"/>
  <c r="BF218" i="2"/>
  <c r="T218" i="2"/>
  <c r="R218" i="2"/>
  <c r="P218" i="2"/>
  <c r="BI216" i="2"/>
  <c r="BH216" i="2"/>
  <c r="BG216" i="2"/>
  <c r="BF216" i="2"/>
  <c r="T216" i="2"/>
  <c r="R216" i="2"/>
  <c r="P216" i="2"/>
  <c r="BI214" i="2"/>
  <c r="BH214" i="2"/>
  <c r="BG214" i="2"/>
  <c r="BF214" i="2"/>
  <c r="T214" i="2"/>
  <c r="R214" i="2"/>
  <c r="P214" i="2"/>
  <c r="BI212" i="2"/>
  <c r="BH212" i="2"/>
  <c r="BG212" i="2"/>
  <c r="BF212" i="2"/>
  <c r="T212" i="2"/>
  <c r="R212" i="2"/>
  <c r="P212" i="2"/>
  <c r="BI210" i="2"/>
  <c r="BH210" i="2"/>
  <c r="BG210" i="2"/>
  <c r="BF210" i="2"/>
  <c r="T210" i="2"/>
  <c r="R210" i="2"/>
  <c r="P210" i="2"/>
  <c r="BI208" i="2"/>
  <c r="BH208" i="2"/>
  <c r="BG208" i="2"/>
  <c r="BF208" i="2"/>
  <c r="T208" i="2"/>
  <c r="R208" i="2"/>
  <c r="P208" i="2"/>
  <c r="BI206" i="2"/>
  <c r="BH206" i="2"/>
  <c r="BG206" i="2"/>
  <c r="BF206" i="2"/>
  <c r="T206" i="2"/>
  <c r="R206" i="2"/>
  <c r="P206" i="2"/>
  <c r="BI204" i="2"/>
  <c r="BH204" i="2"/>
  <c r="BG204" i="2"/>
  <c r="BF204" i="2"/>
  <c r="T204" i="2"/>
  <c r="R204" i="2"/>
  <c r="P204" i="2"/>
  <c r="BI201" i="2"/>
  <c r="BH201" i="2"/>
  <c r="BG201" i="2"/>
  <c r="BF201" i="2"/>
  <c r="T201" i="2"/>
  <c r="R201" i="2"/>
  <c r="P201" i="2"/>
  <c r="BI199" i="2"/>
  <c r="BH199" i="2"/>
  <c r="BG199" i="2"/>
  <c r="BF199" i="2"/>
  <c r="T199" i="2"/>
  <c r="R199" i="2"/>
  <c r="P199" i="2"/>
  <c r="BI197" i="2"/>
  <c r="BH197" i="2"/>
  <c r="BG197" i="2"/>
  <c r="BF197" i="2"/>
  <c r="T197" i="2"/>
  <c r="R197" i="2"/>
  <c r="P197" i="2"/>
  <c r="BI195" i="2"/>
  <c r="BH195" i="2"/>
  <c r="BG195" i="2"/>
  <c r="BF195" i="2"/>
  <c r="T195" i="2"/>
  <c r="R195" i="2"/>
  <c r="P195" i="2"/>
  <c r="BI193" i="2"/>
  <c r="BH193" i="2"/>
  <c r="BG193" i="2"/>
  <c r="BF193" i="2"/>
  <c r="T193" i="2"/>
  <c r="R193" i="2"/>
  <c r="P193" i="2"/>
  <c r="BI191" i="2"/>
  <c r="BH191" i="2"/>
  <c r="BG191" i="2"/>
  <c r="BF191" i="2"/>
  <c r="T191" i="2"/>
  <c r="R191" i="2"/>
  <c r="P191" i="2"/>
  <c r="BI189" i="2"/>
  <c r="BH189" i="2"/>
  <c r="BG189" i="2"/>
  <c r="BF189" i="2"/>
  <c r="T189" i="2"/>
  <c r="R189" i="2"/>
  <c r="P189" i="2"/>
  <c r="BI186" i="2"/>
  <c r="BH186" i="2"/>
  <c r="BG186" i="2"/>
  <c r="BF186" i="2"/>
  <c r="T186" i="2"/>
  <c r="R186" i="2"/>
  <c r="P186" i="2"/>
  <c r="BI185" i="2"/>
  <c r="BH185" i="2"/>
  <c r="BG185" i="2"/>
  <c r="BF185" i="2"/>
  <c r="T185" i="2"/>
  <c r="R185" i="2"/>
  <c r="P185" i="2"/>
  <c r="BI182" i="2"/>
  <c r="BH182" i="2"/>
  <c r="BG182" i="2"/>
  <c r="BF182" i="2"/>
  <c r="T182" i="2"/>
  <c r="T181" i="2"/>
  <c r="R182" i="2"/>
  <c r="R181" i="2" s="1"/>
  <c r="P182" i="2"/>
  <c r="P181" i="2"/>
  <c r="BI178" i="2"/>
  <c r="BH178" i="2"/>
  <c r="BG178" i="2"/>
  <c r="BF178" i="2"/>
  <c r="T178" i="2"/>
  <c r="R178" i="2"/>
  <c r="P178" i="2"/>
  <c r="BI176" i="2"/>
  <c r="BH176" i="2"/>
  <c r="BG176" i="2"/>
  <c r="BF176" i="2"/>
  <c r="T176" i="2"/>
  <c r="R176" i="2"/>
  <c r="P176" i="2"/>
  <c r="BI174" i="2"/>
  <c r="BH174" i="2"/>
  <c r="BG174" i="2"/>
  <c r="BF174" i="2"/>
  <c r="T174" i="2"/>
  <c r="R174" i="2"/>
  <c r="P174" i="2"/>
  <c r="BI172" i="2"/>
  <c r="BH172" i="2"/>
  <c r="BG172" i="2"/>
  <c r="BF172" i="2"/>
  <c r="T172" i="2"/>
  <c r="R172" i="2"/>
  <c r="P172" i="2"/>
  <c r="BI170" i="2"/>
  <c r="BH170" i="2"/>
  <c r="BG170" i="2"/>
  <c r="BF170" i="2"/>
  <c r="T170" i="2"/>
  <c r="R170" i="2"/>
  <c r="P170" i="2"/>
  <c r="BI168" i="2"/>
  <c r="BH168" i="2"/>
  <c r="BG168" i="2"/>
  <c r="BF168" i="2"/>
  <c r="T168" i="2"/>
  <c r="R168" i="2"/>
  <c r="P168" i="2"/>
  <c r="BI166" i="2"/>
  <c r="BH166" i="2"/>
  <c r="BG166" i="2"/>
  <c r="BF166" i="2"/>
  <c r="T166" i="2"/>
  <c r="R166" i="2"/>
  <c r="P166" i="2"/>
  <c r="BI164" i="2"/>
  <c r="BH164" i="2"/>
  <c r="BG164" i="2"/>
  <c r="BF164" i="2"/>
  <c r="T164" i="2"/>
  <c r="R164" i="2"/>
  <c r="P164" i="2"/>
  <c r="BI161" i="2"/>
  <c r="BH161" i="2"/>
  <c r="BG161" i="2"/>
  <c r="BF161" i="2"/>
  <c r="T161" i="2"/>
  <c r="R161" i="2"/>
  <c r="P161" i="2"/>
  <c r="BI159" i="2"/>
  <c r="BH159" i="2"/>
  <c r="BG159" i="2"/>
  <c r="BF159" i="2"/>
  <c r="T159" i="2"/>
  <c r="R159" i="2"/>
  <c r="P159" i="2"/>
  <c r="BI157" i="2"/>
  <c r="BH157" i="2"/>
  <c r="BG157" i="2"/>
  <c r="BF157" i="2"/>
  <c r="T157" i="2"/>
  <c r="R157" i="2"/>
  <c r="P157" i="2"/>
  <c r="BI155" i="2"/>
  <c r="BH155" i="2"/>
  <c r="BG155" i="2"/>
  <c r="BF155" i="2"/>
  <c r="T155" i="2"/>
  <c r="R155" i="2"/>
  <c r="P155" i="2"/>
  <c r="BI153" i="2"/>
  <c r="BH153" i="2"/>
  <c r="BG153" i="2"/>
  <c r="BF153" i="2"/>
  <c r="T153" i="2"/>
  <c r="R153" i="2"/>
  <c r="P153" i="2"/>
  <c r="BI151" i="2"/>
  <c r="BH151" i="2"/>
  <c r="BG151" i="2"/>
  <c r="BF151" i="2"/>
  <c r="T151" i="2"/>
  <c r="R151" i="2"/>
  <c r="P151" i="2"/>
  <c r="BI149" i="2"/>
  <c r="BH149" i="2"/>
  <c r="BG149" i="2"/>
  <c r="BF149" i="2"/>
  <c r="T149" i="2"/>
  <c r="R149" i="2"/>
  <c r="P149" i="2"/>
  <c r="BI147" i="2"/>
  <c r="BH147" i="2"/>
  <c r="BG147" i="2"/>
  <c r="BF147" i="2"/>
  <c r="T147" i="2"/>
  <c r="R147" i="2"/>
  <c r="P147" i="2"/>
  <c r="BI145" i="2"/>
  <c r="BH145" i="2"/>
  <c r="BG145" i="2"/>
  <c r="BF145" i="2"/>
  <c r="T145" i="2"/>
  <c r="R145" i="2"/>
  <c r="P145" i="2"/>
  <c r="BI141" i="2"/>
  <c r="BH141" i="2"/>
  <c r="BG141" i="2"/>
  <c r="BF141" i="2"/>
  <c r="T141" i="2"/>
  <c r="R141" i="2"/>
  <c r="P141" i="2"/>
  <c r="BI139" i="2"/>
  <c r="BH139" i="2"/>
  <c r="BG139" i="2"/>
  <c r="BF139" i="2"/>
  <c r="T139" i="2"/>
  <c r="R139" i="2"/>
  <c r="P139" i="2"/>
  <c r="BI136" i="2"/>
  <c r="BH136" i="2"/>
  <c r="BG136" i="2"/>
  <c r="BF136" i="2"/>
  <c r="T136" i="2"/>
  <c r="R136" i="2"/>
  <c r="P136" i="2"/>
  <c r="BI134" i="2"/>
  <c r="BH134" i="2"/>
  <c r="BG134" i="2"/>
  <c r="BF134" i="2"/>
  <c r="T134" i="2"/>
  <c r="R134" i="2"/>
  <c r="P134" i="2"/>
  <c r="BI132" i="2"/>
  <c r="BH132" i="2"/>
  <c r="BG132" i="2"/>
  <c r="BF132" i="2"/>
  <c r="T132" i="2"/>
  <c r="R132" i="2"/>
  <c r="P132" i="2"/>
  <c r="BI130" i="2"/>
  <c r="BH130" i="2"/>
  <c r="BG130" i="2"/>
  <c r="BF130" i="2"/>
  <c r="J36" i="2" s="1"/>
  <c r="T130" i="2"/>
  <c r="R130" i="2"/>
  <c r="P130" i="2"/>
  <c r="BI128" i="2"/>
  <c r="BH128" i="2"/>
  <c r="BG128" i="2"/>
  <c r="F37" i="2" s="1"/>
  <c r="BF128" i="2"/>
  <c r="T128" i="2"/>
  <c r="R128" i="2"/>
  <c r="P128" i="2"/>
  <c r="BI126" i="2"/>
  <c r="BH126" i="2"/>
  <c r="F38" i="2" s="1"/>
  <c r="BG126" i="2"/>
  <c r="BF126" i="2"/>
  <c r="T126" i="2"/>
  <c r="R126" i="2"/>
  <c r="P126" i="2"/>
  <c r="BI124" i="2"/>
  <c r="F39" i="2" s="1"/>
  <c r="BH124" i="2"/>
  <c r="BG124" i="2"/>
  <c r="BF124" i="2"/>
  <c r="T124" i="2"/>
  <c r="R124" i="2"/>
  <c r="P124" i="2"/>
  <c r="BI122" i="2"/>
  <c r="BH122" i="2"/>
  <c r="BG122" i="2"/>
  <c r="BF122" i="2"/>
  <c r="T122" i="2"/>
  <c r="R122" i="2"/>
  <c r="P122" i="2"/>
  <c r="J115" i="2"/>
  <c r="J114" i="2"/>
  <c r="F114" i="2"/>
  <c r="F112" i="2"/>
  <c r="E110" i="2"/>
  <c r="J59" i="2"/>
  <c r="J58" i="2"/>
  <c r="F58" i="2"/>
  <c r="F56" i="2"/>
  <c r="E54" i="2"/>
  <c r="J20" i="2"/>
  <c r="E20" i="2"/>
  <c r="F115" i="2"/>
  <c r="J19" i="2"/>
  <c r="J14" i="2"/>
  <c r="J112" i="2"/>
  <c r="E7" i="2"/>
  <c r="E106" i="2" s="1"/>
  <c r="L50" i="1"/>
  <c r="AM50" i="1"/>
  <c r="AM49" i="1"/>
  <c r="L49" i="1"/>
  <c r="AM47" i="1"/>
  <c r="L47" i="1"/>
  <c r="L45" i="1"/>
  <c r="L44" i="1"/>
  <c r="J421" i="2"/>
  <c r="BK405" i="2"/>
  <c r="J360" i="2"/>
  <c r="J328" i="2"/>
  <c r="BK293" i="2"/>
  <c r="J255" i="2"/>
  <c r="J178" i="2"/>
  <c r="J164" i="3"/>
  <c r="BK186" i="4"/>
  <c r="BK96" i="4"/>
  <c r="J229" i="4"/>
  <c r="BK255" i="4"/>
  <c r="J126" i="5"/>
  <c r="BK176" i="5"/>
  <c r="BK170" i="5"/>
  <c r="J109" i="6"/>
  <c r="J108" i="6"/>
  <c r="J92" i="8"/>
  <c r="J426" i="2"/>
  <c r="BK390" i="2"/>
  <c r="J331" i="2"/>
  <c r="BK296" i="2"/>
  <c r="J274" i="2"/>
  <c r="BK214" i="2"/>
  <c r="BK136" i="2"/>
  <c r="J282" i="4"/>
  <c r="BK247" i="4"/>
  <c r="J274" i="4"/>
  <c r="J204" i="4"/>
  <c r="J96" i="5"/>
  <c r="BK112" i="5"/>
  <c r="BK122" i="5"/>
  <c r="BK133" i="6"/>
  <c r="J112" i="6"/>
  <c r="BK119" i="7"/>
  <c r="BK108" i="8"/>
  <c r="J272" i="2"/>
  <c r="J221" i="2"/>
  <c r="J166" i="2"/>
  <c r="BK147" i="4"/>
  <c r="J278" i="4"/>
  <c r="J174" i="5"/>
  <c r="J109" i="5"/>
  <c r="J165" i="5"/>
  <c r="J113" i="5"/>
  <c r="BK98" i="6"/>
  <c r="J116" i="7"/>
  <c r="BK93" i="8"/>
  <c r="J94" i="9"/>
  <c r="J246" i="2"/>
  <c r="J195" i="2"/>
  <c r="J151" i="2"/>
  <c r="BK163" i="3"/>
  <c r="J130" i="3"/>
  <c r="J162" i="4"/>
  <c r="BK160" i="4"/>
  <c r="J142" i="4"/>
  <c r="J239" i="4"/>
  <c r="J135" i="4"/>
  <c r="BK143" i="5"/>
  <c r="J133" i="5"/>
  <c r="BK154" i="5"/>
  <c r="BK100" i="5"/>
  <c r="BK177" i="5"/>
  <c r="J119" i="6"/>
  <c r="J137" i="6"/>
  <c r="BK109" i="7"/>
  <c r="J108" i="8"/>
  <c r="J101" i="8"/>
  <c r="BK242" i="2"/>
  <c r="BK197" i="2"/>
  <c r="BK157" i="2"/>
  <c r="J140" i="3"/>
  <c r="J259" i="4"/>
  <c r="BK240" i="4"/>
  <c r="J231" i="4"/>
  <c r="J272" i="4"/>
  <c r="J226" i="4"/>
  <c r="J128" i="5"/>
  <c r="J125" i="5"/>
  <c r="BK120" i="6"/>
  <c r="BK136" i="6"/>
  <c r="BK114" i="8"/>
  <c r="J92" i="9"/>
  <c r="BK411" i="2"/>
  <c r="J391" i="2"/>
  <c r="BK366" i="2"/>
  <c r="J333" i="2"/>
  <c r="J303" i="2"/>
  <c r="BK278" i="2"/>
  <c r="BK227" i="2"/>
  <c r="BK185" i="2"/>
  <c r="J133" i="3"/>
  <c r="J153" i="3"/>
  <c r="J266" i="4"/>
  <c r="J174" i="4"/>
  <c r="J132" i="4"/>
  <c r="BK233" i="4"/>
  <c r="J182" i="5"/>
  <c r="J148" i="5"/>
  <c r="J120" i="5"/>
  <c r="BK142" i="6"/>
  <c r="BK127" i="6"/>
  <c r="J122" i="6"/>
  <c r="BK121" i="7"/>
  <c r="BK111" i="7"/>
  <c r="BK118" i="7"/>
  <c r="J124" i="7"/>
  <c r="J112" i="7"/>
  <c r="J99" i="8"/>
  <c r="J438" i="2"/>
  <c r="J396" i="2"/>
  <c r="BK358" i="2"/>
  <c r="BK318" i="2"/>
  <c r="J295" i="2"/>
  <c r="J264" i="2"/>
  <c r="J185" i="2"/>
  <c r="J132" i="2"/>
  <c r="BK252" i="4"/>
  <c r="BK286" i="4"/>
  <c r="J216" i="4"/>
  <c r="J208" i="4"/>
  <c r="J190" i="4"/>
  <c r="BK165" i="5"/>
  <c r="BK182" i="5"/>
  <c r="BK110" i="5"/>
  <c r="J129" i="7"/>
  <c r="BK94" i="9"/>
  <c r="BK396" i="2"/>
  <c r="J372" i="2"/>
  <c r="BK326" i="2"/>
  <c r="BK308" i="2"/>
  <c r="BK282" i="2"/>
  <c r="BK225" i="2"/>
  <c r="J124" i="2"/>
  <c r="J254" i="4"/>
  <c r="J246" i="4"/>
  <c r="J124" i="4"/>
  <c r="BK262" i="4"/>
  <c r="BK150" i="5"/>
  <c r="J118" i="5"/>
  <c r="J117" i="6"/>
  <c r="J109" i="7"/>
  <c r="BK107" i="8"/>
  <c r="BK424" i="2"/>
  <c r="J399" i="2"/>
  <c r="J379" i="2"/>
  <c r="BK348" i="2"/>
  <c r="BK300" i="2"/>
  <c r="BK283" i="2"/>
  <c r="J218" i="2"/>
  <c r="J161" i="2"/>
  <c r="BK159" i="3"/>
  <c r="J129" i="3"/>
  <c r="J164" i="4"/>
  <c r="BK158" i="4"/>
  <c r="J178" i="4"/>
  <c r="J153" i="5"/>
  <c r="BK169" i="5"/>
  <c r="BK137" i="6"/>
  <c r="J132" i="6"/>
  <c r="BK112" i="8"/>
  <c r="BK421" i="2"/>
  <c r="J394" i="2"/>
  <c r="J364" i="2"/>
  <c r="BK322" i="2"/>
  <c r="BK294" i="2"/>
  <c r="J225" i="2"/>
  <c r="BK151" i="2"/>
  <c r="BK162" i="3"/>
  <c r="BK172" i="4"/>
  <c r="BK302" i="4"/>
  <c r="BK246" i="4"/>
  <c r="J227" i="4"/>
  <c r="J146" i="5"/>
  <c r="BK106" i="5"/>
  <c r="BK101" i="5"/>
  <c r="BK119" i="6"/>
  <c r="J101" i="7"/>
  <c r="BK101" i="8"/>
  <c r="J239" i="2"/>
  <c r="J186" i="2"/>
  <c r="J273" i="4"/>
  <c r="J280" i="4"/>
  <c r="BK97" i="5"/>
  <c r="J183" i="5"/>
  <c r="J179" i="5"/>
  <c r="J184" i="5"/>
  <c r="BK143" i="6"/>
  <c r="BK97" i="6"/>
  <c r="J125" i="7"/>
  <c r="J102" i="8"/>
  <c r="J260" i="2"/>
  <c r="J216" i="2"/>
  <c r="BK176" i="2"/>
  <c r="BK130" i="2"/>
  <c r="BK165" i="3"/>
  <c r="BK239" i="4"/>
  <c r="BK293" i="4"/>
  <c r="BK98" i="4"/>
  <c r="J120" i="4"/>
  <c r="BK210" i="4"/>
  <c r="BK174" i="4"/>
  <c r="J112" i="4"/>
  <c r="J112" i="5"/>
  <c r="BK158" i="5"/>
  <c r="J176" i="5"/>
  <c r="BK163" i="5"/>
  <c r="J150" i="5"/>
  <c r="J128" i="6"/>
  <c r="BK107" i="6"/>
  <c r="BK95" i="7"/>
  <c r="J96" i="8"/>
  <c r="BK91" i="9"/>
  <c r="J250" i="2"/>
  <c r="BK210" i="2"/>
  <c r="J149" i="2"/>
  <c r="BK157" i="3"/>
  <c r="J295" i="4"/>
  <c r="BK148" i="4"/>
  <c r="J237" i="4"/>
  <c r="BK176" i="4"/>
  <c r="BK138" i="5"/>
  <c r="J97" i="5"/>
  <c r="J166" i="5"/>
  <c r="J167" i="5"/>
  <c r="J118" i="6"/>
  <c r="BK124" i="6"/>
  <c r="BK103" i="8"/>
  <c r="J437" i="2"/>
  <c r="BK408" i="2"/>
  <c r="J384" i="2"/>
  <c r="BK342" i="2"/>
  <c r="J316" i="2"/>
  <c r="J289" i="2"/>
  <c r="BK243" i="2"/>
  <c r="BK191" i="2"/>
  <c r="J136" i="2"/>
  <c r="BK110" i="3"/>
  <c r="BK264" i="4"/>
  <c r="BK208" i="4"/>
  <c r="J100" i="4"/>
  <c r="J158" i="4"/>
  <c r="BK184" i="4"/>
  <c r="BK146" i="5"/>
  <c r="J93" i="5"/>
  <c r="J151" i="5"/>
  <c r="BK105" i="6"/>
  <c r="J107" i="6"/>
  <c r="J106" i="6"/>
  <c r="J126" i="7"/>
  <c r="BK100" i="7"/>
  <c r="BK129" i="7"/>
  <c r="J97" i="7"/>
  <c r="J115" i="7"/>
  <c r="BK117" i="8"/>
  <c r="BK432" i="2"/>
  <c r="BK399" i="2"/>
  <c r="BK346" i="2"/>
  <c r="J314" i="2"/>
  <c r="BK292" i="2"/>
  <c r="BK206" i="2"/>
  <c r="J147" i="2"/>
  <c r="J157" i="3"/>
  <c r="BK168" i="4"/>
  <c r="J300" i="4"/>
  <c r="BK242" i="4"/>
  <c r="J276" i="4"/>
  <c r="BK128" i="5"/>
  <c r="BK114" i="5"/>
  <c r="J136" i="6"/>
  <c r="BK108" i="7"/>
  <c r="J117" i="8"/>
  <c r="J432" i="2"/>
  <c r="BK402" i="2"/>
  <c r="BK382" i="2"/>
  <c r="BK340" i="2"/>
  <c r="J294" i="2"/>
  <c r="J236" i="2"/>
  <c r="BK164" i="2"/>
  <c r="BK126" i="3"/>
  <c r="BK137" i="4"/>
  <c r="BK180" i="4"/>
  <c r="BK215" i="4"/>
  <c r="J250" i="4"/>
  <c r="BK166" i="5"/>
  <c r="BK131" i="5"/>
  <c r="J157" i="5"/>
  <c r="J99" i="6"/>
  <c r="J116" i="8"/>
  <c r="J436" i="2"/>
  <c r="BK416" i="2"/>
  <c r="J390" i="2"/>
  <c r="BK364" i="2"/>
  <c r="BK331" i="2"/>
  <c r="BK295" i="2"/>
  <c r="J237" i="2"/>
  <c r="BK193" i="2"/>
  <c r="BK132" i="2"/>
  <c r="BK144" i="3"/>
  <c r="BK106" i="4"/>
  <c r="J133" i="4"/>
  <c r="J289" i="4"/>
  <c r="BK124" i="4"/>
  <c r="BK93" i="5"/>
  <c r="BK96" i="5"/>
  <c r="BK118" i="5"/>
  <c r="BK122" i="6"/>
  <c r="J108" i="7"/>
  <c r="J105" i="8"/>
  <c r="BK443" i="2"/>
  <c r="BK418" i="2"/>
  <c r="J386" i="2"/>
  <c r="J344" i="2"/>
  <c r="J301" i="2"/>
  <c r="J268" i="2"/>
  <c r="BK178" i="2"/>
  <c r="J118" i="3"/>
  <c r="J236" i="4"/>
  <c r="J224" i="4"/>
  <c r="J304" i="4"/>
  <c r="J248" i="4"/>
  <c r="J169" i="5"/>
  <c r="BK132" i="5"/>
  <c r="BK126" i="5"/>
  <c r="BK180" i="5"/>
  <c r="BK116" i="6"/>
  <c r="BK107" i="7"/>
  <c r="J112" i="8"/>
  <c r="J248" i="2"/>
  <c r="BK199" i="2"/>
  <c r="BK114" i="3"/>
  <c r="J228" i="4"/>
  <c r="BK273" i="4"/>
  <c r="J149" i="4"/>
  <c r="J106" i="4"/>
  <c r="BK170" i="4"/>
  <c r="BK116" i="5"/>
  <c r="BK179" i="5"/>
  <c r="BK124" i="5"/>
  <c r="BK120" i="5"/>
  <c r="J95" i="6"/>
  <c r="J100" i="6"/>
  <c r="BK102" i="8"/>
  <c r="AS55" i="1"/>
  <c r="J348" i="2"/>
  <c r="J308" i="2"/>
  <c r="J293" i="2"/>
  <c r="BK266" i="2"/>
  <c r="BK204" i="2"/>
  <c r="BK128" i="2"/>
  <c r="J149" i="3"/>
  <c r="J200" i="4"/>
  <c r="BK144" i="4"/>
  <c r="BK282" i="4"/>
  <c r="BK234" i="4"/>
  <c r="BK133" i="4"/>
  <c r="BK123" i="5"/>
  <c r="J117" i="5"/>
  <c r="J95" i="5"/>
  <c r="J134" i="6"/>
  <c r="BK106" i="6"/>
  <c r="BK128" i="7"/>
  <c r="J102" i="7"/>
  <c r="BK101" i="7"/>
  <c r="BK114" i="7"/>
  <c r="J114" i="7"/>
  <c r="BK95" i="9"/>
  <c r="J419" i="2"/>
  <c r="J388" i="2"/>
  <c r="J342" i="2"/>
  <c r="J302" i="2"/>
  <c r="BK276" i="2"/>
  <c r="J223" i="2"/>
  <c r="BK168" i="2"/>
  <c r="J154" i="3"/>
  <c r="J244" i="4"/>
  <c r="BK154" i="4"/>
  <c r="J96" i="4"/>
  <c r="J257" i="4"/>
  <c r="BK152" i="5"/>
  <c r="BK159" i="5"/>
  <c r="J139" i="6"/>
  <c r="J107" i="8"/>
  <c r="J442" i="2"/>
  <c r="J407" i="2"/>
  <c r="BK377" i="2"/>
  <c r="J346" i="2"/>
  <c r="BK310" i="2"/>
  <c r="BK268" i="2"/>
  <c r="J208" i="2"/>
  <c r="J134" i="2"/>
  <c r="BK142" i="3"/>
  <c r="BK192" i="4"/>
  <c r="J268" i="4"/>
  <c r="J212" i="4"/>
  <c r="J101" i="5"/>
  <c r="J145" i="5"/>
  <c r="J129" i="6"/>
  <c r="J145" i="6"/>
  <c r="BK113" i="8"/>
  <c r="BK438" i="2"/>
  <c r="J410" i="2"/>
  <c r="J367" i="2"/>
  <c r="BK338" i="2"/>
  <c r="BK305" i="2"/>
  <c r="BK291" i="2"/>
  <c r="J227" i="2"/>
  <c r="BK170" i="2"/>
  <c r="J116" i="3"/>
  <c r="BK244" i="4"/>
  <c r="BK257" i="4"/>
  <c r="J144" i="4"/>
  <c r="BK196" i="4"/>
  <c r="BK121" i="5"/>
  <c r="BK125" i="5"/>
  <c r="BK108" i="5"/>
  <c r="BK108" i="6"/>
  <c r="BK111" i="8"/>
  <c r="J414" i="2"/>
  <c r="J358" i="2"/>
  <c r="J318" i="2"/>
  <c r="J292" i="2"/>
  <c r="BK236" i="2"/>
  <c r="J157" i="2"/>
  <c r="J146" i="3"/>
  <c r="J210" i="4"/>
  <c r="J141" i="4"/>
  <c r="J284" i="4"/>
  <c r="J180" i="4"/>
  <c r="BK119" i="5"/>
  <c r="BK168" i="5"/>
  <c r="BK156" i="5"/>
  <c r="J101" i="6"/>
  <c r="J95" i="7"/>
  <c r="J104" i="8"/>
  <c r="BK124" i="2"/>
  <c r="J162" i="3"/>
  <c r="BK114" i="4"/>
  <c r="J116" i="4"/>
  <c r="BK295" i="4"/>
  <c r="BK231" i="4"/>
  <c r="BK222" i="4"/>
  <c r="J127" i="5"/>
  <c r="J110" i="7"/>
  <c r="BK92" i="8"/>
  <c r="J403" i="2"/>
  <c r="J374" i="2"/>
  <c r="BK353" i="2"/>
  <c r="J325" i="2"/>
  <c r="J296" i="2"/>
  <c r="BK248" i="2"/>
  <c r="BK159" i="2"/>
  <c r="BK153" i="3"/>
  <c r="BK229" i="4"/>
  <c r="BK291" i="4"/>
  <c r="BK219" i="4"/>
  <c r="J98" i="4"/>
  <c r="J264" i="4"/>
  <c r="J137" i="5"/>
  <c r="BK167" i="5"/>
  <c r="BK133" i="5"/>
  <c r="BK121" i="6"/>
  <c r="BK102" i="6"/>
  <c r="J114" i="6"/>
  <c r="BK93" i="7"/>
  <c r="J99" i="7"/>
  <c r="J94" i="7"/>
  <c r="J111" i="7"/>
  <c r="BK106" i="7"/>
  <c r="J103" i="8"/>
  <c r="J428" i="2"/>
  <c r="BK374" i="2"/>
  <c r="J305" i="2"/>
  <c r="BK255" i="2"/>
  <c r="J214" i="2"/>
  <c r="J139" i="2"/>
  <c r="J270" i="4"/>
  <c r="BK151" i="4"/>
  <c r="J262" i="4"/>
  <c r="BK272" i="4"/>
  <c r="J217" i="4"/>
  <c r="J166" i="4"/>
  <c r="J110" i="5"/>
  <c r="BK113" i="5"/>
  <c r="J135" i="6"/>
  <c r="J130" i="6"/>
  <c r="J111" i="8"/>
  <c r="BK422" i="2"/>
  <c r="J393" i="2"/>
  <c r="J335" i="2"/>
  <c r="J297" i="2"/>
  <c r="BK250" i="2"/>
  <c r="BK172" i="2"/>
  <c r="J165" i="3"/>
  <c r="J219" i="4"/>
  <c r="BK284" i="4"/>
  <c r="BK217" i="4"/>
  <c r="BK188" i="4"/>
  <c r="J108" i="5"/>
  <c r="J170" i="5"/>
  <c r="BK183" i="5"/>
  <c r="BK123" i="6"/>
  <c r="J121" i="7"/>
  <c r="J113" i="8"/>
  <c r="J430" i="2"/>
  <c r="J411" i="2"/>
  <c r="BK384" i="2"/>
  <c r="BK323" i="2"/>
  <c r="BK302" i="2"/>
  <c r="BK274" i="2"/>
  <c r="J189" i="2"/>
  <c r="BK126" i="2"/>
  <c r="J126" i="3"/>
  <c r="BK141" i="4"/>
  <c r="BK228" i="4"/>
  <c r="BK260" i="4"/>
  <c r="BK108" i="4"/>
  <c r="BK143" i="4"/>
  <c r="BK164" i="5"/>
  <c r="BK161" i="5"/>
  <c r="BK129" i="6"/>
  <c r="BK94" i="7"/>
  <c r="J87" i="9"/>
  <c r="J405" i="2"/>
  <c r="J382" i="2"/>
  <c r="J340" i="2"/>
  <c r="J312" i="2"/>
  <c r="BK285" i="2"/>
  <c r="J240" i="2"/>
  <c r="BK186" i="2"/>
  <c r="J110" i="3"/>
  <c r="BK118" i="3"/>
  <c r="BK289" i="4"/>
  <c r="BK162" i="4"/>
  <c r="BK128" i="4"/>
  <c r="J215" i="4"/>
  <c r="BK107" i="5"/>
  <c r="J99" i="5"/>
  <c r="BK147" i="5"/>
  <c r="BK134" i="6"/>
  <c r="J114" i="8"/>
  <c r="J282" i="2"/>
  <c r="J212" i="2"/>
  <c r="J153" i="2"/>
  <c r="J188" i="4"/>
  <c r="J192" i="4"/>
  <c r="BK109" i="5"/>
  <c r="BK153" i="5"/>
  <c r="J111" i="5"/>
  <c r="BK145" i="6"/>
  <c r="BK110" i="6"/>
  <c r="BK99" i="7"/>
  <c r="BK104" i="8"/>
  <c r="J270" i="2"/>
  <c r="BK223" i="2"/>
  <c r="BK189" i="2"/>
  <c r="BK155" i="2"/>
  <c r="BK129" i="3"/>
  <c r="BK146" i="3"/>
  <c r="J198" i="4"/>
  <c r="J234" i="4"/>
  <c r="BK182" i="4"/>
  <c r="BK276" i="4"/>
  <c r="BK100" i="4"/>
  <c r="BK259" i="4"/>
  <c r="BK218" i="4"/>
  <c r="J172" i="5"/>
  <c r="J158" i="5"/>
  <c r="BK148" i="5"/>
  <c r="J115" i="5"/>
  <c r="BK128" i="6"/>
  <c r="BK135" i="6"/>
  <c r="BK110" i="7"/>
  <c r="J107" i="7"/>
  <c r="BK90" i="8"/>
  <c r="J278" i="2"/>
  <c r="BK218" i="2"/>
  <c r="J172" i="2"/>
  <c r="J106" i="3"/>
  <c r="J137" i="3"/>
  <c r="J146" i="4"/>
  <c r="BK270" i="4"/>
  <c r="J202" i="4"/>
  <c r="J194" i="4"/>
  <c r="J177" i="5"/>
  <c r="J163" i="5"/>
  <c r="J121" i="6"/>
  <c r="J105" i="6"/>
  <c r="BK109" i="8"/>
  <c r="BK419" i="2"/>
  <c r="BK386" i="2"/>
  <c r="BK328" i="2"/>
  <c r="J300" i="2"/>
  <c r="J283" i="2"/>
  <c r="BK221" i="2"/>
  <c r="BK174" i="2"/>
  <c r="J122" i="2"/>
  <c r="J135" i="3"/>
  <c r="BK166" i="4"/>
  <c r="BK204" i="4"/>
  <c r="BK248" i="4"/>
  <c r="J182" i="4"/>
  <c r="J137" i="4"/>
  <c r="BK140" i="5"/>
  <c r="BK115" i="5"/>
  <c r="J107" i="5"/>
  <c r="J142" i="6"/>
  <c r="J103" i="6"/>
  <c r="BK124" i="7"/>
  <c r="BK112" i="7"/>
  <c r="J98" i="7"/>
  <c r="BK113" i="7"/>
  <c r="BK120" i="7"/>
  <c r="BK115" i="7"/>
  <c r="BK442" i="2"/>
  <c r="J422" i="2"/>
  <c r="BK391" i="2"/>
  <c r="BK350" i="2"/>
  <c r="BK309" i="2"/>
  <c r="J285" i="2"/>
  <c r="BK230" i="2"/>
  <c r="BK161" i="2"/>
  <c r="J168" i="4"/>
  <c r="BK104" i="5"/>
  <c r="J124" i="5"/>
  <c r="J111" i="6"/>
  <c r="J110" i="6"/>
  <c r="J95" i="9"/>
  <c r="J418" i="2"/>
  <c r="BK388" i="2"/>
  <c r="BK360" i="2"/>
  <c r="J323" i="2"/>
  <c r="BK290" i="2"/>
  <c r="BK240" i="2"/>
  <c r="BK149" i="2"/>
  <c r="J114" i="3"/>
  <c r="BK280" i="4"/>
  <c r="BK254" i="4"/>
  <c r="J293" i="4"/>
  <c r="BK149" i="4"/>
  <c r="BK129" i="5"/>
  <c r="BK145" i="5"/>
  <c r="BK114" i="6"/>
  <c r="J125" i="6"/>
  <c r="J93" i="8"/>
  <c r="BK440" i="2"/>
  <c r="J402" i="2"/>
  <c r="BK372" i="2"/>
  <c r="BK344" i="2"/>
  <c r="BK312" i="2"/>
  <c r="J242" i="2"/>
  <c r="BK208" i="2"/>
  <c r="J141" i="2"/>
  <c r="J142" i="3"/>
  <c r="J222" i="4"/>
  <c r="J302" i="4"/>
  <c r="BK236" i="4"/>
  <c r="J247" i="4"/>
  <c r="J142" i="5"/>
  <c r="J141" i="5"/>
  <c r="J124" i="6"/>
  <c r="J120" i="7"/>
  <c r="BK115" i="8"/>
  <c r="BK437" i="2"/>
  <c r="J408" i="2"/>
  <c r="BK369" i="2"/>
  <c r="J326" i="2"/>
  <c r="J299" i="2"/>
  <c r="BK260" i="2"/>
  <c r="J204" i="2"/>
  <c r="BK145" i="2"/>
  <c r="BK137" i="3"/>
  <c r="BK120" i="4"/>
  <c r="BK202" i="4"/>
  <c r="BK200" i="4"/>
  <c r="J110" i="4"/>
  <c r="J170" i="4"/>
  <c r="BK181" i="5"/>
  <c r="BK141" i="5"/>
  <c r="BK100" i="6"/>
  <c r="BK126" i="6"/>
  <c r="J104" i="7"/>
  <c r="BK95" i="8"/>
  <c r="J243" i="2"/>
  <c r="J193" i="2"/>
  <c r="BK139" i="2"/>
  <c r="BK142" i="4"/>
  <c r="BK145" i="4"/>
  <c r="J129" i="5"/>
  <c r="BK137" i="5"/>
  <c r="J152" i="5"/>
  <c r="BK160" i="5"/>
  <c r="BK125" i="6"/>
  <c r="J91" i="7"/>
  <c r="J90" i="8"/>
  <c r="J91" i="9"/>
  <c r="BK253" i="2"/>
  <c r="J210" i="2"/>
  <c r="J170" i="2"/>
  <c r="BK141" i="2"/>
  <c r="BK133" i="3"/>
  <c r="J297" i="4"/>
  <c r="BK214" i="4"/>
  <c r="BK237" i="4"/>
  <c r="J150" i="4"/>
  <c r="BK224" i="4"/>
  <c r="BK150" i="4"/>
  <c r="J108" i="4"/>
  <c r="BK174" i="5"/>
  <c r="BK103" i="5"/>
  <c r="BK136" i="5"/>
  <c r="BK144" i="5"/>
  <c r="BK140" i="6"/>
  <c r="J115" i="6"/>
  <c r="BK91" i="7"/>
  <c r="BK97" i="8"/>
  <c r="J106" i="5"/>
  <c r="BK101" i="6"/>
  <c r="BK127" i="7"/>
  <c r="J113" i="7"/>
  <c r="BK97" i="7"/>
  <c r="J123" i="7"/>
  <c r="BK102" i="7"/>
  <c r="BK99" i="8"/>
  <c r="BK403" i="2"/>
  <c r="J369" i="2"/>
  <c r="BK335" i="2"/>
  <c r="BK299" i="2"/>
  <c r="BK237" i="2"/>
  <c r="J176" i="2"/>
  <c r="BK140" i="3"/>
  <c r="J196" i="4"/>
  <c r="BK110" i="4"/>
  <c r="BK146" i="4"/>
  <c r="J181" i="5"/>
  <c r="BK172" i="5"/>
  <c r="BK135" i="5"/>
  <c r="J139" i="5"/>
  <c r="J133" i="6"/>
  <c r="BK91" i="8"/>
  <c r="J439" i="2"/>
  <c r="BK410" i="2"/>
  <c r="J366" i="2"/>
  <c r="BK329" i="2"/>
  <c r="BK301" i="2"/>
  <c r="J276" i="2"/>
  <c r="BK182" i="2"/>
  <c r="BK154" i="3"/>
  <c r="BK122" i="3"/>
  <c r="BK112" i="4"/>
  <c r="J118" i="4"/>
  <c r="BK139" i="4"/>
  <c r="J149" i="5"/>
  <c r="J180" i="5"/>
  <c r="J102" i="5"/>
  <c r="BK132" i="6"/>
  <c r="J96" i="7"/>
  <c r="J443" i="2"/>
  <c r="BK393" i="2"/>
  <c r="J356" i="2"/>
  <c r="BK320" i="2"/>
  <c r="BK298" i="2"/>
  <c r="BK286" i="2"/>
  <c r="J201" i="2"/>
  <c r="J144" i="3"/>
  <c r="BK268" i="4"/>
  <c r="BK178" i="4"/>
  <c r="J186" i="4"/>
  <c r="J156" i="4"/>
  <c r="J119" i="5"/>
  <c r="J116" i="5"/>
  <c r="J97" i="6"/>
  <c r="J93" i="7"/>
  <c r="J115" i="8"/>
  <c r="BK430" i="2"/>
  <c r="J397" i="2"/>
  <c r="J353" i="2"/>
  <c r="BK303" i="2"/>
  <c r="J290" i="2"/>
  <c r="J253" i="2"/>
  <c r="BK166" i="2"/>
  <c r="J128" i="2"/>
  <c r="BK116" i="3"/>
  <c r="BK156" i="4"/>
  <c r="J233" i="4"/>
  <c r="BK116" i="4"/>
  <c r="J135" i="5"/>
  <c r="J161" i="5"/>
  <c r="BK155" i="5"/>
  <c r="BK139" i="6"/>
  <c r="J118" i="7"/>
  <c r="J98" i="8"/>
  <c r="J258" i="2"/>
  <c r="J206" i="2"/>
  <c r="J159" i="2"/>
  <c r="J240" i="4"/>
  <c r="BK216" i="4"/>
  <c r="J159" i="5"/>
  <c r="J164" i="5"/>
  <c r="J132" i="5"/>
  <c r="J121" i="5"/>
  <c r="BK118" i="6"/>
  <c r="BK117" i="6"/>
  <c r="BK94" i="8"/>
  <c r="J280" i="2"/>
  <c r="BK234" i="2"/>
  <c r="BK201" i="2"/>
  <c r="J164" i="2"/>
  <c r="BK122" i="2"/>
  <c r="J159" i="3"/>
  <c r="BK266" i="4"/>
  <c r="BK130" i="4"/>
  <c r="BK274" i="4"/>
  <c r="BK297" i="4"/>
  <c r="J252" i="4"/>
  <c r="J206" i="4"/>
  <c r="J151" i="4"/>
  <c r="J122" i="5"/>
  <c r="J130" i="5"/>
  <c r="J123" i="5"/>
  <c r="BK98" i="5"/>
  <c r="BK95" i="6"/>
  <c r="BK115" i="6"/>
  <c r="BK116" i="8"/>
  <c r="J94" i="8"/>
  <c r="BK262" i="2"/>
  <c r="J234" i="2"/>
  <c r="J182" i="2"/>
  <c r="BK134" i="2"/>
  <c r="BK106" i="3"/>
  <c r="J176" i="4"/>
  <c r="BK212" i="4"/>
  <c r="J114" i="4"/>
  <c r="J104" i="4"/>
  <c r="BK99" i="5"/>
  <c r="J154" i="5"/>
  <c r="J136" i="5"/>
  <c r="J105" i="5"/>
  <c r="J127" i="6"/>
  <c r="BK428" i="2"/>
  <c r="BK397" i="2"/>
  <c r="J362" i="2"/>
  <c r="J322" i="2"/>
  <c r="J298" i="2"/>
  <c r="BK272" i="2"/>
  <c r="BK239" i="2"/>
  <c r="J168" i="2"/>
  <c r="BK135" i="3"/>
  <c r="BK135" i="4"/>
  <c r="BK250" i="4"/>
  <c r="J130" i="4"/>
  <c r="J172" i="4"/>
  <c r="J168" i="5"/>
  <c r="J162" i="5"/>
  <c r="J147" i="5"/>
  <c r="J123" i="6"/>
  <c r="J120" i="6"/>
  <c r="J100" i="7"/>
  <c r="BK104" i="7"/>
  <c r="BK125" i="7"/>
  <c r="BK126" i="7"/>
  <c r="BK123" i="7"/>
  <c r="BK106" i="8"/>
  <c r="BK87" i="9"/>
  <c r="BK407" i="2"/>
  <c r="BK362" i="2"/>
  <c r="J329" i="2"/>
  <c r="BK289" i="2"/>
  <c r="BK246" i="2"/>
  <c r="J191" i="2"/>
  <c r="J155" i="2"/>
  <c r="BK112" i="3"/>
  <c r="J128" i="4"/>
  <c r="BK126" i="4"/>
  <c r="J260" i="4"/>
  <c r="BK198" i="4"/>
  <c r="J160" i="5"/>
  <c r="BK162" i="5"/>
  <c r="J143" i="6"/>
  <c r="J140" i="6"/>
  <c r="J106" i="8"/>
  <c r="BK436" i="2"/>
  <c r="BK414" i="2"/>
  <c r="BK356" i="2"/>
  <c r="J320" i="2"/>
  <c r="J286" i="2"/>
  <c r="BK216" i="2"/>
  <c r="J145" i="2"/>
  <c r="J112" i="3"/>
  <c r="BK190" i="4"/>
  <c r="BK227" i="4"/>
  <c r="J145" i="4"/>
  <c r="BK132" i="4"/>
  <c r="J155" i="5"/>
  <c r="J144" i="5"/>
  <c r="BK111" i="5"/>
  <c r="J134" i="5"/>
  <c r="J116" i="6"/>
  <c r="BK98" i="7"/>
  <c r="BK89" i="9"/>
  <c r="BK316" i="2"/>
  <c r="BK264" i="2"/>
  <c r="BK147" i="2"/>
  <c r="BK130" i="3"/>
  <c r="J218" i="4"/>
  <c r="J255" i="4"/>
  <c r="J286" i="4"/>
  <c r="BK122" i="4"/>
  <c r="BK95" i="5"/>
  <c r="BK142" i="5"/>
  <c r="BK184" i="5"/>
  <c r="BK130" i="6"/>
  <c r="J106" i="7"/>
  <c r="BK96" i="8"/>
  <c r="BK439" i="2"/>
  <c r="BK400" i="2"/>
  <c r="J377" i="2"/>
  <c r="BK333" i="2"/>
  <c r="J309" i="2"/>
  <c r="BK280" i="2"/>
  <c r="J197" i="2"/>
  <c r="J163" i="3"/>
  <c r="BK149" i="3"/>
  <c r="J184" i="4"/>
  <c r="BK226" i="4"/>
  <c r="BK118" i="4"/>
  <c r="BK151" i="5"/>
  <c r="J140" i="5"/>
  <c r="BK117" i="5"/>
  <c r="J98" i="6"/>
  <c r="J117" i="7"/>
  <c r="BK92" i="9"/>
  <c r="J266" i="2"/>
  <c r="J230" i="2"/>
  <c r="J174" i="2"/>
  <c r="J130" i="2"/>
  <c r="BK194" i="4"/>
  <c r="J154" i="4"/>
  <c r="J156" i="5"/>
  <c r="J138" i="5"/>
  <c r="J114" i="5"/>
  <c r="BK149" i="5"/>
  <c r="BK111" i="6"/>
  <c r="BK112" i="6"/>
  <c r="J128" i="7"/>
  <c r="J91" i="8"/>
  <c r="J148" i="4"/>
  <c r="BK104" i="4"/>
  <c r="J143" i="5"/>
  <c r="BK102" i="5"/>
  <c r="BK105" i="5"/>
  <c r="J100" i="5"/>
  <c r="J126" i="6"/>
  <c r="J119" i="7"/>
  <c r="J109" i="8"/>
  <c r="J424" i="2"/>
  <c r="BK394" i="2"/>
  <c r="BK367" i="2"/>
  <c r="J338" i="2"/>
  <c r="J310" i="2"/>
  <c r="J291" i="2"/>
  <c r="BK258" i="2"/>
  <c r="BK212" i="2"/>
  <c r="BK153" i="2"/>
  <c r="BK164" i="3"/>
  <c r="BK304" i="4"/>
  <c r="J242" i="4"/>
  <c r="J139" i="4"/>
  <c r="BK300" i="4"/>
  <c r="J214" i="4"/>
  <c r="J104" i="5"/>
  <c r="J98" i="5"/>
  <c r="BK130" i="5"/>
  <c r="BK103" i="6"/>
  <c r="J102" i="6"/>
  <c r="BK116" i="7"/>
  <c r="J105" i="7"/>
  <c r="J127" i="7"/>
  <c r="BK96" i="7"/>
  <c r="BK117" i="7"/>
  <c r="BK105" i="8"/>
  <c r="J440" i="2"/>
  <c r="J416" i="2"/>
  <c r="BK379" i="2"/>
  <c r="BK325" i="2"/>
  <c r="BK297" i="2"/>
  <c r="BK270" i="2"/>
  <c r="J199" i="2"/>
  <c r="J126" i="2"/>
  <c r="BK206" i="4"/>
  <c r="J126" i="4"/>
  <c r="J291" i="4"/>
  <c r="BK164" i="4"/>
  <c r="J143" i="4"/>
  <c r="J103" i="5"/>
  <c r="BK157" i="5"/>
  <c r="BK134" i="5"/>
  <c r="BK109" i="6"/>
  <c r="J95" i="8"/>
  <c r="J97" i="8"/>
  <c r="BK426" i="2"/>
  <c r="J400" i="2"/>
  <c r="J350" i="2"/>
  <c r="BK314" i="2"/>
  <c r="J262" i="2"/>
  <c r="BK195" i="2"/>
  <c r="J122" i="3"/>
  <c r="J160" i="4"/>
  <c r="J122" i="4"/>
  <c r="BK278" i="4"/>
  <c r="J147" i="4"/>
  <c r="J131" i="5"/>
  <c r="BK127" i="5"/>
  <c r="BK139" i="5"/>
  <c r="BK99" i="6"/>
  <c r="BK105" i="7"/>
  <c r="BK98" i="8"/>
  <c r="J89" i="9"/>
  <c r="F36" i="2" l="1"/>
  <c r="BK144" i="2"/>
  <c r="T163" i="2"/>
  <c r="T188" i="2"/>
  <c r="T220" i="2"/>
  <c r="P245" i="2"/>
  <c r="R257" i="2"/>
  <c r="P307" i="2"/>
  <c r="P337" i="2"/>
  <c r="T371" i="2"/>
  <c r="R376" i="2"/>
  <c r="BK413" i="2"/>
  <c r="J413" i="2" s="1"/>
  <c r="J93" i="2" s="1"/>
  <c r="BK441" i="2"/>
  <c r="J441" i="2"/>
  <c r="J96" i="2"/>
  <c r="P109" i="3"/>
  <c r="P108" i="3" s="1"/>
  <c r="T128" i="3"/>
  <c r="T132" i="3"/>
  <c r="T124" i="3" s="1"/>
  <c r="T152" i="3"/>
  <c r="P156" i="3"/>
  <c r="T103" i="4"/>
  <c r="BK221" i="4"/>
  <c r="J221" i="4"/>
  <c r="J69" i="4"/>
  <c r="BK299" i="4"/>
  <c r="J299" i="4" s="1"/>
  <c r="J71" i="4" s="1"/>
  <c r="P94" i="5"/>
  <c r="T178" i="5"/>
  <c r="T104" i="6"/>
  <c r="P131" i="6"/>
  <c r="BK141" i="6"/>
  <c r="J141" i="6" s="1"/>
  <c r="J70" i="6" s="1"/>
  <c r="P103" i="7"/>
  <c r="T122" i="7"/>
  <c r="P144" i="2"/>
  <c r="P188" i="2"/>
  <c r="P220" i="2"/>
  <c r="BK233" i="2"/>
  <c r="J233" i="2" s="1"/>
  <c r="J79" i="2" s="1"/>
  <c r="BK252" i="2"/>
  <c r="J252" i="2" s="1"/>
  <c r="J81" i="2" s="1"/>
  <c r="BK288" i="2"/>
  <c r="J288" i="2" s="1"/>
  <c r="J83" i="2" s="1"/>
  <c r="P311" i="2"/>
  <c r="BK355" i="2"/>
  <c r="J355" i="2" s="1"/>
  <c r="J89" i="2" s="1"/>
  <c r="R381" i="2"/>
  <c r="R435" i="2"/>
  <c r="R109" i="3"/>
  <c r="R108" i="3" s="1"/>
  <c r="R132" i="3"/>
  <c r="T161" i="3"/>
  <c r="R103" i="4"/>
  <c r="T221" i="4"/>
  <c r="P299" i="4"/>
  <c r="T94" i="5"/>
  <c r="P178" i="5"/>
  <c r="R96" i="6"/>
  <c r="R113" i="6"/>
  <c r="P138" i="6"/>
  <c r="T103" i="7"/>
  <c r="BK138" i="2"/>
  <c r="J138" i="2" s="1"/>
  <c r="J67" i="2" s="1"/>
  <c r="R163" i="2"/>
  <c r="R188" i="2"/>
  <c r="R220" i="2"/>
  <c r="R233" i="2"/>
  <c r="P252" i="2"/>
  <c r="P288" i="2"/>
  <c r="T311" i="2"/>
  <c r="R355" i="2"/>
  <c r="P381" i="2"/>
  <c r="P435" i="2"/>
  <c r="BK109" i="3"/>
  <c r="J109" i="3" s="1"/>
  <c r="J68" i="3" s="1"/>
  <c r="R128" i="3"/>
  <c r="R124" i="3"/>
  <c r="BK139" i="3"/>
  <c r="J139" i="3" s="1"/>
  <c r="J75" i="3" s="1"/>
  <c r="R152" i="3"/>
  <c r="BK161" i="3"/>
  <c r="J161" i="3"/>
  <c r="J80" i="3" s="1"/>
  <c r="R95" i="4"/>
  <c r="R94" i="4" s="1"/>
  <c r="T153" i="4"/>
  <c r="T288" i="4"/>
  <c r="R178" i="5"/>
  <c r="T96" i="6"/>
  <c r="T113" i="6"/>
  <c r="P141" i="6"/>
  <c r="BK89" i="8"/>
  <c r="R100" i="8"/>
  <c r="R138" i="2"/>
  <c r="R120" i="2" s="1"/>
  <c r="BK188" i="2"/>
  <c r="J188" i="2" s="1"/>
  <c r="J74" i="2" s="1"/>
  <c r="BK220" i="2"/>
  <c r="J220" i="2"/>
  <c r="J76" i="2"/>
  <c r="P233" i="2"/>
  <c r="T252" i="2"/>
  <c r="T288" i="2"/>
  <c r="T307" i="2"/>
  <c r="T337" i="2"/>
  <c r="R371" i="2"/>
  <c r="P376" i="2"/>
  <c r="T413" i="2"/>
  <c r="T441" i="2"/>
  <c r="P103" i="4"/>
  <c r="P221" i="4"/>
  <c r="T299" i="4"/>
  <c r="T175" i="5"/>
  <c r="P96" i="6"/>
  <c r="BK113" i="6"/>
  <c r="J113" i="6"/>
  <c r="J67" i="6"/>
  <c r="BK138" i="6"/>
  <c r="J138" i="6" s="1"/>
  <c r="J69" i="6" s="1"/>
  <c r="BK103" i="7"/>
  <c r="J103" i="7"/>
  <c r="J66" i="7"/>
  <c r="R122" i="7"/>
  <c r="R89" i="7" s="1"/>
  <c r="BK100" i="8"/>
  <c r="J100" i="8" s="1"/>
  <c r="J65" i="8" s="1"/>
  <c r="T110" i="8"/>
  <c r="BK121" i="2"/>
  <c r="J121" i="2"/>
  <c r="J66" i="2" s="1"/>
  <c r="P138" i="2"/>
  <c r="BK163" i="2"/>
  <c r="J163" i="2"/>
  <c r="J70" i="2"/>
  <c r="BK184" i="2"/>
  <c r="J184" i="2" s="1"/>
  <c r="J73" i="2" s="1"/>
  <c r="BK203" i="2"/>
  <c r="J203" i="2"/>
  <c r="J75" i="2"/>
  <c r="T233" i="2"/>
  <c r="R252" i="2"/>
  <c r="R288" i="2"/>
  <c r="R311" i="2"/>
  <c r="P355" i="2"/>
  <c r="BK381" i="2"/>
  <c r="J381" i="2"/>
  <c r="J92" i="2" s="1"/>
  <c r="BK435" i="2"/>
  <c r="J435" i="2" s="1"/>
  <c r="J95" i="2" s="1"/>
  <c r="P128" i="3"/>
  <c r="P139" i="3"/>
  <c r="T156" i="3"/>
  <c r="BK95" i="4"/>
  <c r="J95" i="4" s="1"/>
  <c r="J65" i="4" s="1"/>
  <c r="P153" i="4"/>
  <c r="BK288" i="4"/>
  <c r="BK102" i="4" s="1"/>
  <c r="J102" i="4" s="1"/>
  <c r="J66" i="4" s="1"/>
  <c r="BK178" i="5"/>
  <c r="J178" i="5"/>
  <c r="J69" i="5"/>
  <c r="BK96" i="6"/>
  <c r="J96" i="6" s="1"/>
  <c r="J65" i="6" s="1"/>
  <c r="P113" i="6"/>
  <c r="R138" i="6"/>
  <c r="R89" i="8"/>
  <c r="BK110" i="8"/>
  <c r="J110" i="8" s="1"/>
  <c r="J66" i="8" s="1"/>
  <c r="R121" i="2"/>
  <c r="T138" i="2"/>
  <c r="P163" i="2"/>
  <c r="T184" i="2"/>
  <c r="R203" i="2"/>
  <c r="BK245" i="2"/>
  <c r="J245" i="2"/>
  <c r="J80" i="2"/>
  <c r="BK257" i="2"/>
  <c r="J257" i="2" s="1"/>
  <c r="J82" i="2" s="1"/>
  <c r="BK307" i="2"/>
  <c r="J307" i="2"/>
  <c r="J85" i="2"/>
  <c r="R337" i="2"/>
  <c r="T355" i="2"/>
  <c r="T376" i="2"/>
  <c r="R413" i="2"/>
  <c r="R441" i="2"/>
  <c r="T109" i="3"/>
  <c r="T108" i="3"/>
  <c r="BK128" i="3"/>
  <c r="J128" i="3" s="1"/>
  <c r="J73" i="3" s="1"/>
  <c r="T139" i="3"/>
  <c r="P152" i="3"/>
  <c r="R161" i="3"/>
  <c r="BK103" i="4"/>
  <c r="J103" i="4" s="1"/>
  <c r="J67" i="4" s="1"/>
  <c r="R221" i="4"/>
  <c r="R299" i="4"/>
  <c r="BK94" i="5"/>
  <c r="J94" i="5" s="1"/>
  <c r="J65" i="5" s="1"/>
  <c r="BK175" i="5"/>
  <c r="J175" i="5" s="1"/>
  <c r="J68" i="5" s="1"/>
  <c r="R104" i="6"/>
  <c r="R131" i="6"/>
  <c r="R141" i="6"/>
  <c r="R103" i="7"/>
  <c r="T89" i="8"/>
  <c r="P110" i="8"/>
  <c r="T121" i="2"/>
  <c r="T120" i="2"/>
  <c r="T144" i="2"/>
  <c r="T143" i="2" s="1"/>
  <c r="P184" i="2"/>
  <c r="P203" i="2"/>
  <c r="R245" i="2"/>
  <c r="P257" i="2"/>
  <c r="R307" i="2"/>
  <c r="BK337" i="2"/>
  <c r="J337" i="2" s="1"/>
  <c r="J87" i="2" s="1"/>
  <c r="P371" i="2"/>
  <c r="BK376" i="2"/>
  <c r="J376" i="2"/>
  <c r="J91" i="2" s="1"/>
  <c r="P413" i="2"/>
  <c r="P441" i="2"/>
  <c r="BK132" i="3"/>
  <c r="J132" i="3"/>
  <c r="J74" i="3"/>
  <c r="R139" i="3"/>
  <c r="BK152" i="3"/>
  <c r="P161" i="3"/>
  <c r="T95" i="4"/>
  <c r="T94" i="4"/>
  <c r="R153" i="4"/>
  <c r="R288" i="4"/>
  <c r="R94" i="5"/>
  <c r="P175" i="5"/>
  <c r="P104" i="6"/>
  <c r="T131" i="6"/>
  <c r="T141" i="6"/>
  <c r="BK92" i="7"/>
  <c r="J92" i="7" s="1"/>
  <c r="J65" i="7" s="1"/>
  <c r="R92" i="7"/>
  <c r="P122" i="7"/>
  <c r="P89" i="7" s="1"/>
  <c r="AU61" i="1" s="1"/>
  <c r="P89" i="8"/>
  <c r="T100" i="8"/>
  <c r="P121" i="2"/>
  <c r="P120" i="2"/>
  <c r="R144" i="2"/>
  <c r="R143" i="2"/>
  <c r="R184" i="2"/>
  <c r="R180" i="2" s="1"/>
  <c r="T203" i="2"/>
  <c r="T245" i="2"/>
  <c r="T257" i="2"/>
  <c r="BK311" i="2"/>
  <c r="J311" i="2" s="1"/>
  <c r="J86" i="2" s="1"/>
  <c r="BK371" i="2"/>
  <c r="J371" i="2"/>
  <c r="J90" i="2"/>
  <c r="T381" i="2"/>
  <c r="T435" i="2"/>
  <c r="T434" i="2" s="1"/>
  <c r="P132" i="3"/>
  <c r="BK156" i="3"/>
  <c r="J156" i="3"/>
  <c r="J79" i="3"/>
  <c r="R156" i="3"/>
  <c r="P95" i="4"/>
  <c r="P94" i="4" s="1"/>
  <c r="BK153" i="4"/>
  <c r="J153" i="4"/>
  <c r="J68" i="4"/>
  <c r="P288" i="4"/>
  <c r="R175" i="5"/>
  <c r="BK104" i="6"/>
  <c r="J104" i="6"/>
  <c r="J66" i="6"/>
  <c r="BK131" i="6"/>
  <c r="J131" i="6" s="1"/>
  <c r="J68" i="6" s="1"/>
  <c r="T138" i="6"/>
  <c r="P92" i="7"/>
  <c r="T92" i="7"/>
  <c r="T89" i="7" s="1"/>
  <c r="BK122" i="7"/>
  <c r="J122" i="7"/>
  <c r="J67" i="7"/>
  <c r="P100" i="8"/>
  <c r="R110" i="8"/>
  <c r="BK90" i="9"/>
  <c r="J90" i="9" s="1"/>
  <c r="J63" i="9" s="1"/>
  <c r="P90" i="9"/>
  <c r="P85" i="9"/>
  <c r="P84" i="9" s="1"/>
  <c r="AU63" i="1" s="1"/>
  <c r="R90" i="9"/>
  <c r="T90" i="9"/>
  <c r="BK93" i="9"/>
  <c r="J93" i="9"/>
  <c r="J64" i="9" s="1"/>
  <c r="P93" i="9"/>
  <c r="R93" i="9"/>
  <c r="T93" i="9"/>
  <c r="BK125" i="3"/>
  <c r="J125" i="3" s="1"/>
  <c r="J72" i="3" s="1"/>
  <c r="BK124" i="3"/>
  <c r="J124" i="3" s="1"/>
  <c r="J71" i="3" s="1"/>
  <c r="BK94" i="6"/>
  <c r="J94" i="6"/>
  <c r="J64" i="6"/>
  <c r="BK173" i="5"/>
  <c r="J173" i="5" s="1"/>
  <c r="J67" i="5" s="1"/>
  <c r="BK171" i="5"/>
  <c r="J171" i="5"/>
  <c r="J66" i="5"/>
  <c r="BK229" i="2"/>
  <c r="J229" i="2" s="1"/>
  <c r="J77" i="2" s="1"/>
  <c r="BK92" i="5"/>
  <c r="J92" i="5"/>
  <c r="J64" i="5"/>
  <c r="BK144" i="6"/>
  <c r="J144" i="6" s="1"/>
  <c r="J71" i="6" s="1"/>
  <c r="BK304" i="2"/>
  <c r="J304" i="2"/>
  <c r="J84" i="2"/>
  <c r="BK105" i="3"/>
  <c r="BK104" i="3" s="1"/>
  <c r="BK103" i="3" s="1"/>
  <c r="J103" i="3" s="1"/>
  <c r="J64" i="3" s="1"/>
  <c r="BK90" i="7"/>
  <c r="J90" i="7"/>
  <c r="J64" i="7"/>
  <c r="BK181" i="2"/>
  <c r="J181" i="2" s="1"/>
  <c r="J72" i="2" s="1"/>
  <c r="BK352" i="2"/>
  <c r="J352" i="2"/>
  <c r="J88" i="2"/>
  <c r="BK121" i="3"/>
  <c r="BK120" i="3" s="1"/>
  <c r="J120" i="3" s="1"/>
  <c r="J69" i="3" s="1"/>
  <c r="BK148" i="3"/>
  <c r="J148" i="3"/>
  <c r="J76" i="3"/>
  <c r="BK86" i="9"/>
  <c r="J86" i="9" s="1"/>
  <c r="J61" i="9" s="1"/>
  <c r="BK88" i="9"/>
  <c r="J88" i="9"/>
  <c r="J62" i="9"/>
  <c r="J78" i="9"/>
  <c r="BE92" i="9"/>
  <c r="BE94" i="9"/>
  <c r="E74" i="9"/>
  <c r="BE95" i="9"/>
  <c r="J89" i="8"/>
  <c r="J64" i="8" s="1"/>
  <c r="BE87" i="9"/>
  <c r="BE89" i="9"/>
  <c r="BE91" i="9"/>
  <c r="F55" i="9"/>
  <c r="E76" i="8"/>
  <c r="BE93" i="8"/>
  <c r="BE109" i="8"/>
  <c r="J85" i="8"/>
  <c r="BE111" i="8"/>
  <c r="BE97" i="8"/>
  <c r="BE101" i="8"/>
  <c r="BE102" i="8"/>
  <c r="BE108" i="8"/>
  <c r="F59" i="8"/>
  <c r="BE90" i="8"/>
  <c r="BE91" i="8"/>
  <c r="BE104" i="8"/>
  <c r="BE105" i="8"/>
  <c r="BE114" i="8"/>
  <c r="BK89" i="7"/>
  <c r="J89" i="7"/>
  <c r="J56" i="8"/>
  <c r="BE94" i="8"/>
  <c r="BE95" i="8"/>
  <c r="BE106" i="8"/>
  <c r="BE107" i="8"/>
  <c r="BE113" i="8"/>
  <c r="BE115" i="8"/>
  <c r="BE92" i="8"/>
  <c r="BE98" i="8"/>
  <c r="BE116" i="8"/>
  <c r="BE117" i="8"/>
  <c r="BE96" i="8"/>
  <c r="BE103" i="8"/>
  <c r="BE112" i="8"/>
  <c r="BE99" i="8"/>
  <c r="E50" i="7"/>
  <c r="F59" i="7"/>
  <c r="BE91" i="7"/>
  <c r="BE93" i="7"/>
  <c r="BE100" i="7"/>
  <c r="BE102" i="7"/>
  <c r="BE104" i="7"/>
  <c r="BE105" i="7"/>
  <c r="BE128" i="7"/>
  <c r="J56" i="7"/>
  <c r="BE114" i="7"/>
  <c r="BE120" i="7"/>
  <c r="BE123" i="7"/>
  <c r="BE115" i="7"/>
  <c r="BE117" i="7"/>
  <c r="BE126" i="7"/>
  <c r="BE98" i="7"/>
  <c r="BE108" i="7"/>
  <c r="J59" i="7"/>
  <c r="BE118" i="7"/>
  <c r="BE125" i="7"/>
  <c r="BE99" i="7"/>
  <c r="BE106" i="7"/>
  <c r="BE107" i="7"/>
  <c r="BE110" i="7"/>
  <c r="BE121" i="7"/>
  <c r="BE124" i="7"/>
  <c r="BE94" i="7"/>
  <c r="BE95" i="7"/>
  <c r="BE96" i="7"/>
  <c r="BE109" i="7"/>
  <c r="BE127" i="7"/>
  <c r="BE97" i="7"/>
  <c r="BE101" i="7"/>
  <c r="BE111" i="7"/>
  <c r="BE112" i="7"/>
  <c r="BE113" i="7"/>
  <c r="BE116" i="7"/>
  <c r="BE119" i="7"/>
  <c r="BE129" i="7"/>
  <c r="J59" i="6"/>
  <c r="BE100" i="6"/>
  <c r="BE109" i="6"/>
  <c r="BE111" i="6"/>
  <c r="BE125" i="6"/>
  <c r="E81" i="6"/>
  <c r="F90" i="6"/>
  <c r="BE110" i="6"/>
  <c r="BE112" i="6"/>
  <c r="BE122" i="6"/>
  <c r="BE101" i="6"/>
  <c r="BE117" i="6"/>
  <c r="BE118" i="6"/>
  <c r="BE119" i="6"/>
  <c r="BE120" i="6"/>
  <c r="BE121" i="6"/>
  <c r="BE124" i="6"/>
  <c r="BE128" i="6"/>
  <c r="BE145" i="6"/>
  <c r="J87" i="6"/>
  <c r="BE95" i="6"/>
  <c r="BE115" i="6"/>
  <c r="BE116" i="6"/>
  <c r="BE140" i="6"/>
  <c r="BE142" i="6"/>
  <c r="BE129" i="6"/>
  <c r="BE130" i="6"/>
  <c r="BE105" i="6"/>
  <c r="BE107" i="6"/>
  <c r="BE108" i="6"/>
  <c r="BE139" i="6"/>
  <c r="BE97" i="6"/>
  <c r="BE102" i="6"/>
  <c r="BE106" i="6"/>
  <c r="BE114" i="6"/>
  <c r="BE123" i="6"/>
  <c r="BE126" i="6"/>
  <c r="BE127" i="6"/>
  <c r="BE137" i="6"/>
  <c r="BE143" i="6"/>
  <c r="BE98" i="6"/>
  <c r="BE99" i="6"/>
  <c r="BE103" i="6"/>
  <c r="BE132" i="6"/>
  <c r="BE133" i="6"/>
  <c r="BE134" i="6"/>
  <c r="BE135" i="6"/>
  <c r="BE136" i="6"/>
  <c r="F59" i="5"/>
  <c r="BE93" i="5"/>
  <c r="BE95" i="5"/>
  <c r="BE119" i="5"/>
  <c r="BE123" i="5"/>
  <c r="BE126" i="5"/>
  <c r="BE128" i="5"/>
  <c r="BE140" i="5"/>
  <c r="BE142" i="5"/>
  <c r="BE151" i="5"/>
  <c r="BE153" i="5"/>
  <c r="BE164" i="5"/>
  <c r="BE170" i="5"/>
  <c r="BE174" i="5"/>
  <c r="BE182" i="5"/>
  <c r="BE184" i="5"/>
  <c r="BE100" i="5"/>
  <c r="BE124" i="5"/>
  <c r="BE131" i="5"/>
  <c r="BE143" i="5"/>
  <c r="BE144" i="5"/>
  <c r="BE148" i="5"/>
  <c r="BE154" i="5"/>
  <c r="BE156" i="5"/>
  <c r="BE160" i="5"/>
  <c r="BE176" i="5"/>
  <c r="BE181" i="5"/>
  <c r="BK94" i="4"/>
  <c r="J94" i="4"/>
  <c r="J64" i="4" s="1"/>
  <c r="BE110" i="5"/>
  <c r="BE127" i="5"/>
  <c r="BE138" i="5"/>
  <c r="BE158" i="5"/>
  <c r="J56" i="5"/>
  <c r="E79" i="5"/>
  <c r="BE97" i="5"/>
  <c r="BE111" i="5"/>
  <c r="BE112" i="5"/>
  <c r="BE113" i="5"/>
  <c r="BE120" i="5"/>
  <c r="BE132" i="5"/>
  <c r="BE133" i="5"/>
  <c r="BE135" i="5"/>
  <c r="BE141" i="5"/>
  <c r="BE146" i="5"/>
  <c r="BE149" i="5"/>
  <c r="BE155" i="5"/>
  <c r="BE172" i="5"/>
  <c r="BE103" i="5"/>
  <c r="BE105" i="5"/>
  <c r="BE106" i="5"/>
  <c r="BE108" i="5"/>
  <c r="BE122" i="5"/>
  <c r="BE125" i="5"/>
  <c r="BE136" i="5"/>
  <c r="BE150" i="5"/>
  <c r="BE159" i="5"/>
  <c r="BE98" i="5"/>
  <c r="BE99" i="5"/>
  <c r="BE101" i="5"/>
  <c r="BE104" i="5"/>
  <c r="BE107" i="5"/>
  <c r="BE109" i="5"/>
  <c r="BE115" i="5"/>
  <c r="BE116" i="5"/>
  <c r="BE134" i="5"/>
  <c r="BE152" i="5"/>
  <c r="BE161" i="5"/>
  <c r="BE166" i="5"/>
  <c r="J59" i="5"/>
  <c r="BE96" i="5"/>
  <c r="BE102" i="5"/>
  <c r="BE129" i="5"/>
  <c r="BE130" i="5"/>
  <c r="BE139" i="5"/>
  <c r="BE145" i="5"/>
  <c r="BE157" i="5"/>
  <c r="BE162" i="5"/>
  <c r="BE163" i="5"/>
  <c r="BE168" i="5"/>
  <c r="BE169" i="5"/>
  <c r="BE180" i="5"/>
  <c r="BE114" i="5"/>
  <c r="BE117" i="5"/>
  <c r="BE118" i="5"/>
  <c r="BE121" i="5"/>
  <c r="BE137" i="5"/>
  <c r="BE147" i="5"/>
  <c r="BE165" i="5"/>
  <c r="BE167" i="5"/>
  <c r="BE177" i="5"/>
  <c r="BE179" i="5"/>
  <c r="BE183" i="5"/>
  <c r="E50" i="4"/>
  <c r="J59" i="4"/>
  <c r="F90" i="4"/>
  <c r="BE98" i="4"/>
  <c r="BE132" i="4"/>
  <c r="BE148" i="4"/>
  <c r="BE162" i="4"/>
  <c r="BE188" i="4"/>
  <c r="BE246" i="4"/>
  <c r="BE252" i="4"/>
  <c r="J152" i="3"/>
  <c r="J78" i="3" s="1"/>
  <c r="J87" i="4"/>
  <c r="BE96" i="4"/>
  <c r="BE114" i="4"/>
  <c r="BE126" i="4"/>
  <c r="BE128" i="4"/>
  <c r="BE141" i="4"/>
  <c r="BE168" i="4"/>
  <c r="BE174" i="4"/>
  <c r="BE176" i="4"/>
  <c r="BE198" i="4"/>
  <c r="BE210" i="4"/>
  <c r="BE247" i="4"/>
  <c r="BE274" i="4"/>
  <c r="BE280" i="4"/>
  <c r="BE282" i="4"/>
  <c r="BK108" i="3"/>
  <c r="J108" i="3" s="1"/>
  <c r="J67" i="3" s="1"/>
  <c r="BE116" i="4"/>
  <c r="BE145" i="4"/>
  <c r="BE147" i="4"/>
  <c r="BE150" i="4"/>
  <c r="BE158" i="4"/>
  <c r="BE164" i="4"/>
  <c r="BE190" i="4"/>
  <c r="BE202" i="4"/>
  <c r="BE110" i="4"/>
  <c r="BE118" i="4"/>
  <c r="BE120" i="4"/>
  <c r="BE122" i="4"/>
  <c r="BE124" i="4"/>
  <c r="BE130" i="4"/>
  <c r="BE133" i="4"/>
  <c r="BE143" i="4"/>
  <c r="BE144" i="4"/>
  <c r="BE146" i="4"/>
  <c r="BE156" i="4"/>
  <c r="BE160" i="4"/>
  <c r="BE184" i="4"/>
  <c r="BE194" i="4"/>
  <c r="BE196" i="4"/>
  <c r="BE200" i="4"/>
  <c r="BE206" i="4"/>
  <c r="BE208" i="4"/>
  <c r="BE212" i="4"/>
  <c r="BE222" i="4"/>
  <c r="BE233" i="4"/>
  <c r="BE262" i="4"/>
  <c r="BE264" i="4"/>
  <c r="BE286" i="4"/>
  <c r="BE291" i="4"/>
  <c r="BE302" i="4"/>
  <c r="BE112" i="4"/>
  <c r="BE135" i="4"/>
  <c r="BE139" i="4"/>
  <c r="BE142" i="4"/>
  <c r="BE151" i="4"/>
  <c r="BE154" i="4"/>
  <c r="BE178" i="4"/>
  <c r="BE182" i="4"/>
  <c r="BE215" i="4"/>
  <c r="BE254" i="4"/>
  <c r="BE255" i="4"/>
  <c r="BE257" i="4"/>
  <c r="BE259" i="4"/>
  <c r="BE273" i="4"/>
  <c r="BE278" i="4"/>
  <c r="BE289" i="4"/>
  <c r="BE170" i="4"/>
  <c r="BE186" i="4"/>
  <c r="BE192" i="4"/>
  <c r="BE219" i="4"/>
  <c r="BE227" i="4"/>
  <c r="BE266" i="4"/>
  <c r="BE268" i="4"/>
  <c r="BE276" i="4"/>
  <c r="BE295" i="4"/>
  <c r="BE100" i="4"/>
  <c r="BE106" i="4"/>
  <c r="BE108" i="4"/>
  <c r="BE137" i="4"/>
  <c r="BE166" i="4"/>
  <c r="BE172" i="4"/>
  <c r="BE204" i="4"/>
  <c r="BE216" i="4"/>
  <c r="BE217" i="4"/>
  <c r="BE218" i="4"/>
  <c r="BE226" i="4"/>
  <c r="BE228" i="4"/>
  <c r="BE229" i="4"/>
  <c r="BE231" i="4"/>
  <c r="BE236" i="4"/>
  <c r="BE237" i="4"/>
  <c r="BE239" i="4"/>
  <c r="BE242" i="4"/>
  <c r="BE260" i="4"/>
  <c r="BE270" i="4"/>
  <c r="BE272" i="4"/>
  <c r="BE300" i="4"/>
  <c r="BE304" i="4"/>
  <c r="BE104" i="4"/>
  <c r="BE149" i="4"/>
  <c r="BE180" i="4"/>
  <c r="BE214" i="4"/>
  <c r="BE224" i="4"/>
  <c r="BE234" i="4"/>
  <c r="BE240" i="4"/>
  <c r="BE244" i="4"/>
  <c r="BE248" i="4"/>
  <c r="BE250" i="4"/>
  <c r="BE284" i="4"/>
  <c r="BE293" i="4"/>
  <c r="BE297" i="4"/>
  <c r="J144" i="2"/>
  <c r="J69" i="2"/>
  <c r="E50" i="3"/>
  <c r="F59" i="3"/>
  <c r="BE110" i="3"/>
  <c r="BE130" i="3"/>
  <c r="BE137" i="3"/>
  <c r="BE163" i="3"/>
  <c r="BE164" i="3"/>
  <c r="J96" i="3"/>
  <c r="BE118" i="3"/>
  <c r="BE122" i="3"/>
  <c r="BE129" i="3"/>
  <c r="BE133" i="3"/>
  <c r="BE154" i="3"/>
  <c r="BE112" i="3"/>
  <c r="BE126" i="3"/>
  <c r="BE140" i="3"/>
  <c r="BE142" i="3"/>
  <c r="BE146" i="3"/>
  <c r="BE153" i="3"/>
  <c r="BE157" i="3"/>
  <c r="BE106" i="3"/>
  <c r="BE116" i="3"/>
  <c r="BE135" i="3"/>
  <c r="BE144" i="3"/>
  <c r="BE114" i="3"/>
  <c r="BE149" i="3"/>
  <c r="BE159" i="3"/>
  <c r="BE162" i="3"/>
  <c r="BE165" i="3"/>
  <c r="BC56" i="1"/>
  <c r="BB56" i="1"/>
  <c r="E50" i="2"/>
  <c r="J56" i="2"/>
  <c r="F59" i="2"/>
  <c r="BE122" i="2"/>
  <c r="BE124" i="2"/>
  <c r="BE126" i="2"/>
  <c r="BE128" i="2"/>
  <c r="BE130" i="2"/>
  <c r="BE132" i="2"/>
  <c r="BE134" i="2"/>
  <c r="BE136" i="2"/>
  <c r="BE139" i="2"/>
  <c r="BE141" i="2"/>
  <c r="BE145" i="2"/>
  <c r="BE147" i="2"/>
  <c r="BE149" i="2"/>
  <c r="BE151" i="2"/>
  <c r="BE153" i="2"/>
  <c r="BE155" i="2"/>
  <c r="BE157" i="2"/>
  <c r="BE159" i="2"/>
  <c r="BE161" i="2"/>
  <c r="BE164" i="2"/>
  <c r="BE166" i="2"/>
  <c r="BE168" i="2"/>
  <c r="BE170" i="2"/>
  <c r="BE172" i="2"/>
  <c r="BE174" i="2"/>
  <c r="BE176" i="2"/>
  <c r="BE178" i="2"/>
  <c r="BE182" i="2"/>
  <c r="BE185" i="2"/>
  <c r="BE186" i="2"/>
  <c r="BE189" i="2"/>
  <c r="BE191" i="2"/>
  <c r="BE193" i="2"/>
  <c r="BE195" i="2"/>
  <c r="BE197" i="2"/>
  <c r="BE199" i="2"/>
  <c r="BE201" i="2"/>
  <c r="BE204" i="2"/>
  <c r="BE206" i="2"/>
  <c r="BE208" i="2"/>
  <c r="BE210" i="2"/>
  <c r="BE212" i="2"/>
  <c r="BE214" i="2"/>
  <c r="BE216" i="2"/>
  <c r="BE218" i="2"/>
  <c r="BE221" i="2"/>
  <c r="BE223" i="2"/>
  <c r="BE225" i="2"/>
  <c r="BE227" i="2"/>
  <c r="BE230" i="2"/>
  <c r="BE234" i="2"/>
  <c r="BE236" i="2"/>
  <c r="BE237" i="2"/>
  <c r="BE239" i="2"/>
  <c r="BE240" i="2"/>
  <c r="BE242" i="2"/>
  <c r="BE243" i="2"/>
  <c r="BE246" i="2"/>
  <c r="BE248" i="2"/>
  <c r="BE250" i="2"/>
  <c r="BE253" i="2"/>
  <c r="BE255" i="2"/>
  <c r="BE258" i="2"/>
  <c r="BE260" i="2"/>
  <c r="BE262" i="2"/>
  <c r="BE264" i="2"/>
  <c r="BE266" i="2"/>
  <c r="BE268" i="2"/>
  <c r="BE270" i="2"/>
  <c r="BE272" i="2"/>
  <c r="BE274" i="2"/>
  <c r="BE276" i="2"/>
  <c r="BE278" i="2"/>
  <c r="BE280" i="2"/>
  <c r="BE282" i="2"/>
  <c r="BE283" i="2"/>
  <c r="BE285" i="2"/>
  <c r="BE286" i="2"/>
  <c r="BE289" i="2"/>
  <c r="BE290" i="2"/>
  <c r="BE291" i="2"/>
  <c r="BE292" i="2"/>
  <c r="BE293" i="2"/>
  <c r="BE294" i="2"/>
  <c r="BE295" i="2"/>
  <c r="BE296" i="2"/>
  <c r="BE297" i="2"/>
  <c r="BE298" i="2"/>
  <c r="BE299" i="2"/>
  <c r="BE300" i="2"/>
  <c r="BE301" i="2"/>
  <c r="BE302" i="2"/>
  <c r="BE303" i="2"/>
  <c r="BE305" i="2"/>
  <c r="BE308" i="2"/>
  <c r="BE309" i="2"/>
  <c r="BE310" i="2"/>
  <c r="BE312" i="2"/>
  <c r="BE314" i="2"/>
  <c r="BE316" i="2"/>
  <c r="BE318" i="2"/>
  <c r="BE320" i="2"/>
  <c r="BE322" i="2"/>
  <c r="BE323" i="2"/>
  <c r="BE325" i="2"/>
  <c r="BE326" i="2"/>
  <c r="BE328" i="2"/>
  <c r="BE329" i="2"/>
  <c r="BE331" i="2"/>
  <c r="BE333" i="2"/>
  <c r="BE335" i="2"/>
  <c r="BE338" i="2"/>
  <c r="BE340" i="2"/>
  <c r="BE342" i="2"/>
  <c r="BE344" i="2"/>
  <c r="BE346" i="2"/>
  <c r="BE348" i="2"/>
  <c r="BE350" i="2"/>
  <c r="BE353" i="2"/>
  <c r="BE356" i="2"/>
  <c r="BE358" i="2"/>
  <c r="BE360" i="2"/>
  <c r="BE362" i="2"/>
  <c r="BE364" i="2"/>
  <c r="BE366" i="2"/>
  <c r="BE367" i="2"/>
  <c r="BE369" i="2"/>
  <c r="BE372" i="2"/>
  <c r="BE374" i="2"/>
  <c r="BE377" i="2"/>
  <c r="BE379" i="2"/>
  <c r="BE382" i="2"/>
  <c r="BE384" i="2"/>
  <c r="BE386" i="2"/>
  <c r="BE388" i="2"/>
  <c r="BE390" i="2"/>
  <c r="BE391" i="2"/>
  <c r="BE393" i="2"/>
  <c r="BE394" i="2"/>
  <c r="BE396" i="2"/>
  <c r="BE397" i="2"/>
  <c r="BE399" i="2"/>
  <c r="BE400" i="2"/>
  <c r="BE402" i="2"/>
  <c r="BE403" i="2"/>
  <c r="BE405" i="2"/>
  <c r="BE407" i="2"/>
  <c r="BE408" i="2"/>
  <c r="BE410" i="2"/>
  <c r="BE411" i="2"/>
  <c r="BE414" i="2"/>
  <c r="BE416" i="2"/>
  <c r="BE418" i="2"/>
  <c r="BE419" i="2"/>
  <c r="BE421" i="2"/>
  <c r="BE422" i="2"/>
  <c r="BE424" i="2"/>
  <c r="BE426" i="2"/>
  <c r="BE428" i="2"/>
  <c r="BE430" i="2"/>
  <c r="BE432" i="2"/>
  <c r="BE436" i="2"/>
  <c r="BE437" i="2"/>
  <c r="BE438" i="2"/>
  <c r="BE439" i="2"/>
  <c r="BE440" i="2"/>
  <c r="BE442" i="2"/>
  <c r="BE443" i="2"/>
  <c r="AW56" i="1"/>
  <c r="BA56" i="1"/>
  <c r="BD56" i="1"/>
  <c r="J36" i="5"/>
  <c r="AW59" i="1" s="1"/>
  <c r="F36" i="8"/>
  <c r="BA62" i="1"/>
  <c r="F37" i="8"/>
  <c r="BB62" i="1"/>
  <c r="F36" i="9"/>
  <c r="BC63" i="1" s="1"/>
  <c r="F36" i="6"/>
  <c r="BA60" i="1"/>
  <c r="F37" i="3"/>
  <c r="BB57" i="1"/>
  <c r="F38" i="4"/>
  <c r="BC58" i="1" s="1"/>
  <c r="F39" i="3"/>
  <c r="BD57" i="1"/>
  <c r="J36" i="7"/>
  <c r="AW61" i="1"/>
  <c r="F36" i="5"/>
  <c r="BA59" i="1" s="1"/>
  <c r="F39" i="7"/>
  <c r="BD61" i="1"/>
  <c r="J36" i="3"/>
  <c r="AW57" i="1"/>
  <c r="F37" i="7"/>
  <c r="BB61" i="1" s="1"/>
  <c r="F36" i="4"/>
  <c r="BA58" i="1"/>
  <c r="F38" i="7"/>
  <c r="BC61" i="1"/>
  <c r="F38" i="3"/>
  <c r="BC57" i="1" s="1"/>
  <c r="J36" i="4"/>
  <c r="AW58" i="1"/>
  <c r="F34" i="9"/>
  <c r="BA63" i="1"/>
  <c r="F39" i="8"/>
  <c r="BD62" i="1" s="1"/>
  <c r="J32" i="7"/>
  <c r="F36" i="3"/>
  <c r="BA57" i="1"/>
  <c r="F38" i="6"/>
  <c r="BC60" i="1" s="1"/>
  <c r="AS54" i="1"/>
  <c r="F37" i="4"/>
  <c r="BB58" i="1"/>
  <c r="F39" i="4"/>
  <c r="BD58" i="1"/>
  <c r="J36" i="8"/>
  <c r="AW62" i="1" s="1"/>
  <c r="J36" i="6"/>
  <c r="AW60" i="1"/>
  <c r="F37" i="9"/>
  <c r="BD63" i="1"/>
  <c r="J34" i="9"/>
  <c r="AW63" i="1" s="1"/>
  <c r="F36" i="7"/>
  <c r="BA61" i="1"/>
  <c r="F35" i="9"/>
  <c r="BB63" i="1"/>
  <c r="F37" i="6"/>
  <c r="BB60" i="1" s="1"/>
  <c r="F38" i="5"/>
  <c r="BC59" i="1"/>
  <c r="F38" i="8"/>
  <c r="BC62" i="1"/>
  <c r="F39" i="6"/>
  <c r="BD60" i="1" s="1"/>
  <c r="F39" i="5"/>
  <c r="BD59" i="1" s="1"/>
  <c r="F37" i="5"/>
  <c r="BB59" i="1"/>
  <c r="J121" i="3" l="1"/>
  <c r="J70" i="3" s="1"/>
  <c r="J105" i="3"/>
  <c r="J66" i="3" s="1"/>
  <c r="J288" i="4"/>
  <c r="J70" i="4" s="1"/>
  <c r="R93" i="6"/>
  <c r="T85" i="9"/>
  <c r="T84" i="9" s="1"/>
  <c r="R91" i="5"/>
  <c r="R85" i="9"/>
  <c r="R84" i="9"/>
  <c r="P180" i="2"/>
  <c r="P124" i="3"/>
  <c r="P103" i="3" s="1"/>
  <c r="P102" i="3" s="1"/>
  <c r="AU57" i="1" s="1"/>
  <c r="T180" i="2"/>
  <c r="P93" i="6"/>
  <c r="AU60" i="1"/>
  <c r="BK91" i="5"/>
  <c r="J91" i="5"/>
  <c r="P102" i="4"/>
  <c r="P93" i="4" s="1"/>
  <c r="AU58" i="1" s="1"/>
  <c r="R151" i="3"/>
  <c r="BK151" i="3"/>
  <c r="J151" i="3"/>
  <c r="J77" i="3"/>
  <c r="BK88" i="8"/>
  <c r="J88" i="8" s="1"/>
  <c r="J32" i="8" s="1"/>
  <c r="AG62" i="1" s="1"/>
  <c r="P91" i="5"/>
  <c r="AU59" i="1"/>
  <c r="T119" i="2"/>
  <c r="T91" i="5"/>
  <c r="P151" i="3"/>
  <c r="T93" i="6"/>
  <c r="P434" i="2"/>
  <c r="R102" i="4"/>
  <c r="R93" i="4"/>
  <c r="R434" i="2"/>
  <c r="P143" i="2"/>
  <c r="P88" i="8"/>
  <c r="AU62" i="1"/>
  <c r="T232" i="2"/>
  <c r="T88" i="8"/>
  <c r="T103" i="3"/>
  <c r="R88" i="8"/>
  <c r="BK143" i="2"/>
  <c r="P119" i="2"/>
  <c r="R119" i="2"/>
  <c r="R232" i="2"/>
  <c r="R103" i="3"/>
  <c r="R102" i="3"/>
  <c r="T102" i="4"/>
  <c r="T93" i="4"/>
  <c r="P232" i="2"/>
  <c r="T151" i="3"/>
  <c r="BK120" i="2"/>
  <c r="J120" i="2"/>
  <c r="J65" i="2"/>
  <c r="BK232" i="2"/>
  <c r="J232" i="2" s="1"/>
  <c r="J78" i="2" s="1"/>
  <c r="BK93" i="6"/>
  <c r="J93" i="6"/>
  <c r="BK180" i="2"/>
  <c r="J180" i="2"/>
  <c r="J71" i="2" s="1"/>
  <c r="BK434" i="2"/>
  <c r="J434" i="2"/>
  <c r="J94" i="2"/>
  <c r="BK85" i="9"/>
  <c r="BK84" i="9"/>
  <c r="J84" i="9" s="1"/>
  <c r="J59" i="9" s="1"/>
  <c r="AG61" i="1"/>
  <c r="J63" i="7"/>
  <c r="BK93" i="4"/>
  <c r="J93" i="4"/>
  <c r="J32" i="4" s="1"/>
  <c r="AG58" i="1" s="1"/>
  <c r="BK102" i="3"/>
  <c r="J102" i="3" s="1"/>
  <c r="J63" i="3" s="1"/>
  <c r="J104" i="3"/>
  <c r="J65" i="3"/>
  <c r="J35" i="4"/>
  <c r="AV58" i="1" s="1"/>
  <c r="AT58" i="1" s="1"/>
  <c r="F35" i="6"/>
  <c r="AZ60" i="1"/>
  <c r="BB55" i="1"/>
  <c r="AX55" i="1" s="1"/>
  <c r="F35" i="4"/>
  <c r="AZ58" i="1" s="1"/>
  <c r="F35" i="5"/>
  <c r="AZ59" i="1"/>
  <c r="J35" i="6"/>
  <c r="AV60" i="1" s="1"/>
  <c r="AT60" i="1" s="1"/>
  <c r="J32" i="5"/>
  <c r="AG59" i="1"/>
  <c r="BD55" i="1"/>
  <c r="J32" i="6"/>
  <c r="AG60" i="1" s="1"/>
  <c r="J35" i="3"/>
  <c r="AV57" i="1"/>
  <c r="AT57" i="1" s="1"/>
  <c r="J35" i="7"/>
  <c r="AV61" i="1"/>
  <c r="AT61" i="1" s="1"/>
  <c r="AN61" i="1" s="1"/>
  <c r="J35" i="2"/>
  <c r="AV56" i="1" s="1"/>
  <c r="AT56" i="1" s="1"/>
  <c r="BA55" i="1"/>
  <c r="J35" i="8"/>
  <c r="AV62" i="1"/>
  <c r="AT62" i="1"/>
  <c r="J35" i="5"/>
  <c r="AV59" i="1" s="1"/>
  <c r="AT59" i="1" s="1"/>
  <c r="AN59" i="1" s="1"/>
  <c r="F35" i="3"/>
  <c r="AZ57" i="1"/>
  <c r="F33" i="9"/>
  <c r="AZ63" i="1" s="1"/>
  <c r="F35" i="2"/>
  <c r="AZ56" i="1" s="1"/>
  <c r="BC55" i="1"/>
  <c r="AY55" i="1"/>
  <c r="F35" i="7"/>
  <c r="AZ61" i="1" s="1"/>
  <c r="F35" i="8"/>
  <c r="AZ62" i="1"/>
  <c r="J33" i="9"/>
  <c r="AV63" i="1"/>
  <c r="AT63" i="1" s="1"/>
  <c r="T102" i="3" l="1"/>
  <c r="P118" i="2"/>
  <c r="AU56" i="1"/>
  <c r="T118" i="2"/>
  <c r="BK119" i="2"/>
  <c r="J119" i="2"/>
  <c r="J64" i="2" s="1"/>
  <c r="R118" i="2"/>
  <c r="J63" i="8"/>
  <c r="J63" i="5"/>
  <c r="J143" i="2"/>
  <c r="J68" i="2"/>
  <c r="J85" i="9"/>
  <c r="J60" i="9"/>
  <c r="J63" i="6"/>
  <c r="J41" i="8"/>
  <c r="J41" i="7"/>
  <c r="J41" i="6"/>
  <c r="AN58" i="1"/>
  <c r="J63" i="4"/>
  <c r="J41" i="5"/>
  <c r="J41" i="4"/>
  <c r="AN62" i="1"/>
  <c r="AN60" i="1"/>
  <c r="J30" i="9"/>
  <c r="AG63" i="1" s="1"/>
  <c r="BB54" i="1"/>
  <c r="W31" i="1"/>
  <c r="J32" i="3"/>
  <c r="AG57" i="1"/>
  <c r="AN57" i="1" s="1"/>
  <c r="BA54" i="1"/>
  <c r="W30" i="1"/>
  <c r="BC54" i="1"/>
  <c r="W32" i="1"/>
  <c r="BD54" i="1"/>
  <c r="W33" i="1" s="1"/>
  <c r="AW55" i="1"/>
  <c r="AU55" i="1"/>
  <c r="AU54" i="1"/>
  <c r="AZ55" i="1"/>
  <c r="AV55" i="1"/>
  <c r="J39" i="9" l="1"/>
  <c r="BK118" i="2"/>
  <c r="J118" i="2"/>
  <c r="J63" i="2"/>
  <c r="J41" i="3"/>
  <c r="AN63" i="1"/>
  <c r="AX54" i="1"/>
  <c r="AW54" i="1"/>
  <c r="AK30" i="1"/>
  <c r="AT55" i="1"/>
  <c r="AZ54" i="1"/>
  <c r="W29" i="1"/>
  <c r="AY54" i="1"/>
  <c r="J32" i="2" l="1"/>
  <c r="AG56" i="1"/>
  <c r="AN56" i="1"/>
  <c r="AV54" i="1"/>
  <c r="AK29" i="1" s="1"/>
  <c r="J41" i="2" l="1"/>
  <c r="AT54" i="1"/>
  <c r="AG55" i="1"/>
  <c r="AG54" i="1" s="1"/>
  <c r="AK26" i="1" s="1"/>
  <c r="AN55" i="1" l="1"/>
  <c r="AK35" i="1"/>
  <c r="AN54" i="1"/>
</calcChain>
</file>

<file path=xl/sharedStrings.xml><?xml version="1.0" encoding="utf-8"?>
<sst xmlns="http://schemas.openxmlformats.org/spreadsheetml/2006/main" count="10188" uniqueCount="2300">
  <si>
    <t>Export Komplet</t>
  </si>
  <si>
    <t>VZ</t>
  </si>
  <si>
    <t>2.0</t>
  </si>
  <si>
    <t>ZAMOK</t>
  </si>
  <si>
    <t>False</t>
  </si>
  <si>
    <t>{3c8a26f4-8082-459f-bee6-8f2d752bf610}</t>
  </si>
  <si>
    <t>0,01</t>
  </si>
  <si>
    <t>21</t>
  </si>
  <si>
    <t>15</t>
  </si>
  <si>
    <t>REKAPITULACE STAVBY</t>
  </si>
  <si>
    <t>v ---  níže se nacházejí doplnkové a pomocné údaje k sestavám  --- v</t>
  </si>
  <si>
    <t>Návod na vyplnění</t>
  </si>
  <si>
    <t>0,001</t>
  </si>
  <si>
    <t>Kód:</t>
  </si>
  <si>
    <t>1488-03-16</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</si>
  <si>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</si>
  <si>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</si>
  <si>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Stavební úpravy objektu č.p. 104 a 105, Café Herzog, Broumov - 1. etapa</t>
  </si>
  <si>
    <t>KSO:</t>
  </si>
  <si>
    <t/>
  </si>
  <si>
    <t>CC-CZ:</t>
  </si>
  <si>
    <t>Místo:</t>
  </si>
  <si>
    <t>k. ú. Broumov</t>
  </si>
  <si>
    <t>Datum:</t>
  </si>
  <si>
    <t>10. 10. 2022</t>
  </si>
  <si>
    <t>Zadavatel:</t>
  </si>
  <si>
    <t>IČ:</t>
  </si>
  <si>
    <t xml:space="preserve"> </t>
  </si>
  <si>
    <t>DIČ:</t>
  </si>
  <si>
    <t>Uchazeč:</t>
  </si>
  <si>
    <t>Vyplň údaj</t>
  </si>
  <si>
    <t>Projektant:</t>
  </si>
  <si>
    <t>60109971</t>
  </si>
  <si>
    <t>INS spol. s r.o.</t>
  </si>
  <si>
    <t>CZ60109971</t>
  </si>
  <si>
    <t>True</t>
  </si>
  <si>
    <t>Zpracovatel:</t>
  </si>
  <si>
    <t>Ing. Michaela Hůlková</t>
  </si>
  <si>
    <t>Poznámka:</t>
  </si>
  <si>
    <t>Položky označené červeně, s nulovým množstvím, nejsou předmětem plnění této etapy!_x000D_
_x000D_
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webu podminky.urs.cz.</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</si>
  <si>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</si>
  <si>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</si>
  <si>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</si>
  <si>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</si>
  <si>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</si>
  <si>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</si>
  <si>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</si>
  <si>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</si>
  <si>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</si>
  <si>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</si>
  <si>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</si>
  <si>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</si>
  <si>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</si>
  <si>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</si>
  <si>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</si>
  <si>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</si>
  <si>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</si>
  <si>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</si>
  <si>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</si>
  <si>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</si>
  <si>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</si>
  <si>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</si>
  <si>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</si>
  <si>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</si>
  <si>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</si>
  <si>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</si>
  <si>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</si>
  <si>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</si>
  <si>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</si>
  <si>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</si>
  <si>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</si>
  <si>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</si>
  <si>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</si>
  <si>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</si>
  <si>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</si>
  <si>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</si>
  <si>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</si>
  <si>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</si>
  <si>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SO 01</t>
  </si>
  <si>
    <t>Hlavní objekt</t>
  </si>
  <si>
    <t>STA</t>
  </si>
  <si>
    <t>1</t>
  </si>
  <si>
    <t>{1a7b7116-9c28-469d-9671-9231401d2465}</t>
  </si>
  <si>
    <t>2</t>
  </si>
  <si>
    <t>/</t>
  </si>
  <si>
    <t>1.1</t>
  </si>
  <si>
    <t>Architektonické a stavebně-technické řešení</t>
  </si>
  <si>
    <t>Soupis</t>
  </si>
  <si>
    <t>{106c7763-2d71-44ab-9d01-0588b2b42573}</t>
  </si>
  <si>
    <t>1.2</t>
  </si>
  <si>
    <t>Stavebně-kontrukční řešení</t>
  </si>
  <si>
    <t>{05f4dec2-ea39-4f5f-b60e-10f7b2c0d740}</t>
  </si>
  <si>
    <t>1.4</t>
  </si>
  <si>
    <t>Zdravotní technika</t>
  </si>
  <si>
    <t>{cd7456ac-34b6-4532-a630-3789b43cefd7}</t>
  </si>
  <si>
    <t>1.5</t>
  </si>
  <si>
    <t>Elektroinstalace silnoproud</t>
  </si>
  <si>
    <t>{49d6ce45-a3dc-49dc-af95-c0c3b0289756}</t>
  </si>
  <si>
    <t>1.6</t>
  </si>
  <si>
    <t>Vytápění</t>
  </si>
  <si>
    <t>{aa3ad3a1-ab58-4fff-8363-1400df9ff4d5}</t>
  </si>
  <si>
    <t>1.7</t>
  </si>
  <si>
    <t>Vzduchotechnika</t>
  </si>
  <si>
    <t>{67a0c015-d3c5-40d1-a2f4-7a21162c02b5}</t>
  </si>
  <si>
    <t>1.8</t>
  </si>
  <si>
    <t>Elektroinstalce slaboproud</t>
  </si>
  <si>
    <t>{34d51934-601a-4a79-bbae-718ee9176f20}</t>
  </si>
  <si>
    <t>VRN</t>
  </si>
  <si>
    <t>Vedlejší rozpočtové náklady</t>
  </si>
  <si>
    <t>VON</t>
  </si>
  <si>
    <t>{f581d15f-cf4e-4bfc-9afb-24a105e15001}</t>
  </si>
  <si>
    <t>KRYCÍ LIST SOUPISU PRACÍ</t>
  </si>
  <si>
    <t>Objekt:</t>
  </si>
  <si>
    <t>SO 01 - Hlavní objekt</t>
  </si>
  <si>
    <t>Soupis:</t>
  </si>
  <si>
    <t>1.1 - Architektonické a stavebně-technické řešení</t>
  </si>
  <si>
    <t>REKAPITULACE ČLENĚNÍ SOUPISU PRACÍ</t>
  </si>
  <si>
    <t>Kód dílu - Popis</t>
  </si>
  <si>
    <t>Cena celkem [CZK]</t>
  </si>
  <si>
    <t>-1</t>
  </si>
  <si>
    <t>HSV - Práce a dodávky HSV</t>
  </si>
  <si>
    <t xml:space="preserve">    3 - Svislé a kompletní konstrukce</t>
  </si>
  <si>
    <t xml:space="preserve">      31 - Zdi pozemních staveb</t>
  </si>
  <si>
    <t xml:space="preserve">      34 - Stěny a příčky</t>
  </si>
  <si>
    <t xml:space="preserve">    6 - Úpravy povrchů, podlahy a osazování výplní</t>
  </si>
  <si>
    <t xml:space="preserve">      61 - Úprava povrchů vnitřních</t>
  </si>
  <si>
    <t xml:space="preserve">      63 - Podlahy a podlahové konstrukce</t>
  </si>
  <si>
    <t xml:space="preserve">    9 - Ostatní konstrukce a práce, bourání</t>
  </si>
  <si>
    <t xml:space="preserve">      94 - Lešení a stavební výtahy</t>
  </si>
  <si>
    <t xml:space="preserve">      95 - Různé dokončovací konstrukce a práce pozemních staveb</t>
  </si>
  <si>
    <t xml:space="preserve">      96 - Bourání konstrukcí</t>
  </si>
  <si>
    <t xml:space="preserve">      97 - Prorážení otvorů a ostatní bourací práce</t>
  </si>
  <si>
    <t xml:space="preserve">    997 - Přesun sutě</t>
  </si>
  <si>
    <t xml:space="preserve">    998 - Přesun hmot</t>
  </si>
  <si>
    <t>PSV - Práce a dodávky PSV</t>
  </si>
  <si>
    <t xml:space="preserve">    713 - Izolace tepelné</t>
  </si>
  <si>
    <t xml:space="preserve">    761 - Konstrukce prosvětlovací</t>
  </si>
  <si>
    <t xml:space="preserve">    762X - Konstrukce tesařské - demontáže, bourání</t>
  </si>
  <si>
    <t xml:space="preserve">    763 - Konstrukce suché výstavby</t>
  </si>
  <si>
    <t xml:space="preserve">    766V - Konstrukce truhlářské - truhlářské výrobky</t>
  </si>
  <si>
    <t xml:space="preserve">    766X - Konstrukce truhlářské - demontáže, bourání</t>
  </si>
  <si>
    <t xml:space="preserve">    767V - Konstrukce zámečnické - zámečnické výrobky</t>
  </si>
  <si>
    <t xml:space="preserve">    771 - Podlahy z dlaždic</t>
  </si>
  <si>
    <t xml:space="preserve">    775 - Podlahy skládané</t>
  </si>
  <si>
    <t xml:space="preserve">    775X - Podlahy skládané - demontáže, bourání</t>
  </si>
  <si>
    <t xml:space="preserve">    776 - Podlahy povlakové</t>
  </si>
  <si>
    <t xml:space="preserve">    776X - Podlahy povlakové - demontáže, bourání</t>
  </si>
  <si>
    <t xml:space="preserve">    777 - Podlahy lité</t>
  </si>
  <si>
    <t xml:space="preserve">    781 - Dokončovací práce - obklady</t>
  </si>
  <si>
    <t xml:space="preserve">    784 - Dokončovací práce - malby a tapety</t>
  </si>
  <si>
    <t>OST - Ostatní</t>
  </si>
  <si>
    <t xml:space="preserve">    OSV - Ostatní - ostatní výrobky</t>
  </si>
  <si>
    <t xml:space="preserve">    POZ - Požární ochrana</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</si>
  <si>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</si>
  <si>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</si>
  <si>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</si>
  <si>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</si>
  <si>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</si>
  <si>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</si>
  <si>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</si>
  <si>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</si>
  <si>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</si>
  <si>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</si>
  <si>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</si>
  <si>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</si>
  <si>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</si>
  <si>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</si>
  <si>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</si>
  <si>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</si>
  <si>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3</t>
  </si>
  <si>
    <t>Svislé a kompletní konstrukce</t>
  </si>
  <si>
    <t>31</t>
  </si>
  <si>
    <t>Zdi pozemních staveb</t>
  </si>
  <si>
    <t>K</t>
  </si>
  <si>
    <t>310237271</t>
  </si>
  <si>
    <t>Zazdívka otvorů ve zdivu nadzákladovém cihlami pálenými plochy přes 0,09 m2 do 0,25 m2, ve zdi tl. přes 600 do 750 mm</t>
  </si>
  <si>
    <t>kus</t>
  </si>
  <si>
    <t>4</t>
  </si>
  <si>
    <t>1040249246</t>
  </si>
  <si>
    <t>Online PSC</t>
  </si>
  <si>
    <t>https://podminky.urs.cz/item/CS_URS_2023_02/310237271</t>
  </si>
  <si>
    <t>310238211</t>
  </si>
  <si>
    <t>Zazdívka otvorů ve zdivu nadzákladovém cihlami pálenými plochy přes 0,25 m2 do 1 m2 na maltu vápenocementovou</t>
  </si>
  <si>
    <t>m3</t>
  </si>
  <si>
    <t>1614728607</t>
  </si>
  <si>
    <t>https://podminky.urs.cz/item/CS_URS_2023_02/310238211</t>
  </si>
  <si>
    <t>310239211</t>
  </si>
  <si>
    <t>Zazdívka otvorů ve zdivu nadzákladovém cihlami pálenými plochy přes 1 m2 do 4 m2 na maltu vápenocementovou</t>
  </si>
  <si>
    <t>-781738477</t>
  </si>
  <si>
    <t>https://podminky.urs.cz/item/CS_URS_2023_02/310239211</t>
  </si>
  <si>
    <t>317234410</t>
  </si>
  <si>
    <t>Vyzdívka mezi nosníky cihlami pálenými na maltu cementovou</t>
  </si>
  <si>
    <t>547747788</t>
  </si>
  <si>
    <t>https://podminky.urs.cz/item/CS_URS_2023_02/317234410</t>
  </si>
  <si>
    <t>5</t>
  </si>
  <si>
    <t>317944321</t>
  </si>
  <si>
    <t>Válcované nosníky dodatečně osazované do připravených otvorů bez zazdění hlav do č. 12</t>
  </si>
  <si>
    <t>t</t>
  </si>
  <si>
    <t>-344265890</t>
  </si>
  <si>
    <t>https://podminky.urs.cz/item/CS_URS_2023_02/317944321</t>
  </si>
  <si>
    <t>6</t>
  </si>
  <si>
    <t>-1893103277</t>
  </si>
  <si>
    <t>7</t>
  </si>
  <si>
    <t>317944323</t>
  </si>
  <si>
    <t>Válcované nosníky dodatečně osazované do připravených otvorů bez zazdění hlav č. 14 až 22</t>
  </si>
  <si>
    <t>-459961146</t>
  </si>
  <si>
    <t>https://podminky.urs.cz/item/CS_URS_2023_02/317944323</t>
  </si>
  <si>
    <t>8</t>
  </si>
  <si>
    <t>319201321</t>
  </si>
  <si>
    <t>Vyrovnání nerovného povrchu vnitřního i vnějšího zdiva bez odsekání vadných cihel, maltou (s dodáním hmot) tl. do 30 mm</t>
  </si>
  <si>
    <t>m2</t>
  </si>
  <si>
    <t>1414313317</t>
  </si>
  <si>
    <t>https://podminky.urs.cz/item/CS_URS_2023_02/319201321</t>
  </si>
  <si>
    <t>34</t>
  </si>
  <si>
    <t>Stěny a příčky</t>
  </si>
  <si>
    <t>9</t>
  </si>
  <si>
    <t>342241111</t>
  </si>
  <si>
    <t>Příčky nebo přizdívky jednoduché z cihel nebo příčkovek pálených na maltu MVC nebo MC lícových, včetně spárování dl. 290 mm (český formát 290x140x65 mm) plných, tl. 65 mm</t>
  </si>
  <si>
    <t>1084846509</t>
  </si>
  <si>
    <t>https://podminky.urs.cz/item/CS_URS_2023_02/342241111</t>
  </si>
  <si>
    <t>10</t>
  </si>
  <si>
    <t>342291121</t>
  </si>
  <si>
    <t>Ukotvení příček plochými kotvami, do konstrukce cihelné</t>
  </si>
  <si>
    <t>m</t>
  </si>
  <si>
    <t>-1012747276</t>
  </si>
  <si>
    <t>https://podminky.urs.cz/item/CS_URS_2023_02/342291121</t>
  </si>
  <si>
    <t>Úpravy povrchů, podlahy a osazování výplní</t>
  </si>
  <si>
    <t>61</t>
  </si>
  <si>
    <t>Úprava povrchů vnitřních</t>
  </si>
  <si>
    <t>11</t>
  </si>
  <si>
    <t>612121100</t>
  </si>
  <si>
    <t>Zatření spár vnitřních povrchů vápennou maltou, ploch z cihel stěn</t>
  </si>
  <si>
    <t>-1513923451</t>
  </si>
  <si>
    <t>https://podminky.urs.cz/item/CS_URS_2023_02/612121100</t>
  </si>
  <si>
    <t>12</t>
  </si>
  <si>
    <t>612131100</t>
  </si>
  <si>
    <t>Podkladní a spojovací vrstva vnitřních omítaných ploch vápenný postřik nanášený ručně celoplošně stěn</t>
  </si>
  <si>
    <t>-1785633851</t>
  </si>
  <si>
    <t>https://podminky.urs.cz/item/CS_URS_2023_02/612131100</t>
  </si>
  <si>
    <t>13</t>
  </si>
  <si>
    <t>612131121</t>
  </si>
  <si>
    <t>Podkladní a spojovací vrstva vnitřních omítaných ploch penetrace disperzní nanášená ručně stěn</t>
  </si>
  <si>
    <t>314829365</t>
  </si>
  <si>
    <t>https://podminky.urs.cz/item/CS_URS_2023_02/612131121</t>
  </si>
  <si>
    <t>14</t>
  </si>
  <si>
    <t>612311131</t>
  </si>
  <si>
    <t>Potažení vnitřních ploch vápenným štukem tloušťky do 3 mm svislých konstrukcí stěn</t>
  </si>
  <si>
    <t>-894455197</t>
  </si>
  <si>
    <t>https://podminky.urs.cz/item/CS_URS_2023_02/612311131</t>
  </si>
  <si>
    <t>612321111</t>
  </si>
  <si>
    <t>Omítka vápenocementová vnitřních ploch nanášená ručně jednovrstvá, tloušťky do 10 mm hrubá zatřená svislých konstrukcí stěn</t>
  </si>
  <si>
    <t>-243341262</t>
  </si>
  <si>
    <t>https://podminky.urs.cz/item/CS_URS_2023_02/612321111</t>
  </si>
  <si>
    <t>16</t>
  </si>
  <si>
    <t>612321191</t>
  </si>
  <si>
    <t>Omítka vápenocementová vnitřních ploch nanášená ručně Příplatek k cenám za každých dalších i započatých 5 mm tloušťky omítky přes 10 mm stěn</t>
  </si>
  <si>
    <t>1423958556</t>
  </si>
  <si>
    <t>https://podminky.urs.cz/item/CS_URS_2023_02/612321191</t>
  </si>
  <si>
    <t>17</t>
  </si>
  <si>
    <t>615142012</t>
  </si>
  <si>
    <t>Potažení vnitřních ploch pletivem v ploše nebo pruzích, na plném podkladu rabicovým provizorním přichycením nosníků</t>
  </si>
  <si>
    <t>-1062330342</t>
  </si>
  <si>
    <t>https://podminky.urs.cz/item/CS_URS_2023_02/615142012</t>
  </si>
  <si>
    <t>18</t>
  </si>
  <si>
    <t>619991001</t>
  </si>
  <si>
    <t>Zakrytí vnitřních ploch před znečištěním včetně pozdějšího odkrytí podlah fólií přilepenou lepící páskou</t>
  </si>
  <si>
    <t>-448892408</t>
  </si>
  <si>
    <t>https://podminky.urs.cz/item/CS_URS_2023_02/619991001</t>
  </si>
  <si>
    <t>19</t>
  </si>
  <si>
    <t>619991011</t>
  </si>
  <si>
    <t>Zakrytí vnitřních ploch před znečištěním včetně pozdějšího odkrytí konstrukcí a prvků obalením fólií a přelepením páskou</t>
  </si>
  <si>
    <t>2047893010</t>
  </si>
  <si>
    <t>https://podminky.urs.cz/item/CS_URS_2023_02/619991011</t>
  </si>
  <si>
    <t>63</t>
  </si>
  <si>
    <t>Podlahy a podlahové konstrukce</t>
  </si>
  <si>
    <t>20</t>
  </si>
  <si>
    <t>631311114</t>
  </si>
  <si>
    <t>Mazanina z betonu prostého bez zvýšených nároků na prostředí tl. přes 50 do 80 mm tř. C 16/20</t>
  </si>
  <si>
    <t>-433070181</t>
  </si>
  <si>
    <t>https://podminky.urs.cz/item/CS_URS_2023_02/631311114</t>
  </si>
  <si>
    <t>764950458</t>
  </si>
  <si>
    <t>22</t>
  </si>
  <si>
    <t>631319011</t>
  </si>
  <si>
    <t>Příplatek k cenám mazanin za úpravu povrchu mazaniny přehlazením, mazanina tl. přes 50 do 80 mm</t>
  </si>
  <si>
    <t>1010035203</t>
  </si>
  <si>
    <t>https://podminky.urs.cz/item/CS_URS_2023_02/631319011</t>
  </si>
  <si>
    <t>23</t>
  </si>
  <si>
    <t>631319171</t>
  </si>
  <si>
    <t>Příplatek k cenám mazanin za stržení povrchu spodní vrstvy mazaniny latí před vložením výztuže nebo pletiva pro tl. obou vrstev mazaniny přes 50 do 80 mm</t>
  </si>
  <si>
    <t>1070999600</t>
  </si>
  <si>
    <t>https://podminky.urs.cz/item/CS_URS_2023_02/631319171</t>
  </si>
  <si>
    <t>24</t>
  </si>
  <si>
    <t>631319195</t>
  </si>
  <si>
    <t>Příplatek k cenám mazanin za malou plochu do 5 m2 jednotlivě mazanina tl. přes 50 do 80 mm</t>
  </si>
  <si>
    <t>732064932</t>
  </si>
  <si>
    <t>https://podminky.urs.cz/item/CS_URS_2023_02/631319195</t>
  </si>
  <si>
    <t>25</t>
  </si>
  <si>
    <t>631362021</t>
  </si>
  <si>
    <t>Výztuž mazanin ze svařovaných sítí z drátů typu KARI</t>
  </si>
  <si>
    <t>721884316</t>
  </si>
  <si>
    <t>https://podminky.urs.cz/item/CS_URS_2023_02/631362021</t>
  </si>
  <si>
    <t>26</t>
  </si>
  <si>
    <t>632481213</t>
  </si>
  <si>
    <t>Separační vrstva k oddělení podlahových vrstev z polyetylénové fólie</t>
  </si>
  <si>
    <t>569590072</t>
  </si>
  <si>
    <t>https://podminky.urs.cz/item/CS_URS_2023_02/632481213</t>
  </si>
  <si>
    <t>27</t>
  </si>
  <si>
    <t>634111113</t>
  </si>
  <si>
    <t>Obvodová dilatace mezi stěnou a mazaninou nebo potěrem pružnou těsnicí páskou na bázi syntetického kaučuku výšky 80 mm</t>
  </si>
  <si>
    <t>-277657579</t>
  </si>
  <si>
    <t>https://podminky.urs.cz/item/CS_URS_2023_02/634111113</t>
  </si>
  <si>
    <t>Ostatní konstrukce a práce, bourání</t>
  </si>
  <si>
    <t>94</t>
  </si>
  <si>
    <t>Lešení a stavební výtahy</t>
  </si>
  <si>
    <t>28</t>
  </si>
  <si>
    <t>949101112</t>
  </si>
  <si>
    <t>Lešení pomocné pracovní pro objekty pozemních staveb pro zatížení do 150 kg/m2, o výšce lešeňové podlahy přes 1,9 do 3,5 m</t>
  </si>
  <si>
    <t>729733362</t>
  </si>
  <si>
    <t>https://podminky.urs.cz/item/CS_URS_2023_02/949101112</t>
  </si>
  <si>
    <t>95</t>
  </si>
  <si>
    <t>Různé dokončovací konstrukce a práce pozemních staveb</t>
  </si>
  <si>
    <t>29</t>
  </si>
  <si>
    <t>95290101R</t>
  </si>
  <si>
    <t>Stavební přípomoce související s realizací díla (např. drobné st. práce, demontáže, prostupy, chráničky, demontáž a zp. montáž podhledů včetně manipulace a přesunu do vyhrazených prostor, provizorní zakrytí a oddělení konstrukcí aj.)</t>
  </si>
  <si>
    <t>hod</t>
  </si>
  <si>
    <t>-1724707581</t>
  </si>
  <si>
    <t>30</t>
  </si>
  <si>
    <t>952901114</t>
  </si>
  <si>
    <t>Vyčištění budov nebo objektů před předáním do užívání budov bytové nebo občanské výstavby, světlé výšky podlaží přes 4 m</t>
  </si>
  <si>
    <t>1655246459</t>
  </si>
  <si>
    <t>https://podminky.urs.cz/item/CS_URS_2023_02/952901114</t>
  </si>
  <si>
    <t>96</t>
  </si>
  <si>
    <t>Bourání konstrukcí</t>
  </si>
  <si>
    <t>962081141</t>
  </si>
  <si>
    <t>Bourání zdiva příček nebo vybourání otvorů ze skleněných tvárnic, tl. do 150 mm</t>
  </si>
  <si>
    <t>-1242328499</t>
  </si>
  <si>
    <t>https://podminky.urs.cz/item/CS_URS_2023_02/962081141</t>
  </si>
  <si>
    <t>32</t>
  </si>
  <si>
    <t>964072221</t>
  </si>
  <si>
    <t>Vybourání válcovaných nosníků uložených ve zdivu smíšeném nebo kamenném délky do 4 m, hmotnosti do 20 kg/m</t>
  </si>
  <si>
    <t>-1002721722</t>
  </si>
  <si>
    <t>https://podminky.urs.cz/item/CS_URS_2023_02/964072221</t>
  </si>
  <si>
    <t>33</t>
  </si>
  <si>
    <t>965042141</t>
  </si>
  <si>
    <t>Bourání mazanin betonových nebo z litého asfaltu tl. do 100 mm, plochy přes 4 m2</t>
  </si>
  <si>
    <t>-1811651089</t>
  </si>
  <si>
    <t>https://podminky.urs.cz/item/CS_URS_2023_02/965042141</t>
  </si>
  <si>
    <t>965049111</t>
  </si>
  <si>
    <t>Bourání mazanin Příplatek k cenám za bourání mazanin betonových se svařovanou sítí, tl. do 100 mm</t>
  </si>
  <si>
    <t>-897780290</t>
  </si>
  <si>
    <t>https://podminky.urs.cz/item/CS_URS_2023_02/965049111</t>
  </si>
  <si>
    <t>35</t>
  </si>
  <si>
    <t>968062376</t>
  </si>
  <si>
    <t>Vybourání dřevěných rámů oken s křídly, dveřních zárubní, vrat, stěn, ostění nebo obkladů rámů oken s křídly zdvojených, plochy do 4 m2</t>
  </si>
  <si>
    <t>-1121106569</t>
  </si>
  <si>
    <t>https://podminky.urs.cz/item/CS_URS_2023_02/968062376</t>
  </si>
  <si>
    <t>36</t>
  </si>
  <si>
    <t>968062455</t>
  </si>
  <si>
    <t>Vybourání dřevěných rámů oken s křídly, dveřních zárubní, vrat, stěn, ostění nebo obkladů dveřních zárubní, plochy do 2 m2</t>
  </si>
  <si>
    <t>1068711674</t>
  </si>
  <si>
    <t>https://podminky.urs.cz/item/CS_URS_2023_02/968062455</t>
  </si>
  <si>
    <t>37</t>
  </si>
  <si>
    <t>968062456</t>
  </si>
  <si>
    <t>Vybourání dřevěných rámů oken s křídly, dveřních zárubní, vrat, stěn, ostění nebo obkladů dveřních zárubní, plochy přes 2 m2</t>
  </si>
  <si>
    <t>-1207872836</t>
  </si>
  <si>
    <t>https://podminky.urs.cz/item/CS_URS_2023_02/968062456</t>
  </si>
  <si>
    <t>97</t>
  </si>
  <si>
    <t>Prorážení otvorů a ostatní bourací práce</t>
  </si>
  <si>
    <t>38</t>
  </si>
  <si>
    <t>971033341</t>
  </si>
  <si>
    <t>Vybourání otvorů ve zdivu základovém nebo nadzákladovém z cihel, tvárnic, příčkovek z cihel pálených na maltu vápennou nebo vápenocementovou plochy do 0,09 m2, tl. do 300 mm</t>
  </si>
  <si>
    <t>-425956740</t>
  </si>
  <si>
    <t>https://podminky.urs.cz/item/CS_URS_2023_02/971033341</t>
  </si>
  <si>
    <t>39</t>
  </si>
  <si>
    <t>971033361</t>
  </si>
  <si>
    <t>Vybourání otvorů ve zdivu základovém nebo nadzákladovém z cihel, tvárnic, příčkovek z cihel pálených na maltu vápennou nebo vápenocementovou plochy do 0,09 m2, tl. do 600 mm</t>
  </si>
  <si>
    <t>1053072770</t>
  </si>
  <si>
    <t>https://podminky.urs.cz/item/CS_URS_2023_02/971033361</t>
  </si>
  <si>
    <t>40</t>
  </si>
  <si>
    <t>971033651</t>
  </si>
  <si>
    <t>Vybourání otvorů ve zdivu základovém nebo nadzákladovém z cihel, tvárnic, příčkovek z cihel pálených na maltu vápennou nebo vápenocementovou plochy do 4 m2, tl. do 600 mm</t>
  </si>
  <si>
    <t>1441138415</t>
  </si>
  <si>
    <t>https://podminky.urs.cz/item/CS_URS_2023_02/971033651</t>
  </si>
  <si>
    <t>41</t>
  </si>
  <si>
    <t>973031324</t>
  </si>
  <si>
    <t>Vysekání výklenků nebo kapes ve zdivu z cihel na maltu vápennou nebo vápenocementovou kapes, plochy do 0,10 m2, hl. do 150 mm</t>
  </si>
  <si>
    <t>-994115044</t>
  </si>
  <si>
    <t>https://podminky.urs.cz/item/CS_URS_2023_02/973031324</t>
  </si>
  <si>
    <t>42</t>
  </si>
  <si>
    <t>973031325</t>
  </si>
  <si>
    <t>Vysekání výklenků nebo kapes ve zdivu z cihel na maltu vápennou nebo vápenocementovou kapes, plochy do 0,10 m2, hl. do 300 mm</t>
  </si>
  <si>
    <t>-2079080534</t>
  </si>
  <si>
    <t>https://podminky.urs.cz/item/CS_URS_2023_02/973031325</t>
  </si>
  <si>
    <t>43</t>
  </si>
  <si>
    <t>973031326</t>
  </si>
  <si>
    <t>Vysekání výklenků nebo kapes ve zdivu z cihel na maltu vápennou nebo vápenocementovou kapes, plochy do 0,10 m2, hl. do 450 mm</t>
  </si>
  <si>
    <t>1895516659</t>
  </si>
  <si>
    <t>https://podminky.urs.cz/item/CS_URS_2023_02/973031326</t>
  </si>
  <si>
    <t>44</t>
  </si>
  <si>
    <t>978013191</t>
  </si>
  <si>
    <t>Otlučení vápenných nebo vápenocementových omítek vnitřních ploch stěn s vyškrabáním spar, s očištěním zdiva, v rozsahu přes 50 do 100 %</t>
  </si>
  <si>
    <t>-124695600</t>
  </si>
  <si>
    <t>https://podminky.urs.cz/item/CS_URS_2023_02/978013191</t>
  </si>
  <si>
    <t>45</t>
  </si>
  <si>
    <t>978059541</t>
  </si>
  <si>
    <t>Odsekání obkladů stěn včetně otlučení podkladní omítky až na zdivo z obkládaček vnitřních, z jakýchkoliv materiálů, plochy přes 1 m2</t>
  </si>
  <si>
    <t>-331680583</t>
  </si>
  <si>
    <t>https://podminky.urs.cz/item/CS_URS_2023_02/978059541</t>
  </si>
  <si>
    <t>997</t>
  </si>
  <si>
    <t>Přesun sutě</t>
  </si>
  <si>
    <t>46</t>
  </si>
  <si>
    <t>997013116</t>
  </si>
  <si>
    <t>Vnitrostaveništní doprava suti a vybouraných hmot vodorovně do 50 m svisle s použitím mechanizace pro budovy a haly výšky přes 18 do 21 m</t>
  </si>
  <si>
    <t>466246171</t>
  </si>
  <si>
    <t>https://podminky.urs.cz/item/CS_URS_2023_02/997013116</t>
  </si>
  <si>
    <t>47</t>
  </si>
  <si>
    <t>997013501</t>
  </si>
  <si>
    <t>Odvoz suti a vybouraných hmot na skládku nebo meziskládku se složením, na vzdálenost do 1 km</t>
  </si>
  <si>
    <t>1160399089</t>
  </si>
  <si>
    <t>https://podminky.urs.cz/item/CS_URS_2023_02/997013501</t>
  </si>
  <si>
    <t>48</t>
  </si>
  <si>
    <t>997013509</t>
  </si>
  <si>
    <t>Odvoz suti a vybouraných hmot na skládku nebo meziskládku se složením, na vzdálenost Příplatek k ceně za každý další i započatý 1 km přes 1 km</t>
  </si>
  <si>
    <t>1317056466</t>
  </si>
  <si>
    <t>https://podminky.urs.cz/item/CS_URS_2023_02/997013509</t>
  </si>
  <si>
    <t>49</t>
  </si>
  <si>
    <t>997013631</t>
  </si>
  <si>
    <t>Poplatek za uložení stavebního odpadu na skládce (skládkovné) směsného stavebního a demoličního zatříděného do Katalogu odpadů pod kódem 17 09 04</t>
  </si>
  <si>
    <t>2128027402</t>
  </si>
  <si>
    <t>https://podminky.urs.cz/item/CS_URS_2023_02/997013631</t>
  </si>
  <si>
    <t>998</t>
  </si>
  <si>
    <t>Přesun hmot</t>
  </si>
  <si>
    <t>50</t>
  </si>
  <si>
    <t>998011003</t>
  </si>
  <si>
    <t>Přesun hmot pro budovy občanské výstavby, bydlení, výrobu a služby s nosnou svislou konstrukcí zděnou z cihel, tvárnic nebo kamene vodorovná dopravní vzdálenost do 100 m pro budovy výšky přes 12 do 24 m</t>
  </si>
  <si>
    <t>900212393</t>
  </si>
  <si>
    <t>https://podminky.urs.cz/item/CS_URS_2023_02/998011003</t>
  </si>
  <si>
    <t>PSV</t>
  </si>
  <si>
    <t>Práce a dodávky PSV</t>
  </si>
  <si>
    <t>713</t>
  </si>
  <si>
    <t>Izolace tepelné</t>
  </si>
  <si>
    <t>51</t>
  </si>
  <si>
    <t>713121111</t>
  </si>
  <si>
    <t>Montáž tepelné izolace podlah rohožemi, pásy, deskami, dílci, bloky (izolační materiál ve specifikaci) kladenými volně jednovrstvá</t>
  </si>
  <si>
    <t>-1620897155</t>
  </si>
  <si>
    <t>https://podminky.urs.cz/item/CS_URS_2023_02/713121111</t>
  </si>
  <si>
    <t>52</t>
  </si>
  <si>
    <t>M</t>
  </si>
  <si>
    <t>28376554M</t>
  </si>
  <si>
    <t>deska polystyrénová pro snížení kročejového hluku, užitné zatížení podlah max. 4 kN/m2, tl. 40 mm</t>
  </si>
  <si>
    <t>-1315507945</t>
  </si>
  <si>
    <t>53</t>
  </si>
  <si>
    <t>-1066692144</t>
  </si>
  <si>
    <t>54</t>
  </si>
  <si>
    <t>28376555M</t>
  </si>
  <si>
    <t>deska polystyrénová pro snížení kročejového hluku, užitné zatížení podlah max. 4 kN/m2, tl. 50 mm</t>
  </si>
  <si>
    <t>300182903</t>
  </si>
  <si>
    <t>55</t>
  </si>
  <si>
    <t>713121121</t>
  </si>
  <si>
    <t>Montáž tepelné izolace podlah rohožemi, pásy, deskami, dílci, bloky (izolační materiál ve specifikaci) kladenými volně dvouvrstvá</t>
  </si>
  <si>
    <t>1670571842</t>
  </si>
  <si>
    <t>https://podminky.urs.cz/item/CS_URS_2023_02/713121121</t>
  </si>
  <si>
    <t>56</t>
  </si>
  <si>
    <t>28375041M</t>
  </si>
  <si>
    <t>deska EPS 200 pro konstrukce s velmi vysokým zatížením λ=0,034 tl. 150 mm</t>
  </si>
  <si>
    <t>2051333634</t>
  </si>
  <si>
    <t>57</t>
  </si>
  <si>
    <t>998713103</t>
  </si>
  <si>
    <t>Přesun hmot pro izolace tepelné stanovený z hmotnosti přesunovaného materiálu vodorovná dopravní vzdálenost do 50 m v objektech výšky přes 12 m do 24 m</t>
  </si>
  <si>
    <t>-949449309</t>
  </si>
  <si>
    <t>https://podminky.urs.cz/item/CS_URS_2023_02/998713103</t>
  </si>
  <si>
    <t>761</t>
  </si>
  <si>
    <t>Konstrukce prosvětlovací</t>
  </si>
  <si>
    <t>58</t>
  </si>
  <si>
    <t>761611112</t>
  </si>
  <si>
    <t>Okna ze skleněných tvárnic zděné rozměr 190 x 190 x 80 mm bezbarvé lesklé dezén rovný</t>
  </si>
  <si>
    <t>1314382484</t>
  </si>
  <si>
    <t>https://podminky.urs.cz/item/CS_URS_2023_02/761611112</t>
  </si>
  <si>
    <t>59</t>
  </si>
  <si>
    <t>761990001</t>
  </si>
  <si>
    <t>Příplatek k cenám konstrukce ze skleněných tvárnic za ztíženou montáž za plochu do 10 m2</t>
  </si>
  <si>
    <t>297277063</t>
  </si>
  <si>
    <t>https://podminky.urs.cz/item/CS_URS_2023_02/761990001</t>
  </si>
  <si>
    <t>60</t>
  </si>
  <si>
    <t>998761103</t>
  </si>
  <si>
    <t>Přesun hmot pro konstrukce prosvětlovací stanovený z hmotnosti přesunovaného materiálu vodorovná dopravní vzdálenost do 50 m v objektech výšky přes 12 do 24 m</t>
  </si>
  <si>
    <t>-1186876127</t>
  </si>
  <si>
    <t>https://podminky.urs.cz/item/CS_URS_2023_02/998761103</t>
  </si>
  <si>
    <t>762X</t>
  </si>
  <si>
    <t>Konstrukce tesařské - demontáže, bourání</t>
  </si>
  <si>
    <t>762512811</t>
  </si>
  <si>
    <t>Demontáž podlahové konstrukce podkladové roštu podkladového</t>
  </si>
  <si>
    <t>99255275</t>
  </si>
  <si>
    <t>https://podminky.urs.cz/item/CS_URS_2023_02/762512811</t>
  </si>
  <si>
    <t>62</t>
  </si>
  <si>
    <t>762812811</t>
  </si>
  <si>
    <t>Demontáž záklopů stropů vrchních a zapuštěných z hoblovaných prken s olištováním, tl. do 32 mm</t>
  </si>
  <si>
    <t>1086467193</t>
  </si>
  <si>
    <t>https://podminky.urs.cz/item/CS_URS_2023_02/762812811</t>
  </si>
  <si>
    <t>763</t>
  </si>
  <si>
    <t>Konstrukce suché výstavby</t>
  </si>
  <si>
    <t>763111431</t>
  </si>
  <si>
    <t>Příčka ze sádrokartonových desek s nosnou konstrukcí z jednoduchých ocelových profilů UW, CW dvojitě opláštěná deskami impregnovanými H2 tl. 2 x 12,5 mm EI 60, příčka tl. 100 mm, profil 50, s izolací, Rw do 51 dB</t>
  </si>
  <si>
    <t>-1555804053</t>
  </si>
  <si>
    <t>https://podminky.urs.cz/item/CS_URS_2023_02/763111431</t>
  </si>
  <si>
    <t>64</t>
  </si>
  <si>
    <t>763111433</t>
  </si>
  <si>
    <t>Příčka ze sádrokartonových desek s nosnou konstrukcí z jednoduchých ocelových profilů UW, CW dvojitě opláštěná deskami impregnovanými H2 tl. 2 x 12,5 mm EI 60, příčka tl. 125 mm, profil 75, bez izolace</t>
  </si>
  <si>
    <t>205314763</t>
  </si>
  <si>
    <t>https://podminky.urs.cz/item/CS_URS_2023_02/763111433</t>
  </si>
  <si>
    <t>65</t>
  </si>
  <si>
    <t>763111717</t>
  </si>
  <si>
    <t>Příčka ze sádrokartonových desek ostatní konstrukce a práce na příčkách ze sádrokartonových desek základní penetrační nátěr (oboustranný)</t>
  </si>
  <si>
    <t>-1296545676</t>
  </si>
  <si>
    <t>https://podminky.urs.cz/item/CS_URS_2023_02/763111717</t>
  </si>
  <si>
    <t>66</t>
  </si>
  <si>
    <t>763121425</t>
  </si>
  <si>
    <t>Stěna předsazená ze sádrokartonových desek s nosnou konstrukcí z ocelových profilů CW, UW jednoduše opláštěná deskou protipožární DF tl. 12,5 mm s izolací, EI 30, stěna tl. 112,5 mm, profil 100, Rw do 12 dB</t>
  </si>
  <si>
    <t>622560594</t>
  </si>
  <si>
    <t>https://podminky.urs.cz/item/CS_URS_2023_02/763121425</t>
  </si>
  <si>
    <t>67</t>
  </si>
  <si>
    <t>763121426</t>
  </si>
  <si>
    <t>Stěna předsazená ze sádrokartonových desek s nosnou konstrukcí z ocelových profilů CW, UW jednoduše opláštěná deskou impregnovanou H2 tl. 12,5 mm bez izolace, EI 15, stěna tl. 112,5 mm, profil 100</t>
  </si>
  <si>
    <t>-881021266</t>
  </si>
  <si>
    <t>https://podminky.urs.cz/item/CS_URS_2023_02/763121426</t>
  </si>
  <si>
    <t>68</t>
  </si>
  <si>
    <t>763121714</t>
  </si>
  <si>
    <t>Stěna předsazená ze sádrokartonových desek ostatní konstrukce a práce na předsazených stěnách ze sádrokartonových desek základní penetrační nátěr</t>
  </si>
  <si>
    <t>-2062745084</t>
  </si>
  <si>
    <t>https://podminky.urs.cz/item/CS_URS_2023_02/763121714</t>
  </si>
  <si>
    <t>69</t>
  </si>
  <si>
    <t>763131541</t>
  </si>
  <si>
    <t>Podhled ze sádrokartonových desek jednovrstvá zavěšená spodní konstrukce z ocelových profilů CD, UD dvojitě opláštěná deskami protipožárními DF, tl. 2 x 12,5 mm, bez izolace, EI 45</t>
  </si>
  <si>
    <t>-139876353</t>
  </si>
  <si>
    <t>https://podminky.urs.cz/item/CS_URS_2023_02/763131541</t>
  </si>
  <si>
    <t>70</t>
  </si>
  <si>
    <t>763131551</t>
  </si>
  <si>
    <t>Podhled ze sádrokartonových desek jednovrstvá zavěšená spodní konstrukce z ocelových profilů CD, UD jednoduše opláštěná deskou impregnovanou H2, tl. 12,5 mm, bez izolace</t>
  </si>
  <si>
    <t>2018696892</t>
  </si>
  <si>
    <t>https://podminky.urs.cz/item/CS_URS_2023_02/763131551</t>
  </si>
  <si>
    <t>71</t>
  </si>
  <si>
    <t>763131714</t>
  </si>
  <si>
    <t>Podhled ze sádrokartonových desek ostatní práce a konstrukce na podhledech ze sádrokartonových desek základní penetrační nátěr</t>
  </si>
  <si>
    <t>-598363900</t>
  </si>
  <si>
    <t>https://podminky.urs.cz/item/CS_URS_2023_02/763131714</t>
  </si>
  <si>
    <t>72</t>
  </si>
  <si>
    <t>763131721</t>
  </si>
  <si>
    <t>Podhled ze sádrokartonových desek ostatní práce a konstrukce na podhledech ze sádrokartonových desek skokové změny výšky podhledu do 0,5 m</t>
  </si>
  <si>
    <t>-910269170</t>
  </si>
  <si>
    <t>https://podminky.urs.cz/item/CS_URS_2023_02/763131721</t>
  </si>
  <si>
    <t>73</t>
  </si>
  <si>
    <t>763131761</t>
  </si>
  <si>
    <t>Podhled ze sádrokartonových desek Příplatek k cenám za plochu do 3 m2 jednotlivě</t>
  </si>
  <si>
    <t>1875435754</t>
  </si>
  <si>
    <t>https://podminky.urs.cz/item/CS_URS_2023_02/763131761</t>
  </si>
  <si>
    <t>74</t>
  </si>
  <si>
    <t>763172353</t>
  </si>
  <si>
    <t>Montáž dvířek pro konstrukce ze sádrokartonových desek revizních jednoplášťových pro podhledy velikost (šxv) 400 x 400 mm</t>
  </si>
  <si>
    <t>801826256</t>
  </si>
  <si>
    <t>https://podminky.urs.cz/item/CS_URS_2023_02/763172353</t>
  </si>
  <si>
    <t>75</t>
  </si>
  <si>
    <t>59030712M</t>
  </si>
  <si>
    <t>dvířka revizní jednokřídlá s automatickým zámkem 400x400mm</t>
  </si>
  <si>
    <t>700665248</t>
  </si>
  <si>
    <t>76</t>
  </si>
  <si>
    <t>763172355</t>
  </si>
  <si>
    <t>Montáž dvířek pro konstrukce ze sádrokartonových desek revizních jednoplášťových pro podhledy velikost (šxv) 600 x 600 mm</t>
  </si>
  <si>
    <t>855213129</t>
  </si>
  <si>
    <t>https://podminky.urs.cz/item/CS_URS_2023_02/763172355</t>
  </si>
  <si>
    <t>77</t>
  </si>
  <si>
    <t>59030714M</t>
  </si>
  <si>
    <t>dvířka revizní jednokřídlá s automatickým zámkem 600x600mm</t>
  </si>
  <si>
    <t>814894337</t>
  </si>
  <si>
    <t>78</t>
  </si>
  <si>
    <t>998763303</t>
  </si>
  <si>
    <t>Přesun hmot pro konstrukce montované z desek sádrokartonových, sádrovláknitých, cementovláknitých nebo cementových stanovený z hmotnosti přesunovaného materiálu vodorovná dopravní vzdálenost do 50 m v objektech výšky přes 12 do 24 m</t>
  </si>
  <si>
    <t>-596917818</t>
  </si>
  <si>
    <t>https://podminky.urs.cz/item/CS_URS_2023_02/998763303</t>
  </si>
  <si>
    <t>766V</t>
  </si>
  <si>
    <t>Konstrukce truhlářské - truhlářské výrobky</t>
  </si>
  <si>
    <t>79</t>
  </si>
  <si>
    <t>204T</t>
  </si>
  <si>
    <t>Dveře vnitřní dřevěné 900 x 1970 mm jednokřídlé kazetové včetně obložkové zárubně, kování, veškeré výroby, vedlejších a pomocných kcí, spojovacích, kotvících materiálů a povrchové úpravy komp. dodávka a montáž, provedení dle projektové dokumentace</t>
  </si>
  <si>
    <t>1209033146</t>
  </si>
  <si>
    <t>80</t>
  </si>
  <si>
    <t>205T</t>
  </si>
  <si>
    <t>-861375272</t>
  </si>
  <si>
    <t>81</t>
  </si>
  <si>
    <t>206T</t>
  </si>
  <si>
    <t>Dveře vnitřní dřevěné 800 x 1970 mm jednokřídlé kazetové včetně obložkové zárubně, kování, veškeré výroby, vedlejších a pomocných kcí, spojovacích, kotvících materiálů a povrchové úpravy komp. dodávka a montáž, provedení dle projektové dokumentace</t>
  </si>
  <si>
    <t>-1942697558</t>
  </si>
  <si>
    <t>82</t>
  </si>
  <si>
    <t>207T</t>
  </si>
  <si>
    <t>Dveře vnitřní dřevěné 700 x 1970 mm jednokřídlé plné včetně ocelové zárubně, kování, veškeré výroby, vedlejších a pomocných kcí, spojovacích, kotvících materiálů a povrchové úpravy komp. dodávka a montáž, provedení dle projektové dokumentace</t>
  </si>
  <si>
    <t>105554323</t>
  </si>
  <si>
    <t>83</t>
  </si>
  <si>
    <t>210T</t>
  </si>
  <si>
    <t>Dveře vnitřní dřevěné 900 x 1970 mm jednokřídlé plné včetně ocelové zárubně, kování, veškeré výroby, vedlejších a pomocných kcí, spojovacích, kotvících materiálů a povrchové úpravy komp. dodávka a montáž, provedení dle projektové dokumentace</t>
  </si>
  <si>
    <t>-381528617</t>
  </si>
  <si>
    <t>84</t>
  </si>
  <si>
    <t>211T</t>
  </si>
  <si>
    <t>Dveře vnitřní dřevěné 800 x 1970 mm jednokřídlé plné včetně ocelové zárubně, kování, veškeré výroby, vedlejších a pomocných kcí, spojovacích, kotvících materiálů a povrchové úpravy komp. dodávka a montáž, provedení dle projektové dokumentace</t>
  </si>
  <si>
    <t>1383819030</t>
  </si>
  <si>
    <t>85</t>
  </si>
  <si>
    <t>212T</t>
  </si>
  <si>
    <t>Dveře vnitřní dřevěné 700 x 1970 mm posuvné včetně pouzdra, obložkové zárubně, kování, veškeré výroby, vedlejších a pomocných kcí, spojovacích, kotvících materiálů a povrchové úpravy komp. dodávka a montáž, provedení dle projektové dokumentace</t>
  </si>
  <si>
    <t>486332117</t>
  </si>
  <si>
    <t>86</t>
  </si>
  <si>
    <t>213T</t>
  </si>
  <si>
    <t>Dveře vnitřní dřevěné 700 x 1970 mm skládací včetně obložkové zárubně, kování, veškeré výroby, vedlejších a pomocných kcí, spojovacích, kotvících materiálů a povrchové úpravy komp. dodávka a montáž, provedení dle projektové dokumentace</t>
  </si>
  <si>
    <t>1007727909</t>
  </si>
  <si>
    <t>87</t>
  </si>
  <si>
    <t>214T</t>
  </si>
  <si>
    <t>Dveře vnitřní dřevěné 800 x 1970 mm jednokřídlé s požární odolností EW30DP3-C plné včetně ocelové zárubně, kování, veškeré výroby, vedlejších a pomocných kcí, spojovacích, kotvících materiálů a povrchové úpravy komp. dodávka a montáž, provedení dle projektové dokumentace</t>
  </si>
  <si>
    <t>791566519</t>
  </si>
  <si>
    <t>88</t>
  </si>
  <si>
    <t>215T</t>
  </si>
  <si>
    <t>Stávající dvoukřídlé dveře 1300 x 2850 mm kazetové, kompletně zrepasováno včetně obložkové zárubně, kování, veškeré výroby, vedlejších a pomocných kcí, spojovacích, kotvících materiálů a povrchové úpravy komp. dodávka a montáž, provedení dle projektové dokumentace</t>
  </si>
  <si>
    <t>1042982327</t>
  </si>
  <si>
    <t>89</t>
  </si>
  <si>
    <t>218T</t>
  </si>
  <si>
    <t>Okno dřevěné 1250 x 1880 mm s nadsvětlíkem a zdvojeným rámem, otvíravé a sklopné včetně kování, veškeré výroby, vedlejších a pomocných kcí, spojovacích, kotvících materiálů a povrchové úpravy komp. dodávka a montáž, provedení dle projektové dokumentace</t>
  </si>
  <si>
    <t>-1347501980</t>
  </si>
  <si>
    <t>90</t>
  </si>
  <si>
    <t>219T</t>
  </si>
  <si>
    <t>Stávající dřevěné obložení v. 1200 mm, kompletně zrepasováno včetně doplnění poničených částí, veškeré výroby, vedlejších a pomocných kcí, spojovacích, kotvících materiálů a povrchové úpravy komp. dodávka a montáž, provedení dle projektové dokumentace</t>
  </si>
  <si>
    <t>-1711847581</t>
  </si>
  <si>
    <t>91</t>
  </si>
  <si>
    <t>220T</t>
  </si>
  <si>
    <t>Nové dřevěné obložení v. 1200 mm, v dobovém vzhledu včetně veškeré výroby, vedlejších a pomocných kcí, spojovacích, kotvících materiálů a povrchové úpravy komp. dodávka a montáž, provedení dle projektové dokumentace</t>
  </si>
  <si>
    <t>683368978</t>
  </si>
  <si>
    <t>92</t>
  </si>
  <si>
    <t>224T</t>
  </si>
  <si>
    <t>Kuchyňská sestava s nerezovým dřezem a odkládací plochou včetně veškeré výroby, vedlejších a pomocných kcí, spojovacích, kotvících materiálů a povrchové úpravy komp. dodávka a montáž, provedení dle projektové dokumentace</t>
  </si>
  <si>
    <t>2031012543</t>
  </si>
  <si>
    <t>93</t>
  </si>
  <si>
    <t>225T</t>
  </si>
  <si>
    <t>Nová dřevěná lišta v. 200 mm, dle dřevěného obložení v kavárně včetně veškeré výroby, vedlejších a pomocných kcí, spojovacích, kotvících materiálů a povrchové úpravy komp. dodávka a montáž, provedení dle projektové dokumentace</t>
  </si>
  <si>
    <t>-149060068</t>
  </si>
  <si>
    <t>766X</t>
  </si>
  <si>
    <t>Konstrukce truhlářské - demontáže, bourání</t>
  </si>
  <si>
    <t>766411811</t>
  </si>
  <si>
    <t>Demontáž obložení stěn panely, plochy do 1,5 m2</t>
  </si>
  <si>
    <t>1685281320</t>
  </si>
  <si>
    <t>https://podminky.urs.cz/item/CS_URS_2023_02/766411811</t>
  </si>
  <si>
    <t>767V</t>
  </si>
  <si>
    <t>Konstrukce zámečnické - zámečnické výrobky</t>
  </si>
  <si>
    <t>201Z</t>
  </si>
  <si>
    <t>Madlo vnitřní délky 700 mm pr. 40 mm, mosazné včetně veškeré výroby, vedlejších a pomocných kcí, spojovacích, kotvících materiálů a povrchové úpravy komp. dodávka a montáž, provedení dle projektové dokumentace</t>
  </si>
  <si>
    <t>442467690</t>
  </si>
  <si>
    <t>202Z</t>
  </si>
  <si>
    <t>Madlo vnitřní délky 800 a 900 mm pr. 40 mm, mosazné, sklopné a pevné včetně veškeré výroby, vedlejších a pomocných kcí, spojovacích, kotvících materiálů a povrchové úpravy komp. dodávka a montáž, provedení dle projektové dokumentace</t>
  </si>
  <si>
    <t>-1915475891</t>
  </si>
  <si>
    <t>203Z</t>
  </si>
  <si>
    <t>Ocelová šatní skříňka 300 x 500 x 1800 mm včetně veškeré výroby, vedlejších a pomocných kcí, spojovacích, kotvících materiálů a povrchové úpravy komp. dodávka a montáž, provedení dle projektové dokumentace</t>
  </si>
  <si>
    <t>-1388882938</t>
  </si>
  <si>
    <t>771</t>
  </si>
  <si>
    <t>Podlahy z dlaždic</t>
  </si>
  <si>
    <t>98</t>
  </si>
  <si>
    <t>771111011</t>
  </si>
  <si>
    <t>Příprava podkladu před provedením dlažby vysátí podlah</t>
  </si>
  <si>
    <t>1188740538</t>
  </si>
  <si>
    <t>https://podminky.urs.cz/item/CS_URS_2023_02/771111011</t>
  </si>
  <si>
    <t>99</t>
  </si>
  <si>
    <t>771121011</t>
  </si>
  <si>
    <t>Příprava podkladu před provedením dlažby nátěr penetrační na podlahu</t>
  </si>
  <si>
    <t>-639169401</t>
  </si>
  <si>
    <t>https://podminky.urs.cz/item/CS_URS_2023_02/771121011</t>
  </si>
  <si>
    <t>100</t>
  </si>
  <si>
    <t>771151011</t>
  </si>
  <si>
    <t>Příprava podkladu před provedením dlažby samonivelační stěrka min.pevnosti 20 MPa, tloušťky do 3 mm</t>
  </si>
  <si>
    <t>-1485423166</t>
  </si>
  <si>
    <t>https://podminky.urs.cz/item/CS_URS_2023_02/771151011</t>
  </si>
  <si>
    <t>101</t>
  </si>
  <si>
    <t>771151012</t>
  </si>
  <si>
    <t>Příprava podkladu před provedením dlažby samonivelační stěrka min.pevnosti 20 MPa, tloušťky přes 3 do 5 mm</t>
  </si>
  <si>
    <t>1129718077</t>
  </si>
  <si>
    <t>https://podminky.urs.cz/item/CS_URS_2023_02/771151012</t>
  </si>
  <si>
    <t>102</t>
  </si>
  <si>
    <t>771474113</t>
  </si>
  <si>
    <t>Montáž soklů z dlaždic keramických lepených cementovým flexibilním lepidlem rovných, výšky přes 90 do 120 mm</t>
  </si>
  <si>
    <t>494551746</t>
  </si>
  <si>
    <t>https://podminky.urs.cz/item/CS_URS_2023_02/771474113</t>
  </si>
  <si>
    <t>103</t>
  </si>
  <si>
    <t>597610091</t>
  </si>
  <si>
    <t>sokl keramický v. 100 mm</t>
  </si>
  <si>
    <t>1468797288</t>
  </si>
  <si>
    <t>104</t>
  </si>
  <si>
    <t>771574112</t>
  </si>
  <si>
    <t>Montáž podlah z dlaždic keramických lepených cementovým flexibilním lepidlem hladkých, tloušťky do 10 mm přes 9 do 12 ks/m2</t>
  </si>
  <si>
    <t>-1894419625</t>
  </si>
  <si>
    <t>https://podminky.urs.cz/item/CS_URS_2023_02/771574112</t>
  </si>
  <si>
    <t>105</t>
  </si>
  <si>
    <t>59761015M</t>
  </si>
  <si>
    <t>dlažba keramická slinutá glazovaná do interiéru 300x300x8 mm, protiskluznost R9</t>
  </si>
  <si>
    <t>1945359218</t>
  </si>
  <si>
    <t>106</t>
  </si>
  <si>
    <t>771574223</t>
  </si>
  <si>
    <t>Montáž podlah z dlaždic keramických lepených cementovým flexibilním lepidlem reliéfních nebo z dekorů, tloušťky do 10 mm přes 9 do 12 ks/m2</t>
  </si>
  <si>
    <t>1620026095</t>
  </si>
  <si>
    <t>https://podminky.urs.cz/item/CS_URS_2023_02/771574223</t>
  </si>
  <si>
    <t>107</t>
  </si>
  <si>
    <t>59761011M</t>
  </si>
  <si>
    <t>dlažba keramická do interiéru 333x333x9 mm, matný povrch, protiskluznost R9</t>
  </si>
  <si>
    <t>-756885295</t>
  </si>
  <si>
    <t>108</t>
  </si>
  <si>
    <t>771591112</t>
  </si>
  <si>
    <t>Izolace podlahy pod dlažbu nátěrem nebo stěrkou ve dvou vrstvách</t>
  </si>
  <si>
    <t>1358344089</t>
  </si>
  <si>
    <t>https://podminky.urs.cz/item/CS_URS_2023_02/771591112</t>
  </si>
  <si>
    <t>109</t>
  </si>
  <si>
    <t>771591264</t>
  </si>
  <si>
    <t>Izolace podlahy pod dlažbu těsnícími izolačními pásy mezi podlahou a stěnu</t>
  </si>
  <si>
    <t>-879576241</t>
  </si>
  <si>
    <t>https://podminky.urs.cz/item/CS_URS_2023_02/771591264</t>
  </si>
  <si>
    <t>110</t>
  </si>
  <si>
    <t>771592011</t>
  </si>
  <si>
    <t>Čištění vnitřních ploch po položení dlažby podlah nebo schodišť chemickými prostředky</t>
  </si>
  <si>
    <t>302241612</t>
  </si>
  <si>
    <t>https://podminky.urs.cz/item/CS_URS_2023_02/771592011</t>
  </si>
  <si>
    <t>111</t>
  </si>
  <si>
    <t>998771103</t>
  </si>
  <si>
    <t>Přesun hmot pro podlahy z dlaždic stanovený z hmotnosti přesunovaného materiálu vodorovná dopravní vzdálenost do 50 m v objektech výšky přes 12 do 24 m</t>
  </si>
  <si>
    <t>1690068912</t>
  </si>
  <si>
    <t>https://podminky.urs.cz/item/CS_URS_2023_02/998771103</t>
  </si>
  <si>
    <t>775</t>
  </si>
  <si>
    <t>Podlahy skládané</t>
  </si>
  <si>
    <t>112</t>
  </si>
  <si>
    <t>775111112</t>
  </si>
  <si>
    <t>Příprava podkladu skládaných podlah broušení podlah nového podkladu betonového</t>
  </si>
  <si>
    <t>-1209029325</t>
  </si>
  <si>
    <t>https://podminky.urs.cz/item/CS_URS_2023_02/775111112</t>
  </si>
  <si>
    <t>113</t>
  </si>
  <si>
    <t>775111311</t>
  </si>
  <si>
    <t>Příprava podkladu skládaných podlah vysátí podlah</t>
  </si>
  <si>
    <t>1480779146</t>
  </si>
  <si>
    <t>https://podminky.urs.cz/item/CS_URS_2023_02/775111311</t>
  </si>
  <si>
    <t>114</t>
  </si>
  <si>
    <t>775121111</t>
  </si>
  <si>
    <t>Příprava podkladu skládaných podlah penetrace vodou ředitelná na savý podklad (válečkováním) podlah</t>
  </si>
  <si>
    <t>18187702</t>
  </si>
  <si>
    <t>https://podminky.urs.cz/item/CS_URS_2023_02/775121111</t>
  </si>
  <si>
    <t>115</t>
  </si>
  <si>
    <t>775141112</t>
  </si>
  <si>
    <t>Příprava podkladu skládaných podlah vyrovnání samonivelační stěrkou podlah min.pevnosti 20 MPa, tloušťky přes 3 do 5 mm</t>
  </si>
  <si>
    <t>1122015948</t>
  </si>
  <si>
    <t>https://podminky.urs.cz/item/CS_URS_2023_02/775141112</t>
  </si>
  <si>
    <t>116</t>
  </si>
  <si>
    <t>775511411</t>
  </si>
  <si>
    <t>Podlahy vlysové masivní lepené rybinový, řemenový, průpletový vzor s tmelením a broušením, bez povrchové úpravy a olištování z vlysů tl. do 22 mm šířky přes 40 do 50 mm, délky přes 240 do 300 mm dub, třída I</t>
  </si>
  <si>
    <t>-145523344</t>
  </si>
  <si>
    <t>https://podminky.urs.cz/item/CS_URS_2023_02/775511411</t>
  </si>
  <si>
    <t>117</t>
  </si>
  <si>
    <t>775591411</t>
  </si>
  <si>
    <t>Skládané podlahy - ostatní práce dokončovací nátěr olejem a voskování</t>
  </si>
  <si>
    <t>676646751</t>
  </si>
  <si>
    <t>https://podminky.urs.cz/item/CS_URS_2023_02/775591411</t>
  </si>
  <si>
    <t>118</t>
  </si>
  <si>
    <t>998775103</t>
  </si>
  <si>
    <t>Přesun hmot pro podlahy skládané stanovený z hmotnosti přesunovaného materiálu vodorovná dopravní vzdálenost do 50 m v objektech výšky přes 12 do 24 m</t>
  </si>
  <si>
    <t>-800711957</t>
  </si>
  <si>
    <t>https://podminky.urs.cz/item/CS_URS_2023_02/998775103</t>
  </si>
  <si>
    <t>775X</t>
  </si>
  <si>
    <t>Podlahy skládané - demontáže, bourání</t>
  </si>
  <si>
    <t>119</t>
  </si>
  <si>
    <t>775511801</t>
  </si>
  <si>
    <t>Demontáž podlah vlysových k dalšímu použití s lištami lepených s očištěním</t>
  </si>
  <si>
    <t>1264131320</t>
  </si>
  <si>
    <t>https://podminky.urs.cz/item/CS_URS_2023_02/775511801</t>
  </si>
  <si>
    <t>776</t>
  </si>
  <si>
    <t>Podlahy povlakové</t>
  </si>
  <si>
    <t>120</t>
  </si>
  <si>
    <t>776111112</t>
  </si>
  <si>
    <t>Příprava podkladu broušení podlah nového podkladu betonového</t>
  </si>
  <si>
    <t>445971624</t>
  </si>
  <si>
    <t>https://podminky.urs.cz/item/CS_URS_2023_02/776111112</t>
  </si>
  <si>
    <t>121</t>
  </si>
  <si>
    <t>776111311</t>
  </si>
  <si>
    <t>Příprava podkladu vysátí podlah</t>
  </si>
  <si>
    <t>778963377</t>
  </si>
  <si>
    <t>https://podminky.urs.cz/item/CS_URS_2023_02/776111311</t>
  </si>
  <si>
    <t>122</t>
  </si>
  <si>
    <t>776121112</t>
  </si>
  <si>
    <t>Příprava podkladu penetrace vodou ředitelná podlah</t>
  </si>
  <si>
    <t>1315335554</t>
  </si>
  <si>
    <t>https://podminky.urs.cz/item/CS_URS_2023_02/776121112</t>
  </si>
  <si>
    <t>123</t>
  </si>
  <si>
    <t>776141111</t>
  </si>
  <si>
    <t>Příprava podkladu vyrovnání samonivelační stěrkou podlah min.pevnosti 20 MPa, tloušťky do 3 mm</t>
  </si>
  <si>
    <t>-187781213</t>
  </si>
  <si>
    <t>https://podminky.urs.cz/item/CS_URS_2023_02/776141111</t>
  </si>
  <si>
    <t>124</t>
  </si>
  <si>
    <t>776262111</t>
  </si>
  <si>
    <t>Montáž podlahovin z pryže lepením 2-složkovým lepidlem (do vlhkých prostor) z pásů</t>
  </si>
  <si>
    <t>-1685508425</t>
  </si>
  <si>
    <t>https://podminky.urs.cz/item/CS_URS_2023_02/776262111</t>
  </si>
  <si>
    <t>125</t>
  </si>
  <si>
    <t>27251010M</t>
  </si>
  <si>
    <t>krytina kaučuková tl. 3 mm, protiskluznost R9, kročejová neprůzvučnost min. 4 dB včetně vytahovaného soklu</t>
  </si>
  <si>
    <t>299887150</t>
  </si>
  <si>
    <t>126</t>
  </si>
  <si>
    <t>776991121</t>
  </si>
  <si>
    <t>Ostatní práce údržba nových podlahovin po pokládce čištění základní</t>
  </si>
  <si>
    <t>222899364</t>
  </si>
  <si>
    <t>https://podminky.urs.cz/item/CS_URS_2023_02/776991121</t>
  </si>
  <si>
    <t>127</t>
  </si>
  <si>
    <t>998776103</t>
  </si>
  <si>
    <t>Přesun hmot pro podlahy povlakové stanovený z hmotnosti přesunovaného materiálu vodorovná dopravní vzdálenost do 50 m v objektech výšky přes 12 do 24 m</t>
  </si>
  <si>
    <t>1855368778</t>
  </si>
  <si>
    <t>https://podminky.urs.cz/item/CS_URS_2023_02/998776103</t>
  </si>
  <si>
    <t>776X</t>
  </si>
  <si>
    <t>Podlahy povlakové - demontáže, bourání</t>
  </si>
  <si>
    <t>128</t>
  </si>
  <si>
    <t>776201812</t>
  </si>
  <si>
    <t>Demontáž povlakových podlahovin lepených ručně s podložkou</t>
  </si>
  <si>
    <t>-298812068</t>
  </si>
  <si>
    <t>https://podminky.urs.cz/item/CS_URS_2023_02/776201812</t>
  </si>
  <si>
    <t>129</t>
  </si>
  <si>
    <t>776410811</t>
  </si>
  <si>
    <t>Demontáž soklíků nebo lišt pryžových nebo plastových</t>
  </si>
  <si>
    <t>-1767603417</t>
  </si>
  <si>
    <t>https://podminky.urs.cz/item/CS_URS_2023_02/776410811</t>
  </si>
  <si>
    <t>777</t>
  </si>
  <si>
    <t>Podlahy lité</t>
  </si>
  <si>
    <t>130</t>
  </si>
  <si>
    <t>777131105</t>
  </si>
  <si>
    <t>Penetrační nátěr podlahy epoxidový na podklad z čerstvého betonu</t>
  </si>
  <si>
    <t>1899928132</t>
  </si>
  <si>
    <t>https://podminky.urs.cz/item/CS_URS_2023_02/777131105</t>
  </si>
  <si>
    <t>131</t>
  </si>
  <si>
    <t>998777103</t>
  </si>
  <si>
    <t>Přesun hmot pro podlahy lité stanovený z hmotnosti přesunovaného materiálu vodorovná dopravní vzdálenost do 50 m v objektech výšky přes 12 do 24 m</t>
  </si>
  <si>
    <t>-1310500125</t>
  </si>
  <si>
    <t>https://podminky.urs.cz/item/CS_URS_2023_02/998777103</t>
  </si>
  <si>
    <t>781</t>
  </si>
  <si>
    <t>Dokončovací práce - obklady</t>
  </si>
  <si>
    <t>132</t>
  </si>
  <si>
    <t>781111011</t>
  </si>
  <si>
    <t>Příprava podkladu před provedením obkladu oprášení (ometení) stěny</t>
  </si>
  <si>
    <t>-1361812159</t>
  </si>
  <si>
    <t>https://podminky.urs.cz/item/CS_URS_2023_02/781111011</t>
  </si>
  <si>
    <t>133</t>
  </si>
  <si>
    <t>781121011</t>
  </si>
  <si>
    <t>Příprava podkladu před provedením obkladu nátěr penetrační na stěnu</t>
  </si>
  <si>
    <t>1807380759</t>
  </si>
  <si>
    <t>https://podminky.urs.cz/item/CS_URS_2023_02/781121011</t>
  </si>
  <si>
    <t>134</t>
  </si>
  <si>
    <t>781131112</t>
  </si>
  <si>
    <t>Izolace stěny pod obklad izolace nátěrem nebo stěrkou ve dvou vrstvách</t>
  </si>
  <si>
    <t>-523695194</t>
  </si>
  <si>
    <t>https://podminky.urs.cz/item/CS_URS_2023_02/781131112</t>
  </si>
  <si>
    <t>135</t>
  </si>
  <si>
    <t>781161021</t>
  </si>
  <si>
    <t>Příprava podkladu před provedením obkladu montáž profilu ukončujícího profilu rohového, vanového</t>
  </si>
  <si>
    <t>968114352</t>
  </si>
  <si>
    <t>https://podminky.urs.cz/item/CS_URS_2023_02/781161021</t>
  </si>
  <si>
    <t>136</t>
  </si>
  <si>
    <t>59054131M</t>
  </si>
  <si>
    <t>profil ukončovací, hliník leskle eloxovaný chromem</t>
  </si>
  <si>
    <t>556570082</t>
  </si>
  <si>
    <t>137</t>
  </si>
  <si>
    <t>781474112</t>
  </si>
  <si>
    <t>Montáž obkladů vnitřních stěn z dlaždic keramických lepených flexibilním lepidlem maloformátových hladkých přes 9 do 12 ks/m2</t>
  </si>
  <si>
    <t>381272290</t>
  </si>
  <si>
    <t>https://podminky.urs.cz/item/CS_URS_2023_02/781474112</t>
  </si>
  <si>
    <t>138</t>
  </si>
  <si>
    <t>59761016M</t>
  </si>
  <si>
    <t>obklad keramický do interiéru 300x300x8 mm</t>
  </si>
  <si>
    <t>1440440782</t>
  </si>
  <si>
    <t>139</t>
  </si>
  <si>
    <t>536411611</t>
  </si>
  <si>
    <t>140</t>
  </si>
  <si>
    <t>-1583097967</t>
  </si>
  <si>
    <t>141</t>
  </si>
  <si>
    <t>781474227</t>
  </si>
  <si>
    <t>Montáž obkladů vnitřních stěn z dlaždic keramických lepených flexibilním lepidlem maloformátových reliéfních nebo z dekorů přes 25 do 35 ks/m2</t>
  </si>
  <si>
    <t>2133093979</t>
  </si>
  <si>
    <t>https://podminky.urs.cz/item/CS_URS_2023_02/781474227</t>
  </si>
  <si>
    <t>142</t>
  </si>
  <si>
    <t>59761012M</t>
  </si>
  <si>
    <t>obklad keramický do interiéru 100x300x7,5 mm, lesklý povrch</t>
  </si>
  <si>
    <t>964895518</t>
  </si>
  <si>
    <t>143</t>
  </si>
  <si>
    <t>-1189858550</t>
  </si>
  <si>
    <t>144</t>
  </si>
  <si>
    <t>-1158070739</t>
  </si>
  <si>
    <t>145</t>
  </si>
  <si>
    <t>781495211</t>
  </si>
  <si>
    <t>Čištění vnitřních ploch po provedení obkladu stěn chemickými prostředky</t>
  </si>
  <si>
    <t>70820332</t>
  </si>
  <si>
    <t>https://podminky.urs.cz/item/CS_URS_2023_02/781495211</t>
  </si>
  <si>
    <t>146</t>
  </si>
  <si>
    <t>781571141</t>
  </si>
  <si>
    <t>Montáž obkladů ostění z obkladaček keramických lepených flexibilním lepidlem šířky ostění přes 200 do 400 mm</t>
  </si>
  <si>
    <t>578704088</t>
  </si>
  <si>
    <t>https://podminky.urs.cz/item/CS_URS_2023_02/781571141</t>
  </si>
  <si>
    <t>147</t>
  </si>
  <si>
    <t>900252368</t>
  </si>
  <si>
    <t>148</t>
  </si>
  <si>
    <t>259695818</t>
  </si>
  <si>
    <t>149</t>
  </si>
  <si>
    <t>-255417816</t>
  </si>
  <si>
    <t>150</t>
  </si>
  <si>
    <t>998781103</t>
  </si>
  <si>
    <t>Přesun hmot pro obklady keramické stanovený z hmotnosti přesunovaného materiálu vodorovná dopravní vzdálenost do 50 m v objektech výšky přes 12 do 24 m</t>
  </si>
  <si>
    <t>1954480762</t>
  </si>
  <si>
    <t>https://podminky.urs.cz/item/CS_URS_2023_02/998781103</t>
  </si>
  <si>
    <t>784</t>
  </si>
  <si>
    <t>Dokončovací práce - malby a tapety</t>
  </si>
  <si>
    <t>151</t>
  </si>
  <si>
    <t>784111001</t>
  </si>
  <si>
    <t>Oprášení (ometení) podkladu v místnostech výšky do 3,80 m</t>
  </si>
  <si>
    <t>462934668</t>
  </si>
  <si>
    <t>https://podminky.urs.cz/item/CS_URS_2023_02/784111001</t>
  </si>
  <si>
    <t>152</t>
  </si>
  <si>
    <t>784171101</t>
  </si>
  <si>
    <t>Zakrytí nemalovaných ploch (materiál ve specifikaci) včetně pozdějšího odkrytí podlah</t>
  </si>
  <si>
    <t>897428217</t>
  </si>
  <si>
    <t>https://podminky.urs.cz/item/CS_URS_2023_02/784171101</t>
  </si>
  <si>
    <t>153</t>
  </si>
  <si>
    <t>58124842M</t>
  </si>
  <si>
    <t>fólie pro malířské potřeby zakrývací</t>
  </si>
  <si>
    <t>-450841277</t>
  </si>
  <si>
    <t>154</t>
  </si>
  <si>
    <t>784171111</t>
  </si>
  <si>
    <t>Zakrytí nemalovaných ploch (materiál ve specifikaci) včetně pozdějšího odkrytí svislých ploch např. stěn, oken, dveří v místnostech výšky do 3,80</t>
  </si>
  <si>
    <t>1703578939</t>
  </si>
  <si>
    <t>https://podminky.urs.cz/item/CS_URS_2023_02/784171111</t>
  </si>
  <si>
    <t>155</t>
  </si>
  <si>
    <t>787527368</t>
  </si>
  <si>
    <t>156</t>
  </si>
  <si>
    <t>784181121</t>
  </si>
  <si>
    <t>Penetrace podkladu jednonásobná hloubková akrylátová bezbarvá v místnostech výšky do 3,80 m</t>
  </si>
  <si>
    <t>1274329489</t>
  </si>
  <si>
    <t>https://podminky.urs.cz/item/CS_URS_2023_02/784181121</t>
  </si>
  <si>
    <t>157</t>
  </si>
  <si>
    <t>784191003</t>
  </si>
  <si>
    <t>Čištění vnitřních ploch hrubý úklid po provedení malířských prací omytím oken dvojitých nebo zdvojených</t>
  </si>
  <si>
    <t>1723457144</t>
  </si>
  <si>
    <t>https://podminky.urs.cz/item/CS_URS_2023_02/784191003</t>
  </si>
  <si>
    <t>158</t>
  </si>
  <si>
    <t>784191005</t>
  </si>
  <si>
    <t>Čištění vnitřních ploch hrubý úklid po provedení malířských prací omytím dveří nebo vrat</t>
  </si>
  <si>
    <t>378996323</t>
  </si>
  <si>
    <t>https://podminky.urs.cz/item/CS_URS_2023_02/784191005</t>
  </si>
  <si>
    <t>159</t>
  </si>
  <si>
    <t>784191007</t>
  </si>
  <si>
    <t>Čištění vnitřních ploch hrubý úklid po provedení malířských prací omytím podlah</t>
  </si>
  <si>
    <t>-1468355370</t>
  </si>
  <si>
    <t>https://podminky.urs.cz/item/CS_URS_2023_02/784191007</t>
  </si>
  <si>
    <t>160</t>
  </si>
  <si>
    <t>784211101</t>
  </si>
  <si>
    <t>Malby z malířských směsí oděruvzdorných za mokra dvojnásobné, bílé za mokra oděruvzdorné výborně v místnostech výšky do 3,80 m</t>
  </si>
  <si>
    <t>20441604</t>
  </si>
  <si>
    <t>https://podminky.urs.cz/item/CS_URS_2023_02/784211101</t>
  </si>
  <si>
    <t>161</t>
  </si>
  <si>
    <t>1693088964</t>
  </si>
  <si>
    <t>OST</t>
  </si>
  <si>
    <t>Ostatní</t>
  </si>
  <si>
    <t>OSV</t>
  </si>
  <si>
    <t>Ostatní - ostatní výrobky</t>
  </si>
  <si>
    <t>162</t>
  </si>
  <si>
    <t>201OV</t>
  </si>
  <si>
    <t>Skládací přebalovací pult včetně veškeré výroby, vedlejších a pomocných kcí, spojovacích, kotvících materiálů a povrchové úpravy komp. dodávka a montáž, provedení dle projektové dokumentace</t>
  </si>
  <si>
    <t>-817510456</t>
  </si>
  <si>
    <t>163</t>
  </si>
  <si>
    <t>202OV</t>
  </si>
  <si>
    <t>Hliníkový poklop 500 x 500 mm s těsněním pro dobetonování a pokrytí ker. dlažbou včetně veškeré výroby, vedlejších a pomocných kcí, spojovacích, kotvících materiálů a povrchové úpravy komp. dodávka a montáž, provedení dle projektové dokumentace</t>
  </si>
  <si>
    <t>-955116933</t>
  </si>
  <si>
    <t>164</t>
  </si>
  <si>
    <t>203OV</t>
  </si>
  <si>
    <t>Mosazný samozavírač pro požární a kouřotěsné dveře do váhy 100 kg včetně veškeré výroby, vedlejších a pomocných kcí, spojovacích, kotvících materiálů a povrchové úpravy komp. dodávka a montáž, provedení dle projektové dokumentace</t>
  </si>
  <si>
    <t>359394346</t>
  </si>
  <si>
    <t>165</t>
  </si>
  <si>
    <t>204OV</t>
  </si>
  <si>
    <t>Mosazný samozavírač pro požární a kouřotěsné dveře do váhy 100 kg s koordinátorem zavření včetně veškeré výroby, vedlejších a pomocných kcí, spojovacích, kotvících materiálů a povrchové úpravy komp. dodávka a montáž, provedení dle projektové dokumentace</t>
  </si>
  <si>
    <t>1678005567</t>
  </si>
  <si>
    <t>166</t>
  </si>
  <si>
    <t>205OV</t>
  </si>
  <si>
    <t>Přeštítkování stávajících požárních dveří včetně veškeré výroby, vedlejších a pomocných kcí, spojovacích, kotvících materiálů a povrchové úpravy komp. dodávka a montáž, provedení dle projektové dokumentace</t>
  </si>
  <si>
    <t>-2014555323</t>
  </si>
  <si>
    <t>POZ</t>
  </si>
  <si>
    <t>Požární ochrana</t>
  </si>
  <si>
    <t>167</t>
  </si>
  <si>
    <t>POZ00101R</t>
  </si>
  <si>
    <t>Přenosný hasící přístroj práškový s hasící schopností 21A včetně veškeré výroby, vedlejších a pomocných kcí, spojovacích, kotvících materiálů a povrchové úpravy komp. dodávka a montáž, provedení dle projektové dokumentace</t>
  </si>
  <si>
    <t>1776209767</t>
  </si>
  <si>
    <t>168</t>
  </si>
  <si>
    <t>POZ00102R</t>
  </si>
  <si>
    <t>Informační systém vnitřní včetně veškeré výroby, vedlejších a pomocných kcí, spojovacích, kotvících materiálů a povrchové úpravy komp. dodávka a montáž, provedení dle projektové dokumentace</t>
  </si>
  <si>
    <t>-1291799274</t>
  </si>
  <si>
    <t>1.2 - Stavebně-kontrukční řešení</t>
  </si>
  <si>
    <t xml:space="preserve">    4 - Vodorovné konstrukce</t>
  </si>
  <si>
    <t xml:space="preserve">      41 - Stropy a stropní konstrukce pozemních staveb</t>
  </si>
  <si>
    <t xml:space="preserve">    762 - Konstrukce tesařské</t>
  </si>
  <si>
    <t>158282451</t>
  </si>
  <si>
    <t>Vodorovné konstrukce</t>
  </si>
  <si>
    <t>Stropy a stropní konstrukce pozemních staveb</t>
  </si>
  <si>
    <t>411388531</t>
  </si>
  <si>
    <t>Zabetonování otvorů ve stropech nebo v klenbách včetně lešení, bednění, odbednění a výztuže (materiál v ceně) ve stropech železobetonových, tvárnicových a prefabrikovaných</t>
  </si>
  <si>
    <t>2118839932</t>
  </si>
  <si>
    <t>https://podminky.urs.cz/item/CS_URS_2023_02/411388531</t>
  </si>
  <si>
    <t>413232211</t>
  </si>
  <si>
    <t>Zazdívka zhlaví stropních trámů nebo válcovaných nosníků pálenými cihlami válcovaných nosníků, výšky do 150 mm</t>
  </si>
  <si>
    <t>-644245254</t>
  </si>
  <si>
    <t>https://podminky.urs.cz/item/CS_URS_2023_02/413232211</t>
  </si>
  <si>
    <t>413232221</t>
  </si>
  <si>
    <t>Zazdívka zhlaví stropních trámů nebo válcovaných nosníků pálenými cihlami válcovaných nosníků, výšky přes 150 do 300 mm</t>
  </si>
  <si>
    <t>-167773123</t>
  </si>
  <si>
    <t>https://podminky.urs.cz/item/CS_URS_2023_02/413232221</t>
  </si>
  <si>
    <t>413352215</t>
  </si>
  <si>
    <t>Podpěrná konstrukce nosníků a průvlaků výšky podepření přes 4 do 6 m výšky nosníku (po spodní hranu stropní desky) přes 100 cm zřízení</t>
  </si>
  <si>
    <t>-1379689324</t>
  </si>
  <si>
    <t>https://podminky.urs.cz/item/CS_URS_2023_02/413352215</t>
  </si>
  <si>
    <t>413352216</t>
  </si>
  <si>
    <t>Podpěrná konstrukce nosníků a průvlaků výšky podepření přes 4 do 6 m výšky nosníku (po spodní hranu stropní desky) přes 100 cm odstranění</t>
  </si>
  <si>
    <t>-560212775</t>
  </si>
  <si>
    <t>https://podminky.urs.cz/item/CS_URS_2023_02/413352216</t>
  </si>
  <si>
    <t>2015625717</t>
  </si>
  <si>
    <t>821716155</t>
  </si>
  <si>
    <t>-1470254789</t>
  </si>
  <si>
    <t>425630396</t>
  </si>
  <si>
    <t>277510537</t>
  </si>
  <si>
    <t>973031335</t>
  </si>
  <si>
    <t>Vysekání výklenků nebo kapes ve zdivu z cihel na maltu vápennou nebo vápenocementovou kapes, plochy do 0,16 m2, hl. do 300 mm</t>
  </si>
  <si>
    <t>444379553</t>
  </si>
  <si>
    <t>https://podminky.urs.cz/item/CS_URS_2023_02/973031335</t>
  </si>
  <si>
    <t>978012191</t>
  </si>
  <si>
    <t>Otlučení vápenných nebo vápenocementových omítek vnitřních ploch stropů rákosovaných, v rozsahu přes 50 do 100 %</t>
  </si>
  <si>
    <t>615568334</t>
  </si>
  <si>
    <t>https://podminky.urs.cz/item/CS_URS_2023_02/978012191</t>
  </si>
  <si>
    <t>-2037111404</t>
  </si>
  <si>
    <t>518635484</t>
  </si>
  <si>
    <t>-864064563</t>
  </si>
  <si>
    <t>572192501</t>
  </si>
  <si>
    <t>-1420949809</t>
  </si>
  <si>
    <t>762</t>
  </si>
  <si>
    <t>Konstrukce tesařské</t>
  </si>
  <si>
    <t>76230101R</t>
  </si>
  <si>
    <t>Vyklínování stávajících stropních trámů (materiál v ceně) fošnami a hranolky průřezové plochy do 100 cm2</t>
  </si>
  <si>
    <t>-416889750</t>
  </si>
  <si>
    <t>998762103</t>
  </si>
  <si>
    <t>Přesun hmot pro konstrukce tesařské stanovený z hmotnosti přesunovaného materiálu vodorovná dopravní vzdálenost do 50 m v objektech výšky přes 12 do 24 m</t>
  </si>
  <si>
    <t>295087158</t>
  </si>
  <si>
    <t>https://podminky.urs.cz/item/CS_URS_2023_02/998762103</t>
  </si>
  <si>
    <t>762811811</t>
  </si>
  <si>
    <t>Demontáž záklopů stropů vrchních a zapuštěných z hrubých prken, tl. do 32 mm</t>
  </si>
  <si>
    <t>-829335503</t>
  </si>
  <si>
    <t>https://podminky.urs.cz/item/CS_URS_2023_02/762811811</t>
  </si>
  <si>
    <t>762841821</t>
  </si>
  <si>
    <t>Demontáž podbíjení obkladů stropů a střech sklonu do 60° z desek měkkých (minerálněvláknitých, dřevovláknitých apod.)</t>
  </si>
  <si>
    <t>1798116295</t>
  </si>
  <si>
    <t>https://podminky.urs.cz/item/CS_URS_2023_02/762841821</t>
  </si>
  <si>
    <t>76790101R</t>
  </si>
  <si>
    <t>Ocelová konstrukce T1 dodatečně osazovaného nosníku IPE 180 včetně veškeré výroby, vedlejších a pomocných kcí, spojovacích, kotvících materiálů a povrchové úpravy, kompletní dodávka a montáž, provedení dle projektové dokumentace</t>
  </si>
  <si>
    <t>220888270</t>
  </si>
  <si>
    <t>76790102R</t>
  </si>
  <si>
    <t>Ocelová konstrukce T2 dodatečně osazovaného nosníku 2 x U 140 včetně veškeré výroby, vedlejších a pomocných kcí, spojovacích, kotvících materiálů a povrchové úpravy, kompletní dodávka a montáž, provedení dle projektové dokumentace</t>
  </si>
  <si>
    <t>964450175</t>
  </si>
  <si>
    <t>76790103R</t>
  </si>
  <si>
    <t>Ocelová konstrukce T3 dodatečně osazovaného nosníku IPE 100 včetně veškeré výroby, vedlejších a pomocných kcí, spojovacích, kotvících materiálů a povrchové úpravy, kompletní dodávka a montáž, provedení dle projektové dokumentace</t>
  </si>
  <si>
    <t>-1269402174</t>
  </si>
  <si>
    <t>76790104R</t>
  </si>
  <si>
    <t>Ocelová konstrukce T4 dodatečně osazovaného nosníku IPE 100 včetně veškeré výroby, vedlejších a pomocných kcí, spojovacích, kotvících materiálů a povrchové úpravy, kompletní dodávka a montáž, provedení dle projektové dokumentace</t>
  </si>
  <si>
    <t>-2028308421</t>
  </si>
  <si>
    <t>1.4 - Zdravotní technika</t>
  </si>
  <si>
    <t xml:space="preserve">    721 - Zdravotechnika - vnitřní kanalizace</t>
  </si>
  <si>
    <t xml:space="preserve">    722 - Zdravotechnika - vnitřní vodovod</t>
  </si>
  <si>
    <t xml:space="preserve">    725 - Zdravotechnika - zařizovací předměty</t>
  </si>
  <si>
    <t xml:space="preserve">    726 - Zdravotechnika - předstěnové instalace</t>
  </si>
  <si>
    <t xml:space="preserve">    727 - Zdravotechnika - požární ochrana</t>
  </si>
  <si>
    <t>974032153</t>
  </si>
  <si>
    <t>Vysekání rýh ve stěnách nebo příčkách z dutých cihel, tvárnic, desek z dutých cihel nebo tvárnic do hl. 100 mm a šířky do 100 mm</t>
  </si>
  <si>
    <t>-1106417341</t>
  </si>
  <si>
    <t>https://podminky.urs.cz/item/CS_URS_2023_02/974032153</t>
  </si>
  <si>
    <t>974032154</t>
  </si>
  <si>
    <t>Vysekání rýh ve stěnách nebo příčkách z dutých cihel, tvárnic, desek z dutých cihel nebo tvárnic do hl. 100 mm a šířky do 150 mm</t>
  </si>
  <si>
    <t>-1551274625</t>
  </si>
  <si>
    <t>https://podminky.urs.cz/item/CS_URS_2023_02/974032154</t>
  </si>
  <si>
    <t>974032164</t>
  </si>
  <si>
    <t>Vysekání rýh ve stěnách nebo příčkách z dutých cihel, tvárnic, desek z dutých cihel nebo tvárnic do hl. 150 mm a šířky do 150 mm</t>
  </si>
  <si>
    <t>1949309670</t>
  </si>
  <si>
    <t>https://podminky.urs.cz/item/CS_URS_2023_02/974032164</t>
  </si>
  <si>
    <t>721</t>
  </si>
  <si>
    <t>Zdravotechnika - vnitřní kanalizace</t>
  </si>
  <si>
    <t>721140802</t>
  </si>
  <si>
    <t>Demontáž potrubí z litinových trub odpadních nebo dešťových do DN 100</t>
  </si>
  <si>
    <t>-1684330916</t>
  </si>
  <si>
    <t>https://podminky.urs.cz/item/CS_URS_2023_02/721140802</t>
  </si>
  <si>
    <t>721140906</t>
  </si>
  <si>
    <t>Opravy odpadního potrubí litinového vsazení odbočky do potrubí DN 125</t>
  </si>
  <si>
    <t>-1138671457</t>
  </si>
  <si>
    <t>https://podminky.urs.cz/item/CS_URS_2023_02/721140906</t>
  </si>
  <si>
    <t>721140916</t>
  </si>
  <si>
    <t>Opravy odpadního potrubí litinového propojení dosavadního potrubí DN 125</t>
  </si>
  <si>
    <t>608751164</t>
  </si>
  <si>
    <t>https://podminky.urs.cz/item/CS_URS_2023_02/721140916</t>
  </si>
  <si>
    <t>721140926</t>
  </si>
  <si>
    <t>Opravy odpadního potrubí litinového krácení trub DN 125</t>
  </si>
  <si>
    <t>-455002750</t>
  </si>
  <si>
    <t>https://podminky.urs.cz/item/CS_URS_2023_02/721140926</t>
  </si>
  <si>
    <t>721171808</t>
  </si>
  <si>
    <t>Demontáž potrubí z novodurových trub odpadních nebo připojovacích přes 75 do D 114</t>
  </si>
  <si>
    <t>-273349996</t>
  </si>
  <si>
    <t>https://podminky.urs.cz/item/CS_URS_2023_02/721171808</t>
  </si>
  <si>
    <t>721174004</t>
  </si>
  <si>
    <t>Potrubí z trub polypropylenových svodné (ležaté) DN 75</t>
  </si>
  <si>
    <t>970321686</t>
  </si>
  <si>
    <t>https://podminky.urs.cz/item/CS_URS_2023_02/721174004</t>
  </si>
  <si>
    <t>721174005</t>
  </si>
  <si>
    <t>Potrubí z trub polypropylenových svodné (ležaté) DN 110</t>
  </si>
  <si>
    <t>1020197644</t>
  </si>
  <si>
    <t>https://podminky.urs.cz/item/CS_URS_2023_02/721174005</t>
  </si>
  <si>
    <t>721174006</t>
  </si>
  <si>
    <t>Potrubí z trub polypropylenových svodné (ležaté) DN 125</t>
  </si>
  <si>
    <t>-1780867623</t>
  </si>
  <si>
    <t>https://podminky.urs.cz/item/CS_URS_2022_01/721174006</t>
  </si>
  <si>
    <t>721174042</t>
  </si>
  <si>
    <t>Potrubí z trub polypropylenových připojovací DN 40</t>
  </si>
  <si>
    <t>-961841427</t>
  </si>
  <si>
    <t>https://podminky.urs.cz/item/CS_URS_2023_02/721174042</t>
  </si>
  <si>
    <t>721174043</t>
  </si>
  <si>
    <t>Potrubí z trub polypropylenových připojovací DN 50</t>
  </si>
  <si>
    <t>1357240482</t>
  </si>
  <si>
    <t>https://podminky.urs.cz/item/CS_URS_2023_02/721174043</t>
  </si>
  <si>
    <t>721194104</t>
  </si>
  <si>
    <t>Vyměření přípojek na potrubí vyvedení a upevnění odpadních výpustek DN 40</t>
  </si>
  <si>
    <t>130815731</t>
  </si>
  <si>
    <t>https://podminky.urs.cz/item/CS_URS_2023_02/721194104</t>
  </si>
  <si>
    <t>721194105</t>
  </si>
  <si>
    <t>Vyměření přípojek na potrubí vyvedení a upevnění odpadních výpustek DN 50</t>
  </si>
  <si>
    <t>-826618204</t>
  </si>
  <si>
    <t>https://podminky.urs.cz/item/CS_URS_2023_02/721194105</t>
  </si>
  <si>
    <t>721194107</t>
  </si>
  <si>
    <t>Vyměření přípojek na potrubí vyvedení a upevnění odpadních výpustek DN 70</t>
  </si>
  <si>
    <t>1097714946</t>
  </si>
  <si>
    <t>https://podminky.urs.cz/item/CS_URS_2023_02/721194107</t>
  </si>
  <si>
    <t>721194109</t>
  </si>
  <si>
    <t>Vyměření přípojek na potrubí vyvedení a upevnění odpadních výpustek DN 110</t>
  </si>
  <si>
    <t>300904996</t>
  </si>
  <si>
    <t>https://podminky.urs.cz/item/CS_URS_2023_02/721194109</t>
  </si>
  <si>
    <t>721211403.HLE</t>
  </si>
  <si>
    <t>Vpusť podlahová HL 80.1 s vodorovným odtokem DN 50/75 s kulovým kloubem</t>
  </si>
  <si>
    <t>2008435059</t>
  </si>
  <si>
    <t>721226512</t>
  </si>
  <si>
    <t>Zápachové uzávěrky podomítkové (Pe) s krycí deskou pro pračku a myčku DN 50</t>
  </si>
  <si>
    <t>1812875189</t>
  </si>
  <si>
    <t>https://podminky.urs.cz/item/CS_URS_2023_02/721226512</t>
  </si>
  <si>
    <t>721274123</t>
  </si>
  <si>
    <t>Ventily přivzdušňovací odpadních potrubí vnitřní DN 100</t>
  </si>
  <si>
    <t>-986649591</t>
  </si>
  <si>
    <t>https://podminky.urs.cz/item/CS_URS_2023_02/721274123</t>
  </si>
  <si>
    <t>721290111</t>
  </si>
  <si>
    <t>Zkouška těsnosti kanalizace v objektech vodou do DN 125</t>
  </si>
  <si>
    <t>-1088756064</t>
  </si>
  <si>
    <t>https://podminky.urs.cz/item/CS_URS_2023_02/721290111</t>
  </si>
  <si>
    <t>721290822</t>
  </si>
  <si>
    <t>Vnitrostaveništní přemístění vybouraných (demontovaných) hmot vnitřní kanalizace vodorovně do 100 m v objektech výšky přes 6 do 12 m</t>
  </si>
  <si>
    <t>686603910</t>
  </si>
  <si>
    <t>https://podminky.urs.cz/item/CS_URS_2022_01/721290822</t>
  </si>
  <si>
    <t>72199001x</t>
  </si>
  <si>
    <t>Ostatní přepojovací práce na vnitřní kanalizaci</t>
  </si>
  <si>
    <t>501268504</t>
  </si>
  <si>
    <t>72199002x</t>
  </si>
  <si>
    <t>Ostatní zednické přípomoce na vnirřní kanalizaci (10% z ceny vnitřní kanalizace)</t>
  </si>
  <si>
    <t>soub</t>
  </si>
  <si>
    <t>1676700679</t>
  </si>
  <si>
    <t>72199003x</t>
  </si>
  <si>
    <t>Zemní práce pro vnitřní kanalizaci (včetně obsypu a podsypu pískem, hutnění, odvozu přebytečné vytěžené zeminy včetně poplatků za skládku)</t>
  </si>
  <si>
    <t>-189644254</t>
  </si>
  <si>
    <t>721990040x</t>
  </si>
  <si>
    <t xml:space="preserve">Rozkrývání stávajícího rastrového minerálního podhledu z desek 600/600 mm, včetně zpětného zakrývání, za účelem montáže ZTI. Včetně opatření za účelem zabránění znečištění desek a včetně započtení nákladů na dodávku cca 10% nových desek z rozkrývané plochy (komplet pro ZTI). </t>
  </si>
  <si>
    <t>-907829543</t>
  </si>
  <si>
    <t>72199005x</t>
  </si>
  <si>
    <t>Přivzdušňovací ventil HL905 - podomítková verze</t>
  </si>
  <si>
    <t>-2087792679</t>
  </si>
  <si>
    <t>72199007x</t>
  </si>
  <si>
    <t xml:space="preserve">Napojovací koleno pro záchodovodu mísu HL227 s odbočkou DN50 (včetně napojovací soupravy) </t>
  </si>
  <si>
    <t>1966394386</t>
  </si>
  <si>
    <t>72199008x</t>
  </si>
  <si>
    <t>Ostatní kovový profilový materiál pro uchycení a osazení potrubí (uchycení na konzolách)</t>
  </si>
  <si>
    <t>kg</t>
  </si>
  <si>
    <t>-1234886401</t>
  </si>
  <si>
    <t>72199009x</t>
  </si>
  <si>
    <t>Kondenzační sifon s kuličkou pro kondenzát HL136N</t>
  </si>
  <si>
    <t>-1095820460</t>
  </si>
  <si>
    <t>72199010x</t>
  </si>
  <si>
    <t xml:space="preserve">Potrubí pro odvod kondenzátu PPR PN10 32*2,9 , vč izolace PU6 mm, včetně montáže </t>
  </si>
  <si>
    <t>1306680777</t>
  </si>
  <si>
    <t>72199030x</t>
  </si>
  <si>
    <t>Příplatek za dodávku a montáž lešení nad 3 m pro vnitřní kanalizaci</t>
  </si>
  <si>
    <t>-1151351689</t>
  </si>
  <si>
    <t>998721102</t>
  </si>
  <si>
    <t>Přesun hmot pro vnitřní kanalizace stanovený z hmotnosti přesunovaného materiálu vodorovná dopravní vzdálenost do 50 m v objektech výšky přes 6 do 12 m</t>
  </si>
  <si>
    <t>956274354</t>
  </si>
  <si>
    <t>https://podminky.urs.cz/item/CS_URS_2023_02/998721102</t>
  </si>
  <si>
    <t>722</t>
  </si>
  <si>
    <t>Zdravotechnika - vnitřní vodovod</t>
  </si>
  <si>
    <t>722130801</t>
  </si>
  <si>
    <t>Demontáž potrubí z ocelových trubek pozinkovaných závitových do DN 25</t>
  </si>
  <si>
    <t>-862112480</t>
  </si>
  <si>
    <t>https://podminky.urs.cz/item/CS_URS_2023_02/722130801</t>
  </si>
  <si>
    <t>722130821</t>
  </si>
  <si>
    <t>Demontáž potrubí z ocelových trubek pozinkovaných šroubení do G 6/4</t>
  </si>
  <si>
    <t>-1069342802</t>
  </si>
  <si>
    <t>https://podminky.urs.cz/item/CS_URS_2023_02/722130821</t>
  </si>
  <si>
    <t>722130831</t>
  </si>
  <si>
    <t>Demontáž potrubí z ocelových trubek pozinkovaných tvarovek nástěnek</t>
  </si>
  <si>
    <t>1376107154</t>
  </si>
  <si>
    <t>https://podminky.urs.cz/item/CS_URS_2023_02/722130831</t>
  </si>
  <si>
    <t>722130993</t>
  </si>
  <si>
    <t>Opravy vodovodního potrubí z ocelových trubek pozinkovaných závitových vsazení odbočky do potrubí oboustrannými svěrnými spojkami DN potrubí / G odbočky DN 32 / G 1</t>
  </si>
  <si>
    <t>-1040789509</t>
  </si>
  <si>
    <t>https://podminky.urs.cz/item/CS_URS_2023_02/722130993</t>
  </si>
  <si>
    <t>722170801</t>
  </si>
  <si>
    <t>Demontáž rozvodů vody z plastů do Ø 25 mm</t>
  </si>
  <si>
    <t>1043185474</t>
  </si>
  <si>
    <t>https://podminky.urs.cz/item/CS_URS_2023_02/722170801</t>
  </si>
  <si>
    <t>722174062</t>
  </si>
  <si>
    <t>Potrubí z plastových trubek z polypropylenu PPR svařovaných polyfúzně křížení potrubí (PPR) PN 20 (SDR 6) D 20 x 3,4</t>
  </si>
  <si>
    <t>-489128551</t>
  </si>
  <si>
    <t>https://podminky.urs.cz/item/CS_URS_2023_02/722174062</t>
  </si>
  <si>
    <t>722174063</t>
  </si>
  <si>
    <t>Potrubí z plastových trubek z polypropylenu PPR svařovaných polyfúzně křížení potrubí (PPR) PN 20 (SDR 6) D 25 x 4,2</t>
  </si>
  <si>
    <t>302352025</t>
  </si>
  <si>
    <t>https://podminky.urs.cz/item/CS_URS_2023_02/722174063</t>
  </si>
  <si>
    <t>722174072</t>
  </si>
  <si>
    <t>Potrubí z plastových trubek z polypropylenu PPR svařovaných polyfúzně kompenzační smyčky na potrubí (PPR) D 20 x 3,4</t>
  </si>
  <si>
    <t>702266228</t>
  </si>
  <si>
    <t>https://podminky.urs.cz/item/CS_URS_2023_02/722174072</t>
  </si>
  <si>
    <t>722174073</t>
  </si>
  <si>
    <t>Potrubí z plastových trubek z polypropylenu PPR svařovaných polyfúzně kompenzační smyčky na potrubí (PPR) D 25 x 4,2</t>
  </si>
  <si>
    <t>-1183747573</t>
  </si>
  <si>
    <t>https://podminky.urs.cz/item/CS_URS_2023_02/722174073</t>
  </si>
  <si>
    <t>722175002</t>
  </si>
  <si>
    <t>Potrubí z plastových trubek z polypropylenu PP-RCT svařovaných polyfúzně D 20 x 2,8</t>
  </si>
  <si>
    <t>-1925212034</t>
  </si>
  <si>
    <t>https://podminky.urs.cz/item/CS_URS_2023_02/722175002</t>
  </si>
  <si>
    <t>722175003</t>
  </si>
  <si>
    <t>Potrubí z plastových trubek z polypropylenu PP-RCT svařovaných polyfúzně D 25 x 3,5</t>
  </si>
  <si>
    <t>-39087404</t>
  </si>
  <si>
    <t>https://podminky.urs.cz/item/CS_URS_2023_02/722175003</t>
  </si>
  <si>
    <t>722175004</t>
  </si>
  <si>
    <t>Potrubí z plastových trubek z polypropylenu PP-RCT svařovaných polyfúzně D 32 x 4,4</t>
  </si>
  <si>
    <t>-1602188043</t>
  </si>
  <si>
    <t>https://podminky.urs.cz/item/CS_URS_2023_02/722175004</t>
  </si>
  <si>
    <t>722179192</t>
  </si>
  <si>
    <t>Příplatek k ceně rozvody vody z plastů za práce malého rozsahu na zakázce při průměru trubek do 32 mm, do 15 svarů</t>
  </si>
  <si>
    <t>soubor</t>
  </si>
  <si>
    <t>389505249</t>
  </si>
  <si>
    <t>https://podminky.urs.cz/item/CS_URS_2023_02/722179192</t>
  </si>
  <si>
    <t>722181241</t>
  </si>
  <si>
    <t>Ochrana potrubí termoizolačními trubicemi z pěnového polyetylenu PE přilepenými v příčných a podélných spojích, tloušťky izolace přes 13 do 20 mm, vnitřního průměru izolace DN do 22 mm</t>
  </si>
  <si>
    <t>699365574</t>
  </si>
  <si>
    <t>https://podminky.urs.cz/item/CS_URS_2023_02/722181241</t>
  </si>
  <si>
    <t>722181242</t>
  </si>
  <si>
    <t>Ochrana potrubí termoizolačními trubicemi z pěnového polyetylenu PE přilepenými v příčných a podélných spojích, tloušťky izolace přes 13 do 20 mm, vnitřního průměru izolace DN přes 22 do 45 mm</t>
  </si>
  <si>
    <t>-796553782</t>
  </si>
  <si>
    <t>https://podminky.urs.cz/item/CS_URS_2023_02/722181242</t>
  </si>
  <si>
    <t>722190401</t>
  </si>
  <si>
    <t>Zřízení přípojek na potrubí vyvedení a upevnění výpustek do DN 25</t>
  </si>
  <si>
    <t>-903350881</t>
  </si>
  <si>
    <t>https://podminky.urs.cz/item/CS_URS_2023_02/722190401</t>
  </si>
  <si>
    <t>722220111</t>
  </si>
  <si>
    <t>Armatury s jedním závitem nástěnky pro výtokový ventil G 1/2"</t>
  </si>
  <si>
    <t>-600047388</t>
  </si>
  <si>
    <t>https://podminky.urs.cz/item/CS_URS_2023_02/722220111</t>
  </si>
  <si>
    <t>722220231</t>
  </si>
  <si>
    <t>Armatury s jedním závitem přechodové tvarovky PPR, PN 20 (SDR 6) s kovovým závitem vnitřním přechodky dGK D 20 x G 1/2"</t>
  </si>
  <si>
    <t>605479013</t>
  </si>
  <si>
    <t>https://podminky.urs.cz/item/CS_URS_2023_02/722220231</t>
  </si>
  <si>
    <t>722220232</t>
  </si>
  <si>
    <t>Armatury s jedním závitem přechodové tvarovky PPR, PN 20 (SDR 6) s kovovým závitem vnitřním přechodky dGK D 25 x G 3/4"</t>
  </si>
  <si>
    <t>2085833270</t>
  </si>
  <si>
    <t>https://podminky.urs.cz/item/CS_URS_2023_02/722220232</t>
  </si>
  <si>
    <t>722220233</t>
  </si>
  <si>
    <t>Armatury s jedním závitem přechodové tvarovky PPR, PN 20 (SDR 6) s kovovým závitem vnitřním přechodky dGK D 32 x G 1"</t>
  </si>
  <si>
    <t>529575521</t>
  </si>
  <si>
    <t>https://podminky.urs.cz/item/CS_URS_2023_02/722220233</t>
  </si>
  <si>
    <t>722230101</t>
  </si>
  <si>
    <t>Armatury se dvěma závity ventily přímé G 1/2"</t>
  </si>
  <si>
    <t>443221139</t>
  </si>
  <si>
    <t>https://podminky.urs.cz/item/CS_URS_2023_02/722230101</t>
  </si>
  <si>
    <t>722230102</t>
  </si>
  <si>
    <t>Armatury se dvěma závity ventily přímé G 3/4"</t>
  </si>
  <si>
    <t>-932354685</t>
  </si>
  <si>
    <t>https://podminky.urs.cz/item/CS_URS_2023_02/722230102</t>
  </si>
  <si>
    <t>722230103</t>
  </si>
  <si>
    <t>Armatury se dvěma závity ventily přímé G 1"</t>
  </si>
  <si>
    <t>1706428333</t>
  </si>
  <si>
    <t>https://podminky.urs.cz/item/CS_URS_2023_02/722230103</t>
  </si>
  <si>
    <t>722231072</t>
  </si>
  <si>
    <t>Armatury se dvěma závity ventily zpětné mosazné PN 10 do 110°C G 1/2"</t>
  </si>
  <si>
    <t>-771046511</t>
  </si>
  <si>
    <t>https://podminky.urs.cz/item/CS_URS_2023_02/722231072</t>
  </si>
  <si>
    <t>722231222</t>
  </si>
  <si>
    <t>Armatury se dvěma závity ventily pojistné k bojleru mosazné PN 6 do 100°C G 3/4"</t>
  </si>
  <si>
    <t>-1017390949</t>
  </si>
  <si>
    <t>https://podminky.urs.cz/item/CS_URS_2023_02/722231222</t>
  </si>
  <si>
    <t>722234263</t>
  </si>
  <si>
    <t>Armatury se dvěma závity filtry mosazný PN 20 do 80 °C G 1/2"</t>
  </si>
  <si>
    <t>-2057719355</t>
  </si>
  <si>
    <t>https://podminky.urs.cz/item/CS_URS_2023_02/722234263</t>
  </si>
  <si>
    <t>722234265</t>
  </si>
  <si>
    <t>Armatury se dvěma závity filtry mosazný PN 20 do 80 °C G 1"</t>
  </si>
  <si>
    <t>1257471074</t>
  </si>
  <si>
    <t>https://podminky.urs.cz/item/CS_URS_2023_02/722234265</t>
  </si>
  <si>
    <t>722270102</t>
  </si>
  <si>
    <t>Vodoměrové sestavy závitové G 1"</t>
  </si>
  <si>
    <t>-1811313464</t>
  </si>
  <si>
    <t>https://podminky.urs.cz/item/CS_URS_2023_02/722270102</t>
  </si>
  <si>
    <t>722290226</t>
  </si>
  <si>
    <t>Zkoušky, proplach a desinfekce vodovodního potrubí zkoušky těsnosti vodovodního potrubí závitového do DN 50</t>
  </si>
  <si>
    <t>-1384697733</t>
  </si>
  <si>
    <t>https://podminky.urs.cz/item/CS_URS_2023_02/722290226</t>
  </si>
  <si>
    <t>722290234</t>
  </si>
  <si>
    <t>Zkoušky, proplach a desinfekce vodovodního potrubí proplach a desinfekce vodovodního potrubí do DN 80</t>
  </si>
  <si>
    <t>-235850573</t>
  </si>
  <si>
    <t>https://podminky.urs.cz/item/CS_URS_2023_02/722290234</t>
  </si>
  <si>
    <t>72299001x</t>
  </si>
  <si>
    <t>Ostatní přepojovací práce na vnitřním vodovodu</t>
  </si>
  <si>
    <t>72057301</t>
  </si>
  <si>
    <t>72299002x</t>
  </si>
  <si>
    <t>Ostatní zednické přípomoce na vnitřním vodovodu (10% z ceny vnitřního vodovodu)</t>
  </si>
  <si>
    <t>-665775393</t>
  </si>
  <si>
    <t>72299003x</t>
  </si>
  <si>
    <t>-1789390952</t>
  </si>
  <si>
    <t>72299004x</t>
  </si>
  <si>
    <t>Štítky s popisem větví a sekcí u jednotlivých uzávěrů (dle požadavků a standardů investora) - včetně označení směru proudění vody, barvy šipek, popis stoupaček..</t>
  </si>
  <si>
    <t>-1900929128</t>
  </si>
  <si>
    <t>72299013x</t>
  </si>
  <si>
    <t>Napojení technologie (kohout v nerezovém provedení DN 3/8", 1/2", 3/4") - dle požadavku technologie</t>
  </si>
  <si>
    <t>-1410618356</t>
  </si>
  <si>
    <t>998722102</t>
  </si>
  <si>
    <t>Přesun hmot pro vnitřní vodovod stanovený z hmotnosti přesunovaného materiálu vodorovná dopravní vzdálenost do 50 m v objektech výšky přes 6 do 12 m</t>
  </si>
  <si>
    <t>-401397322</t>
  </si>
  <si>
    <t>https://podminky.urs.cz/item/CS_URS_2023_02/998722102</t>
  </si>
  <si>
    <t>725</t>
  </si>
  <si>
    <t>Zdravotechnika - zařizovací předměty</t>
  </si>
  <si>
    <t>725110814</t>
  </si>
  <si>
    <t>Demontáž klozetů kombi</t>
  </si>
  <si>
    <t>38643432</t>
  </si>
  <si>
    <t>https://podminky.urs.cz/item/CS_URS_2023_02/725110814</t>
  </si>
  <si>
    <t>725119125</t>
  </si>
  <si>
    <t>Zařízení záchodů montáž klozetových mís závěsných na nosné stěny</t>
  </si>
  <si>
    <t>-1522574154</t>
  </si>
  <si>
    <t>https://podminky.urs.cz/item/CS_URS_2023_02/725119125</t>
  </si>
  <si>
    <t>64236051</t>
  </si>
  <si>
    <t>klozet keramický bílý závěsný hluboké splachování pro handicapované -  podrobný popis viz projektová dokumentace</t>
  </si>
  <si>
    <t>-1418314605</t>
  </si>
  <si>
    <t>64236001x</t>
  </si>
  <si>
    <t>Dálkové pneumatické ovládání pro WC</t>
  </si>
  <si>
    <t>-80068893</t>
  </si>
  <si>
    <t>64236002x</t>
  </si>
  <si>
    <t>Závěsná WC mísa, 37x55 cm; prkýnko s pomalým sklápěním;  komplet včetně příslušenství  (před realizací přeměřit a odsouhlasit !!!) - podrobný popis viz projektová dokumentace</t>
  </si>
  <si>
    <t>1981500263</t>
  </si>
  <si>
    <t>725122813</t>
  </si>
  <si>
    <t>Demontáž pisoárů s nádrží a 1 záchodkem</t>
  </si>
  <si>
    <t>-458321180</t>
  </si>
  <si>
    <t>https://podminky.urs.cz/item/CS_URS_2023_02/725122813</t>
  </si>
  <si>
    <t>725129102</t>
  </si>
  <si>
    <t>Pisoárové záchodky montáž ostatních typů automatických</t>
  </si>
  <si>
    <t>-53998497</t>
  </si>
  <si>
    <t>https://podminky.urs.cz/item/CS_URS_2022_01/725129102</t>
  </si>
  <si>
    <t>72512001x</t>
  </si>
  <si>
    <t>Odsávací pisoár se zakrytým přívodem vody; rozměry: 440 x 720 x 370 mm; materiál: sanitární keramika; připojení přívodu vody: 1/2"; odpad: Ø 50 mm; balení obsahuje odpadový sifon a upevňovací sadu, vtokové těsnění; podomítkový automatický splachovač PS002; zdroj; komplet včetně montáže; podrobný popis - viz PD</t>
  </si>
  <si>
    <t>705435790</t>
  </si>
  <si>
    <t>725210821</t>
  </si>
  <si>
    <t>Demontáž umyvadel bez výtokových armatur umyvadel</t>
  </si>
  <si>
    <t>213701228</t>
  </si>
  <si>
    <t>https://podminky.urs.cz/item/CS_URS_2023_02/725210821</t>
  </si>
  <si>
    <t>725211681x</t>
  </si>
  <si>
    <t>Umyvadla keramická bílá bez výtokových armatur připevněná na stěnu šrouby zdravotní, šířka umyvadla 600 mm; podrobný popis - viz PD</t>
  </si>
  <si>
    <t>1285868590</t>
  </si>
  <si>
    <t>725219101</t>
  </si>
  <si>
    <t>Umyvadla montáž umyvadel ostatních typů na konzoly</t>
  </si>
  <si>
    <t>-866308226</t>
  </si>
  <si>
    <t>https://podminky.urs.cz/item/CS_URS_2023_02/725219101</t>
  </si>
  <si>
    <t>725219001x</t>
  </si>
  <si>
    <t>Závěsné umyvadlo s přepadem; rozměry: 500 x 360 mm; materiál: sanitární keramika, spodní strana glazovaná; WonderGliss povrchová úprava; polosloup; s 1 otvorem pro umyvadlovou baterii; instalace; zavěšením na stěnu; komplet včetně montáže, sifonu; podrobně viz PD</t>
  </si>
  <si>
    <t>-1872067317</t>
  </si>
  <si>
    <t>725291511</t>
  </si>
  <si>
    <t>Doplňky zařízení koupelen a záchodů plastové dávkovač tekutého mýdla na 350 ml</t>
  </si>
  <si>
    <t>-2026979784</t>
  </si>
  <si>
    <t>https://podminky.urs.cz/item/CS_URS_2023_02/725291511</t>
  </si>
  <si>
    <t>725291621</t>
  </si>
  <si>
    <t>Doplňky zařízení koupelen a záchodů nerezové zásobník toaletních papírů d=300 mm</t>
  </si>
  <si>
    <t>684385273</t>
  </si>
  <si>
    <t>https://podminky.urs.cz/item/CS_URS_2023_02/725291621</t>
  </si>
  <si>
    <t>725291631</t>
  </si>
  <si>
    <t>Doplňky zařízení koupelen a záchodů nerezové zásobník papírových ručníků</t>
  </si>
  <si>
    <t>-1928685227</t>
  </si>
  <si>
    <t>https://podminky.urs.cz/item/CS_URS_2023_02/725291631</t>
  </si>
  <si>
    <t>72530001x</t>
  </si>
  <si>
    <t>WC souprava, chrom matný</t>
  </si>
  <si>
    <t>1846894859</t>
  </si>
  <si>
    <t>72530003x</t>
  </si>
  <si>
    <t>nerezový věšák kulatý, povrch matný chrom, 20*45 mm</t>
  </si>
  <si>
    <t>105481558</t>
  </si>
  <si>
    <t>725310821</t>
  </si>
  <si>
    <t>Demontáž dřezů jednodílných bez výtokových armatur na konzolách</t>
  </si>
  <si>
    <t>-2074238296</t>
  </si>
  <si>
    <t>https://podminky.urs.cz/item/CS_URS_2023_02/725310821</t>
  </si>
  <si>
    <t>725330820</t>
  </si>
  <si>
    <t>Demontáž výlevek bez výtokových armatur a bez nádrže a splachovacího potrubí diturvitových</t>
  </si>
  <si>
    <t>1607713952</t>
  </si>
  <si>
    <t>https://podminky.urs.cz/item/CS_URS_2023_02/725330820</t>
  </si>
  <si>
    <t>725339111</t>
  </si>
  <si>
    <t>Výlevky montáž výlevky</t>
  </si>
  <si>
    <t>-1106958931</t>
  </si>
  <si>
    <t>https://podminky.urs.cz/item/CS_URS_2023_02/725339111</t>
  </si>
  <si>
    <t>72533001x</t>
  </si>
  <si>
    <t>Výlevka keramická závěsná  s odpadem DN100 + závěsný modul pro zazdění</t>
  </si>
  <si>
    <t>-1423016518</t>
  </si>
  <si>
    <t>725530823</t>
  </si>
  <si>
    <t>Demontáž elektrických zásobníkových ohřívačů vody tlakových od 50 do 200 l</t>
  </si>
  <si>
    <t>-925887740</t>
  </si>
  <si>
    <t>https://podminky.urs.cz/item/CS_URS_2023_02/725530823</t>
  </si>
  <si>
    <t>725539206</t>
  </si>
  <si>
    <t>Elektrické ohřívače zásobníkové montáž tlakových ohřívačů závěsných (svislých nebo vodorovných) přes 160 do 200 l</t>
  </si>
  <si>
    <t>1444375081</t>
  </si>
  <si>
    <t>https://podminky.urs.cz/item/CS_URS_2022_01/725539206</t>
  </si>
  <si>
    <t>48438693x</t>
  </si>
  <si>
    <t>ohřívač vody elektrický zásobníkový závěsný akumulační svislý příkon 200L 4kW</t>
  </si>
  <si>
    <t>1609554438</t>
  </si>
  <si>
    <t>725813111</t>
  </si>
  <si>
    <t>Ventily rohové bez připojovací trubičky nebo flexi hadičky G 1/2"</t>
  </si>
  <si>
    <t>1009864203</t>
  </si>
  <si>
    <t>https://podminky.urs.cz/item/CS_URS_2023_02/725813111</t>
  </si>
  <si>
    <t>725813112</t>
  </si>
  <si>
    <t>Ventily rohové bez připojovací trubičky nebo flexi hadičky pračkové G 3/4"</t>
  </si>
  <si>
    <t>-1790413180</t>
  </si>
  <si>
    <t>https://podminky.urs.cz/item/CS_URS_2023_02/725813112</t>
  </si>
  <si>
    <t>725820801</t>
  </si>
  <si>
    <t>Demontáž baterií nástěnných do G 3/4</t>
  </si>
  <si>
    <t>-551873419</t>
  </si>
  <si>
    <t>https://podminky.urs.cz/item/CS_URS_2023_02/725820801</t>
  </si>
  <si>
    <t>725821316</t>
  </si>
  <si>
    <t>Baterie dřezové nástěnné pákové s otáčivým plochým ústím a délkou ramínka 300 mm</t>
  </si>
  <si>
    <t>39906535</t>
  </si>
  <si>
    <t>https://podminky.urs.cz/item/CS_URS_2023_02/725821316</t>
  </si>
  <si>
    <t>725821325</t>
  </si>
  <si>
    <t>Baterie dřezové stojánkové pákové s otáčivým ústím a délkou ramínka 220 mm</t>
  </si>
  <si>
    <t>1407837148</t>
  </si>
  <si>
    <t>https://podminky.urs.cz/item/CS_URS_2023_02/725821325</t>
  </si>
  <si>
    <t>725829131</t>
  </si>
  <si>
    <t>Baterie umyvadlové montáž ostatních typů stojánkových G 1/2"</t>
  </si>
  <si>
    <t>632559684</t>
  </si>
  <si>
    <t>https://podminky.urs.cz/item/CS_URS_2022_01/725829131</t>
  </si>
  <si>
    <t>72582001x</t>
  </si>
  <si>
    <t>Páková umyvadlová baterie s odtokovou soupravou ; stojánková umyvadlová baterie; EasyFix jednoduchý a rychlý upevňovací systém; litý pevný vývod 115 mm; perlátor; keramická kartuše 35 mm s omezovačem teplé vody; kovová páka s funkcí CLICK, omezující proud vody za účelem úspory vody; značení teplá/studená na páce, chromová krytka; flexibilní hadice G 3/8"; odtoková souprava ; podrobně viz PD</t>
  </si>
  <si>
    <t>1986819796</t>
  </si>
  <si>
    <t>72582002x</t>
  </si>
  <si>
    <t>Páková stojánková dřezová baterie s otočným ramínkem. V oblém designu. V chromovém provedení. ; pro imobilní umývadlo; podrobný popis viz PD</t>
  </si>
  <si>
    <t>-71366058</t>
  </si>
  <si>
    <t>725851305</t>
  </si>
  <si>
    <t>Ventily odpadní pro zařizovací předměty dřezové bez přepadu G 6/4"</t>
  </si>
  <si>
    <t>-679652021</t>
  </si>
  <si>
    <t>https://podminky.urs.cz/item/CS_URS_2023_02/725851305</t>
  </si>
  <si>
    <t>725851325</t>
  </si>
  <si>
    <t>Ventily odpadní pro zařizovací předměty umyvadlové bez přepadu G 5/4"</t>
  </si>
  <si>
    <t>1322295702</t>
  </si>
  <si>
    <t>https://podminky.urs.cz/item/CS_URS_2023_02/725851325</t>
  </si>
  <si>
    <t>725861102</t>
  </si>
  <si>
    <t>Zápachové uzávěrky zařizovacích předmětů pro umyvadla DN 40</t>
  </si>
  <si>
    <t>258780194</t>
  </si>
  <si>
    <t>https://podminky.urs.cz/item/CS_URS_2023_02/725861102</t>
  </si>
  <si>
    <t>725861312</t>
  </si>
  <si>
    <t>Zápachové uzávěrky zařizovacích předmětů pro umyvadla podomítkové DN 40/50</t>
  </si>
  <si>
    <t>-488265117</t>
  </si>
  <si>
    <t>https://podminky.urs.cz/item/CS_URS_2023_02/725861312</t>
  </si>
  <si>
    <t>725865411</t>
  </si>
  <si>
    <t>Zápachové uzávěrky zařizovacích předmětů pro pisoáry DN 32/40</t>
  </si>
  <si>
    <t>1675308793</t>
  </si>
  <si>
    <t>https://podminky.urs.cz/item/CS_URS_2023_02/725865411</t>
  </si>
  <si>
    <t>725980123</t>
  </si>
  <si>
    <t>Dvířka 30/30</t>
  </si>
  <si>
    <t>-370920912</t>
  </si>
  <si>
    <t>https://podminky.urs.cz/item/CS_URS_2023_02/725980123</t>
  </si>
  <si>
    <t>998725102</t>
  </si>
  <si>
    <t>Přesun hmot pro zařizovací předměty stanovený z hmotnosti přesunovaného materiálu vodorovná dopravní vzdálenost do 50 m v objektech výšky přes 6 do 12 m</t>
  </si>
  <si>
    <t>-1904124527</t>
  </si>
  <si>
    <t>https://podminky.urs.cz/item/CS_URS_2023_02/998725102</t>
  </si>
  <si>
    <t>726</t>
  </si>
  <si>
    <t>Zdravotechnika - předstěnové instalace</t>
  </si>
  <si>
    <t>726111031</t>
  </si>
  <si>
    <t>Předstěnové instalační systémy pro zazdění do masivních zděných konstrukcí pro závěsné klozety ovládání zepředu, stavební výška 1080 mm</t>
  </si>
  <si>
    <t>-1151351770</t>
  </si>
  <si>
    <t>https://podminky.urs.cz/item/CS_URS_2023_02/726111031</t>
  </si>
  <si>
    <t>726131043</t>
  </si>
  <si>
    <t>Předstěnové instalační systémy do lehkých stěn s kovovou konstrukcí pro závěsné klozety ovládání zepředu, stavební výšky 1120 mm pro tělesně postižené</t>
  </si>
  <si>
    <t>2145536270</t>
  </si>
  <si>
    <t>https://podminky.urs.cz/item/CS_URS_2023_02/726131043</t>
  </si>
  <si>
    <t>726191001</t>
  </si>
  <si>
    <t>Ostatní příslušenství instalačních systémů zvukoizolační souprava pro WC a bidet</t>
  </si>
  <si>
    <t>-937562145</t>
  </si>
  <si>
    <t>https://podminky.urs.cz/item/CS_URS_2023_02/726191001</t>
  </si>
  <si>
    <t>726191002</t>
  </si>
  <si>
    <t>Ostatní příslušenství instalačních systémů souprava pro předstěnovou montáž</t>
  </si>
  <si>
    <t>-1454609985</t>
  </si>
  <si>
    <t>https://podminky.urs.cz/item/CS_URS_2023_02/726191002</t>
  </si>
  <si>
    <t>998726112</t>
  </si>
  <si>
    <t>Přesun hmot pro instalační prefabrikáty stanovený z hmotnosti přesunovaného materiálu vodorovná dopravní vzdálenost do 50 m v objektech výšky přes 6 m do 12 m</t>
  </si>
  <si>
    <t>302831878</t>
  </si>
  <si>
    <t>https://podminky.urs.cz/item/CS_URS_2023_02/998726112</t>
  </si>
  <si>
    <t>727</t>
  </si>
  <si>
    <t>Zdravotechnika - požární ochrana</t>
  </si>
  <si>
    <t>727223122</t>
  </si>
  <si>
    <t>Protipožární ochranné manžety plastového potrubí prostup stropem tloušťky 150 mm požární odolnost EI 90-120 D 40</t>
  </si>
  <si>
    <t>-1334400517</t>
  </si>
  <si>
    <t>https://podminky.urs.cz/item/CS_URS_2023_02/727223122</t>
  </si>
  <si>
    <t>727223125</t>
  </si>
  <si>
    <t>Protipožární ochranné manžety plastového potrubí prostup stropem tloušťky 150 mm požární odolnost EI 90-120 D 75</t>
  </si>
  <si>
    <t>-369761990</t>
  </si>
  <si>
    <t>https://podminky.urs.cz/item/CS_URS_2023_02/727223125</t>
  </si>
  <si>
    <t>727223127</t>
  </si>
  <si>
    <t>Protipožární ochranné manžety plastového potrubí prostup stropem tloušťky 150 mm požární odolnost EI 90-120 D 110</t>
  </si>
  <si>
    <t>-2124445508</t>
  </si>
  <si>
    <t>https://podminky.urs.cz/item/CS_URS_2023_02/727223127</t>
  </si>
  <si>
    <t>1.5 - Elektroinstalace silnoproud</t>
  </si>
  <si>
    <t>997 - Přesun elektroodpadu</t>
  </si>
  <si>
    <t>741 - Elektroinstalace - silnoproud</t>
  </si>
  <si>
    <t>VRN1 - Průzkumné, geodetické a projektové práce</t>
  </si>
  <si>
    <t>VRN3 - Zařízení staveniště</t>
  </si>
  <si>
    <t>VRN4 - Inženýrská činnost</t>
  </si>
  <si>
    <t>VRN9 - Ostatní náklady</t>
  </si>
  <si>
    <t>Přesun elektroodpadu</t>
  </si>
  <si>
    <t>997013814</t>
  </si>
  <si>
    <t>Poplatek za uložení elektroodpadu na skládce (skládkovné) z izolačních materiálů zatříděného do Katalogu odpadů pod kódem 17 06 04</t>
  </si>
  <si>
    <t>607552749</t>
  </si>
  <si>
    <t>741</t>
  </si>
  <si>
    <t>Elektroinstalace - silnoproud</t>
  </si>
  <si>
    <t>741112001</t>
  </si>
  <si>
    <t>Montáž krabic elektroinstalačních bez napojení na trubky a lišty, demontáže a montáže víčka a přístroje protahovacích nebo odbočných zapuštěných plastových kruhových</t>
  </si>
  <si>
    <t>-26159980</t>
  </si>
  <si>
    <t>34571458</t>
  </si>
  <si>
    <t>krabice pod omítku PVC odbočná kruhová D 100mm s víčkem (KO97/5)</t>
  </si>
  <si>
    <t>406480471</t>
  </si>
  <si>
    <t>741112061</t>
  </si>
  <si>
    <t>Montáž krabic elektroinstalačních bez napojení na trubky a lišty, demontáže a montáže víčka a přístroje přístrojových zapuštěných plastových kruhových</t>
  </si>
  <si>
    <t>-1786889563</t>
  </si>
  <si>
    <t>34571450</t>
  </si>
  <si>
    <t>krabice pod omítku PVC přístrojová kruhová D 70mm (KO68/2)</t>
  </si>
  <si>
    <t>1732142619</t>
  </si>
  <si>
    <t>741112101</t>
  </si>
  <si>
    <t>Montáž krabic elektroinstalačních bez napojení na trubky a lišty, demontáže a montáže víčka a přístroje rozvodek se zapojením vodičů na svorkovnici zapuštěných plastových kruhových</t>
  </si>
  <si>
    <t>-937894580</t>
  </si>
  <si>
    <t>34571563</t>
  </si>
  <si>
    <t>krabice pod omítku PVC odbočná kruhová D 100mm s víčkem a svorkovnicí (KR 97)</t>
  </si>
  <si>
    <t>-2024195744</t>
  </si>
  <si>
    <t>34571521</t>
  </si>
  <si>
    <t>krabice pod omítku PVC odbočná kruhová D 70mm s víčkem a svorkovnicí (KR 68)</t>
  </si>
  <si>
    <t>1113170409</t>
  </si>
  <si>
    <t>741112022</t>
  </si>
  <si>
    <t>Montáž krabic elektroinstalačních bez napojení na trubky a lišty, demontáže a montáže víčka a přístroje protahovacích nebo odbočných nástěnných plastových čtyřhranných, vel. do 160x160 mm</t>
  </si>
  <si>
    <t>-90744591</t>
  </si>
  <si>
    <t>345715240</t>
  </si>
  <si>
    <t>krabice přístrojová odbočná s víčkem z PH, 132x132 mm, hloubka 72 mm (např.KO125)</t>
  </si>
  <si>
    <t>-1252498283</t>
  </si>
  <si>
    <t>345715240.1</t>
  </si>
  <si>
    <t>krabice přístrojová odbočná s víčkem z PH, 132x132 mm, hloubka 72 mm (např.KO125), s ekvipotencionální svorkovnicí</t>
  </si>
  <si>
    <t>-1776391216</t>
  </si>
  <si>
    <t>741112023</t>
  </si>
  <si>
    <t>Montáž krabic elektroinstalačních bez napojení na trubky a lišty, demontáže a montáže víčka a přístroje protahovacích nebo odbočných nástěnných plastových čtyřhranných, vel. do 250x250 mm</t>
  </si>
  <si>
    <t>820346858</t>
  </si>
  <si>
    <t>345715440</t>
  </si>
  <si>
    <t>skříň rozvodná, 205x255 mm, hloubka 66 mm (např.KT 250)</t>
  </si>
  <si>
    <t>102535114</t>
  </si>
  <si>
    <t>741112021</t>
  </si>
  <si>
    <t>Montáž krabic elektroinstalačních bez napojení na trubky a lišty, demontáže a montáže víčka a přístroje protahovacích nebo odbočných nástěnných plastových čtyřhranných, vel. do 100x100 mm</t>
  </si>
  <si>
    <t>-54757953</t>
  </si>
  <si>
    <t>345714280</t>
  </si>
  <si>
    <t>Krabice průmyslová, IP54, 85x85x40</t>
  </si>
  <si>
    <t>-1011769984</t>
  </si>
  <si>
    <t>741112023.1</t>
  </si>
  <si>
    <t>-702669604</t>
  </si>
  <si>
    <t>34571473</t>
  </si>
  <si>
    <t>Přístrojová podlahová krabice do betonu UNIVERSÁLNÍ PODLAHOVÁ KRABICE, ROZMĚR 250x332x95mm, PRO 12xM45, vč.komplet příslušenství a 3x přístrojové vaničky po 4ks</t>
  </si>
  <si>
    <t>-1921441048</t>
  </si>
  <si>
    <t>0041</t>
  </si>
  <si>
    <t>Zřízení požárně těsnící konstrukce (pěna)</t>
  </si>
  <si>
    <t>ks</t>
  </si>
  <si>
    <t>-1018925549</t>
  </si>
  <si>
    <t>0042</t>
  </si>
  <si>
    <t>Protipožární prostup příčkou (pěna)</t>
  </si>
  <si>
    <t>1400784287</t>
  </si>
  <si>
    <t>741120201</t>
  </si>
  <si>
    <t>Montáž vodičů izolovaných měděných bez ukončení uložených volně plných a laněných s PVC pláštěm, bezhalogenových, ohniodolných (CY, CHAH-R(V)) průřezu žíly 1,5 až 16 mm2</t>
  </si>
  <si>
    <t>-658334965</t>
  </si>
  <si>
    <t>34141043</t>
  </si>
  <si>
    <t>vodič propojovací jádro Cu plné dvojitá izolace PVC 450/750V (CYY) 1x4mm2</t>
  </si>
  <si>
    <t>1305762901</t>
  </si>
  <si>
    <t>34141044</t>
  </si>
  <si>
    <t>vodič propojovací jádro Cu plné dvojitá izolace PVC 450/750V (CYY) 1x6mm2</t>
  </si>
  <si>
    <t>-923477247</t>
  </si>
  <si>
    <t>741122015</t>
  </si>
  <si>
    <t>Montáž kabelů měděných bez ukončení uložených pod omítku plných kulatých (CYKY), počtu a průřezu žil 3x1,5 mm2</t>
  </si>
  <si>
    <t>1868629988</t>
  </si>
  <si>
    <t>34111030</t>
  </si>
  <si>
    <t>kabel instalační jádro Cu plné izolace PVC plášť PVC 450/750V (CYKY) 3x1,5mm2</t>
  </si>
  <si>
    <t>-1372930403</t>
  </si>
  <si>
    <t>741122016</t>
  </si>
  <si>
    <t>Montáž kabelů měděných bez ukončení uložených pod omítku plných kulatých (CYKY), počtu a průřezu žil 3x2,5 až 6 mm2</t>
  </si>
  <si>
    <t>-2057271977</t>
  </si>
  <si>
    <t>34111036</t>
  </si>
  <si>
    <t>kabel instalační jádro Cu plné izolace PVC plášť PVC 450/750V (CYKY) 3x2,5mm2</t>
  </si>
  <si>
    <t>1959801490</t>
  </si>
  <si>
    <t>741122142</t>
  </si>
  <si>
    <t>Montáž kabelů měděných bez ukončení uložených v trubkách zatažených plných kulatých nebo bezhalogenových (např. CYKY) počtu a průřezu žil 5x1,5 až 2,5 mm2</t>
  </si>
  <si>
    <t>155479324</t>
  </si>
  <si>
    <t>34111094</t>
  </si>
  <si>
    <t>kabel instalační jádro Cu plné izolace PVC plášť PVC 450/750V (CYKY) 5x2,5mm2</t>
  </si>
  <si>
    <t>1973954611</t>
  </si>
  <si>
    <t>741122032</t>
  </si>
  <si>
    <t>Montáž kabelů měděných bez ukončení uložených pod omítku plných kulatých (CYKY), počtu a průřezu žil 5x4 až 6 mm2</t>
  </si>
  <si>
    <t>-250857321</t>
  </si>
  <si>
    <t>341110980</t>
  </si>
  <si>
    <t>kabel silový s Cu jádrem CYKY 5x4 mm2</t>
  </si>
  <si>
    <t>-388270124</t>
  </si>
  <si>
    <t>741130021</t>
  </si>
  <si>
    <t>Ukončení vodičů izolovaných s označením a zapojením na svorkovnici s otevřením a uzavřením krytu, průřezu žíly do 2,5 mm2</t>
  </si>
  <si>
    <t>-81371394</t>
  </si>
  <si>
    <t>741130022</t>
  </si>
  <si>
    <t>Ukončení vodičů izolovaných s označením a zapojením na svorkovnici s otevřením a uzavřením krytu, průřezu žíly do 4 mm2</t>
  </si>
  <si>
    <t>-1751560695</t>
  </si>
  <si>
    <t>741130023</t>
  </si>
  <si>
    <t>Ukončení vodičů izolovaných s označením a zapojením na svorkovnici s otevřením a uzavřením krytu, průřezu žíly do 6 mm2</t>
  </si>
  <si>
    <t>-1075083966</t>
  </si>
  <si>
    <t>741130024</t>
  </si>
  <si>
    <t>Ukončení vodičů izolovaných s označením a zapojením na svorkovnici s otevřením a uzavřením krytu, průřezu žíly do 10 mm2</t>
  </si>
  <si>
    <t>1411929987</t>
  </si>
  <si>
    <t>741210101</t>
  </si>
  <si>
    <t>Montáž rozváděčů litinových, hliníkových nebo plastových bez zapojení vodičů sestavy hmotnosti do 50 kg</t>
  </si>
  <si>
    <t>709137618</t>
  </si>
  <si>
    <t>35717506</t>
  </si>
  <si>
    <t>R2.1, nový rozvaděč pro kavárnu, dle schematu zapojení, viz PD</t>
  </si>
  <si>
    <t>1214839815</t>
  </si>
  <si>
    <t>35717506.1</t>
  </si>
  <si>
    <t>RE, úprava pro variantu 1., nové OM pro kavárnu</t>
  </si>
  <si>
    <t>1801104208</t>
  </si>
  <si>
    <t>741310201</t>
  </si>
  <si>
    <t>Montáž spínačů jedno nebo dvoupólových polozapuštěných nebo zapuštěných se zapojením vodičů šroubové připojení, pro prostředí normální vypínačů, řazení 1-jednopólových</t>
  </si>
  <si>
    <t>-1879014316</t>
  </si>
  <si>
    <t>34535000</t>
  </si>
  <si>
    <t>spínač jednopólový, řazení 1, IP20, 10A, 230V, komplet,zapuštěný</t>
  </si>
  <si>
    <t>301864644</t>
  </si>
  <si>
    <t>34535000.2</t>
  </si>
  <si>
    <t>-1655991261</t>
  </si>
  <si>
    <t>34535003</t>
  </si>
  <si>
    <t>přepínač střídavý, řazení 6, IP20, 10A, 230V, komplet, zapuštěný</t>
  </si>
  <si>
    <t>1063537493</t>
  </si>
  <si>
    <t>34535003.1</t>
  </si>
  <si>
    <t>-478071520</t>
  </si>
  <si>
    <t>34535000.1</t>
  </si>
  <si>
    <t>Časový spínač multifunkční do instalační krabice, ovládání ventilátoru, 230V, 10A, IP20</t>
  </si>
  <si>
    <t>-134875050</t>
  </si>
  <si>
    <t>741310206</t>
  </si>
  <si>
    <t>Montáž spínačů jedno nebo dvoupólových polozapuštěných nebo zapuštěných se zapojením vodičů šroubové připojení, pro prostředí normální vypínačů, řazení 2-dvoupólových</t>
  </si>
  <si>
    <t>116209063</t>
  </si>
  <si>
    <t>34535002.1</t>
  </si>
  <si>
    <t>přepínač sériový, řazení 5, IP20, 10A, 230V, komplet, zapuštěný</t>
  </si>
  <si>
    <t>-565547876</t>
  </si>
  <si>
    <t>741310031</t>
  </si>
  <si>
    <t>Montáž spínačů jedno nebo dvoupólových nástěnných se zapojením vodičů, pro prostředí venkovní nebo mokré vypínačů, řazení 1-jednopólových</t>
  </si>
  <si>
    <t>-1484390050</t>
  </si>
  <si>
    <t>34535015</t>
  </si>
  <si>
    <t>spínač nástěnný jednopólový, řazení 1, IP44, šroubové svorky</t>
  </si>
  <si>
    <t>-427293530</t>
  </si>
  <si>
    <t>741310032</t>
  </si>
  <si>
    <t>Montáž spínačů jedno nebo dvoupólových nástěnných se zapojením vodičů, pro prostředí venkovní nebo mokré vypínačů, řazení 1(2)-dvoupólových</t>
  </si>
  <si>
    <t>1351110330</t>
  </si>
  <si>
    <t>2130002004</t>
  </si>
  <si>
    <t>spínač jednopólový plastový, řazení 6, IP44, 10A, 230V, komplet,přisazený</t>
  </si>
  <si>
    <t>1204428623</t>
  </si>
  <si>
    <t>2130002004.1</t>
  </si>
  <si>
    <t xml:space="preserve">STOP - NOUZOVÉ STOP TLAČÍTKO PŘISAZENÉ, 230V, 10A, IP44 (Ovládač nouzového zastavení s aretací v plastové přisazené krabici)_x000D_
</t>
  </si>
  <si>
    <t>1612212637</t>
  </si>
  <si>
    <t>741310561</t>
  </si>
  <si>
    <t>Montáž spínačů tří nebo čtyřpólových vypínačů výkonových pojistkových, do 63 A</t>
  </si>
  <si>
    <t>1183199784</t>
  </si>
  <si>
    <t>1410002811</t>
  </si>
  <si>
    <t>Průmyslový spínač plastový, polozapuštěný, 5P,400V,32A,IP44</t>
  </si>
  <si>
    <t>-1077865007</t>
  </si>
  <si>
    <t>1410002811.1</t>
  </si>
  <si>
    <t>Průmyslový spínač plastový, polozapuštěný, 5P,400V,16A,IP44</t>
  </si>
  <si>
    <t>2084120849</t>
  </si>
  <si>
    <t>741313043.1</t>
  </si>
  <si>
    <t>Montáž sady pro nouzovou signalizaci ABB 3280B-C10001 B</t>
  </si>
  <si>
    <t>344767415</t>
  </si>
  <si>
    <t>345551230.1</t>
  </si>
  <si>
    <t>Sada pro nouzovou signalizaci ABB 3280B-C10001 B</t>
  </si>
  <si>
    <t>-410385352</t>
  </si>
  <si>
    <t>741311021</t>
  </si>
  <si>
    <t>Montáž spínačů speciálních se zapojením vodičů sporákových přípojek s doutnavkou</t>
  </si>
  <si>
    <t>-926488994</t>
  </si>
  <si>
    <t>3956323</t>
  </si>
  <si>
    <t>Přípojka sporáková se signalizační doutnavkou, zapuštěná</t>
  </si>
  <si>
    <t>1032363826</t>
  </si>
  <si>
    <t>741313041</t>
  </si>
  <si>
    <t>Montáž zásuvek domovních se zapojením vodičů šroubové připojení polozapuštěných nebo zapuštěných 10/16 A, provedení 2P + PE</t>
  </si>
  <si>
    <t>2026324822</t>
  </si>
  <si>
    <t>34555202</t>
  </si>
  <si>
    <t>zásuvka zápustná jednonásobná chráněná, šroubové svorky, IP20, 16A, 230V, komplet</t>
  </si>
  <si>
    <t>380820590</t>
  </si>
  <si>
    <t>34555202.1</t>
  </si>
  <si>
    <t>1978193019</t>
  </si>
  <si>
    <t>345551030.1</t>
  </si>
  <si>
    <t>zásuvka parapetní 45x45 s ochranným kolíkem, bílá, 45 IP20,KOMPLET</t>
  </si>
  <si>
    <t>-1367591556</t>
  </si>
  <si>
    <t>345551030.2</t>
  </si>
  <si>
    <t>zásuvka parapetní 45x45 s ochranným kolíkem, bílá, profil 45, IP20,se svodičem přepětí,45st.natoč.,Komplet</t>
  </si>
  <si>
    <t>-1906661119</t>
  </si>
  <si>
    <t>741313082</t>
  </si>
  <si>
    <t>Montáž zásuvek domovních se zapojením vodičů šroubové připojení venkovní nebo mokré, provedení 2P + PE</t>
  </si>
  <si>
    <t>566646230</t>
  </si>
  <si>
    <t>0019</t>
  </si>
  <si>
    <t>Zásuvka přisazená, 2P+PE, 16A, 230V, IP44, nástěnná</t>
  </si>
  <si>
    <t>-1165779719</t>
  </si>
  <si>
    <t>742240008</t>
  </si>
  <si>
    <t>Montáž elekronické kontroly vstupu spínavého zdroje s krytem 12V, 3,5 A s akumulátorem 12V/17 Ah</t>
  </si>
  <si>
    <t>348616489</t>
  </si>
  <si>
    <t>2230000838</t>
  </si>
  <si>
    <t>zdroj 230/24V pro napájení pisoárů</t>
  </si>
  <si>
    <t>1225143974</t>
  </si>
  <si>
    <t>001</t>
  </si>
  <si>
    <t>Montáž svorek hromosvodných na potrubí se zhotovením pásku</t>
  </si>
  <si>
    <t>1723261276</t>
  </si>
  <si>
    <t>1420000104</t>
  </si>
  <si>
    <t>Cu pásek ke svorce pospojovací  délka 0,5m</t>
  </si>
  <si>
    <t>-1505230570</t>
  </si>
  <si>
    <t>1420000103</t>
  </si>
  <si>
    <t>svorka na pospojení potrubí</t>
  </si>
  <si>
    <t>-1446704556</t>
  </si>
  <si>
    <t>741370101</t>
  </si>
  <si>
    <t>Montáž svítidel žárovkových se zapojením vodičů průmyslových stropních přisazených 1 zdroj bez koše</t>
  </si>
  <si>
    <t>-781422260</t>
  </si>
  <si>
    <t>348212750</t>
  </si>
  <si>
    <t xml:space="preserve">EL1 - PŘISAZENÉ LED SVÍTIDLO, PLASTOVÉ, max.12W, 230V, min.IP20, min.1270lm, 4000K_x000D_
</t>
  </si>
  <si>
    <t>-366316208</t>
  </si>
  <si>
    <t>348212750.1</t>
  </si>
  <si>
    <t xml:space="preserve">EL2 - PŘISAZENÉ LED SVÍTIDLO, max.38W, 230V, min.IP20, min.4400lm, 4000K_x000D_
</t>
  </si>
  <si>
    <t>1957597489</t>
  </si>
  <si>
    <t>348212750.3</t>
  </si>
  <si>
    <t xml:space="preserve">EL4 - PŘISAZENÉ LED SVÍTIDLO, 1.4ft PC 6400/840, min.IP54, max.43W, min.5660lm (náhrada 2x36W T8)_x000D_
_x000D_
</t>
  </si>
  <si>
    <t>1203203962</t>
  </si>
  <si>
    <t>348212750.5</t>
  </si>
  <si>
    <t xml:space="preserve">EL6 - SVĚŠENÉ LED SVÍTIDLO INTERIÉROVÉ LINEÁRNÍ, 230V, IP20, DODÁVKA DLE ARCHITEKTA_x000D_
_x000D_
</t>
  </si>
  <si>
    <t>-174571511</t>
  </si>
  <si>
    <t>348212750.7</t>
  </si>
  <si>
    <t xml:space="preserve">EL7 - PŘISAZENÉ LED SVÍTIDLO,  LED 25 stropní opálové sklo/černá 230V LED 12W IP44 3000K, DLE ARCHITEKTA a PD_x000D_
_x000D_
_x000D_
</t>
  </si>
  <si>
    <t>-18276436</t>
  </si>
  <si>
    <t>348212750.8</t>
  </si>
  <si>
    <t xml:space="preserve">EL8 - PŘISAZENÉ LED SVÍTIDLO NA STĚNU, nástěnná černá 230V LED 12W IP54 3000K, DLE ARCHITEKTA a PD_x000D_
_x000D_
_x000D_
</t>
  </si>
  <si>
    <t>214418021</t>
  </si>
  <si>
    <t>348144390.5</t>
  </si>
  <si>
    <t>N-NOUZOVÉ SVÍTIDLO LED, 230V, 1W, S VEST.AUT.SPÍNANÝM ZÁL.ZDROJEM 1H, IP44</t>
  </si>
  <si>
    <t>1672059427</t>
  </si>
  <si>
    <t>VRN1</t>
  </si>
  <si>
    <t>Průzkumné, geodetické a projektové práce</t>
  </si>
  <si>
    <t>013002000</t>
  </si>
  <si>
    <t>Projektové práce - skutečné provedení</t>
  </si>
  <si>
    <t>kpl</t>
  </si>
  <si>
    <t>1024</t>
  </si>
  <si>
    <t>873236033</t>
  </si>
  <si>
    <t>VRN3</t>
  </si>
  <si>
    <t>Zařízení staveniště</t>
  </si>
  <si>
    <t>032002000</t>
  </si>
  <si>
    <t>Vybavení staveniště</t>
  </si>
  <si>
    <t>286948871</t>
  </si>
  <si>
    <t>VRN4</t>
  </si>
  <si>
    <t>Inženýrská činnost</t>
  </si>
  <si>
    <t>044002000</t>
  </si>
  <si>
    <t>Revize elektro</t>
  </si>
  <si>
    <t>1448355558</t>
  </si>
  <si>
    <t>045002000</t>
  </si>
  <si>
    <t>Kompletační a koordinační činnost s revizním technikem,TDI a profesemi</t>
  </si>
  <si>
    <t>1239649492</t>
  </si>
  <si>
    <t>VRN9</t>
  </si>
  <si>
    <t>Ostatní náklady</t>
  </si>
  <si>
    <t>090001000</t>
  </si>
  <si>
    <t>Ostatní náklady - úklid pracoviště</t>
  </si>
  <si>
    <t>974910940</t>
  </si>
  <si>
    <t>090001000.1</t>
  </si>
  <si>
    <t>Ostatní náklady související s výstavbou - prořez (5% z délkových položek - odřezky)</t>
  </si>
  <si>
    <t>-426307820</t>
  </si>
  <si>
    <t>090001000.2</t>
  </si>
  <si>
    <t>Ostatní náklady - podružný materiál - 3% z materiálu nosného</t>
  </si>
  <si>
    <t>20593827</t>
  </si>
  <si>
    <t>090001000.3</t>
  </si>
  <si>
    <t>Ostatní náklady - demontáž stávající elektrinstalace</t>
  </si>
  <si>
    <t>944787952</t>
  </si>
  <si>
    <t>091002000</t>
  </si>
  <si>
    <t>Ostatní náklady související s objektem - připojení zařízení</t>
  </si>
  <si>
    <t>1666480160</t>
  </si>
  <si>
    <t>090001000.4</t>
  </si>
  <si>
    <t>Ostatní náklady - pomocné práce elektro</t>
  </si>
  <si>
    <t>211004684</t>
  </si>
  <si>
    <t>1.6 - Vytápění</t>
  </si>
  <si>
    <t>R - Rozpočet</t>
  </si>
  <si>
    <t>01 - Armatury</t>
  </si>
  <si>
    <t>02 - Potrubí</t>
  </si>
  <si>
    <t>03 - Otopná tělesa - desková</t>
  </si>
  <si>
    <t>04 - Tepelné izolace - návleková tepelná izolace tl.15 mm</t>
  </si>
  <si>
    <t>05 - Nátěry</t>
  </si>
  <si>
    <t>06 - Topná zkouška, zaregulování</t>
  </si>
  <si>
    <t>R</t>
  </si>
  <si>
    <t>Rozpočet</t>
  </si>
  <si>
    <t>Poznámka</t>
  </si>
  <si>
    <t xml:space="preserve">Zadavatel připouští použití kvalitativně a technicky obdobných řešení za předpokladu dodržení předepsaných vlasností, jakosti a kvality projektovaných výrobků se shodnými parametry, charakterem a funkcí. V případě změny materiálů, systémů a výrobků, které mají dopad na povolení, audity, posudky a výpočty je nutno tyto doložit pro nově navržený systém, výrobek či materiál. </t>
  </si>
  <si>
    <t>457203826</t>
  </si>
  <si>
    <t>01</t>
  </si>
  <si>
    <t>Armatury</t>
  </si>
  <si>
    <t>73426-1402</t>
  </si>
  <si>
    <t>připojovací armatura radiátorů VK</t>
  </si>
  <si>
    <t>1957513482</t>
  </si>
  <si>
    <t>termostatická hlavice typ "K"</t>
  </si>
  <si>
    <t>449461136</t>
  </si>
  <si>
    <t>02</t>
  </si>
  <si>
    <t>připojovací armatura HM rohová - chrom včetně termotat.hlavice</t>
  </si>
  <si>
    <t>467786466</t>
  </si>
  <si>
    <t>03</t>
  </si>
  <si>
    <t>montáž připojovací sady na koupelnová tělesa</t>
  </si>
  <si>
    <t>-419856302</t>
  </si>
  <si>
    <t>434211115</t>
  </si>
  <si>
    <t>ventil odvzdušňovací závitový G 1/2"</t>
  </si>
  <si>
    <t>1810637714</t>
  </si>
  <si>
    <t>73429-2815</t>
  </si>
  <si>
    <t>kulový kohout G 1" s červenou páčkou</t>
  </si>
  <si>
    <t>841406497</t>
  </si>
  <si>
    <t>99873-4202</t>
  </si>
  <si>
    <t>přesun hmot přes 6 m do 12 m výšky</t>
  </si>
  <si>
    <t>%</t>
  </si>
  <si>
    <t>-765917924</t>
  </si>
  <si>
    <t>Potrubí</t>
  </si>
  <si>
    <t>73322-1102</t>
  </si>
  <si>
    <t>potrubí měděné 15x1 - v jednotkové ceně potrubí je dodávka potrubí, fitinek, montáž, uchycení a průrazy do rozměru 100x100 mm</t>
  </si>
  <si>
    <t>159845336</t>
  </si>
  <si>
    <t>73322-1103</t>
  </si>
  <si>
    <t>potrubí měděné 18x1 - v jednotkové ceně potrubí je dodávka potrubí, fitinek, montáž, uchycení a průrazy do rozměru 100x100 mm</t>
  </si>
  <si>
    <t>-1974141942</t>
  </si>
  <si>
    <t>73322-1104</t>
  </si>
  <si>
    <t>potrubí měděné 22x1 - v jednotkové ceně potrubí je dodávka potrubí, fitinek, montáž, uchycení a průrazy do rozměru 100x100 mm</t>
  </si>
  <si>
    <t>485433070</t>
  </si>
  <si>
    <t>73322-2105</t>
  </si>
  <si>
    <t>potrubí měděné 28x1 - v jednotkové ceně potrubí je dodávka potrubí, fitinek, montáž, uchycení a průrazy do rozměru 100x100 mm</t>
  </si>
  <si>
    <t>-2003467756</t>
  </si>
  <si>
    <t>73329-1101</t>
  </si>
  <si>
    <t>tlaková zkouška měděného potrubí do 28x1</t>
  </si>
  <si>
    <t>59902627</t>
  </si>
  <si>
    <t>04</t>
  </si>
  <si>
    <t>demontáž části měděného potrubí v místanosti č. 201 a zaslepní 2 x pr.15</t>
  </si>
  <si>
    <t>h</t>
  </si>
  <si>
    <t>2070891678</t>
  </si>
  <si>
    <t>05</t>
  </si>
  <si>
    <t>úprava potrubí 28x1 v místnosti č.201 pro osazení KK 1"</t>
  </si>
  <si>
    <t>-522469373</t>
  </si>
  <si>
    <t>99873-3202</t>
  </si>
  <si>
    <t>420995651</t>
  </si>
  <si>
    <t>Otopná tělesa - desková</t>
  </si>
  <si>
    <t>73515-2472</t>
  </si>
  <si>
    <t>21-6050 VK</t>
  </si>
  <si>
    <t>-2001206561</t>
  </si>
  <si>
    <t>73515-2557</t>
  </si>
  <si>
    <t>22-5100 VK</t>
  </si>
  <si>
    <t>-527531105</t>
  </si>
  <si>
    <t>73515-2557a</t>
  </si>
  <si>
    <t>22-5100 VKL</t>
  </si>
  <si>
    <t>-1419747224</t>
  </si>
  <si>
    <t>06</t>
  </si>
  <si>
    <t>koupelnové těleso KLCM 1220.450</t>
  </si>
  <si>
    <t>1271204675</t>
  </si>
  <si>
    <t>07</t>
  </si>
  <si>
    <t>montáž koupelnových těles</t>
  </si>
  <si>
    <t>-193979474</t>
  </si>
  <si>
    <t>08</t>
  </si>
  <si>
    <t>článkové otopné těleso C4 - hloubka 148 mm, 22 článků , výška 1000 mm, připojení od spodu typ VR, růžice pro odvzdšňovací ventil 1/2", uchycení na zem typ F, slonová kost, výkon 2929 W</t>
  </si>
  <si>
    <t>1474371489</t>
  </si>
  <si>
    <t>09</t>
  </si>
  <si>
    <t>montáž tělesa C4</t>
  </si>
  <si>
    <t>-1878907864</t>
  </si>
  <si>
    <t>článkové otopné těleso C4 - hloubka 148 mm, 22 článků , výška 1000 mm, připojení od spodu typ VR, uchycení na zem typ F, růžice pro odvzdušňovací ventil 1/2", slonová kost, výkon 2228 W</t>
  </si>
  <si>
    <t>-817330561</t>
  </si>
  <si>
    <t>-1608813009</t>
  </si>
  <si>
    <t>článkové otopné těleso C6 - hloubka 230 mm, 18 článků , výška 300 mm, připojení od spodu typ VL, uchycení na zem typ F, lávový popel S33, výkon 1119 W</t>
  </si>
  <si>
    <t>1779895403</t>
  </si>
  <si>
    <t>montáž tělesa C6</t>
  </si>
  <si>
    <t>958526394</t>
  </si>
  <si>
    <t>článkové otopné těleso C6 - hloubka 230 mm, 18 článků , výška 300 mm, připojení od spodu typ VR, uchycení na zem typ F, lávový popel S33, výkon 1119 W</t>
  </si>
  <si>
    <t>553299903</t>
  </si>
  <si>
    <t>1502225019</t>
  </si>
  <si>
    <t>termostatická sada - set regulačních šroubení rohový, barva bílá, připojení měděné potrubí pr. 15 mm,</t>
  </si>
  <si>
    <t>-137624818</t>
  </si>
  <si>
    <t>mntáž termostatických sad</t>
  </si>
  <si>
    <t>-895750355</t>
  </si>
  <si>
    <t>přídavné uchycení ke stěně - vyšší tělesa včetně montáže</t>
  </si>
  <si>
    <t>-1139354209</t>
  </si>
  <si>
    <t>998735202</t>
  </si>
  <si>
    <t>189841489</t>
  </si>
  <si>
    <t>Tepelné izolace - návleková tepelná izolace tl.15 mm</t>
  </si>
  <si>
    <t>15x15 (15x1)</t>
  </si>
  <si>
    <t>-1950088441</t>
  </si>
  <si>
    <t>18x15 (18x1)</t>
  </si>
  <si>
    <t>-706222112</t>
  </si>
  <si>
    <t>22x15 (22x1)</t>
  </si>
  <si>
    <t>1746016910</t>
  </si>
  <si>
    <t>28x15 (28x1)</t>
  </si>
  <si>
    <t>1064845616</t>
  </si>
  <si>
    <t>montáž návlekové tepelné izolace včetně ohybů a odboček</t>
  </si>
  <si>
    <t>-1557988158</t>
  </si>
  <si>
    <t>99871-3201</t>
  </si>
  <si>
    <t>přesun hmot do 6 m výšky</t>
  </si>
  <si>
    <t>-40501829</t>
  </si>
  <si>
    <t>Nátěry</t>
  </si>
  <si>
    <t>mátěr měděného porubí 1 x základní, 2 x vrchní teplovzdorný</t>
  </si>
  <si>
    <t>-1743599232</t>
  </si>
  <si>
    <t>nátěr připojovací sady u nízkého tělesa dle barvy tělesa</t>
  </si>
  <si>
    <t>70721826</t>
  </si>
  <si>
    <t>Topná zkouška, zaregulování</t>
  </si>
  <si>
    <t>topná a dilatační zkouška tělesového okruhu</t>
  </si>
  <si>
    <t>1075456230</t>
  </si>
  <si>
    <t>zaregulování radiátorových ventilů a osazení hlavic</t>
  </si>
  <si>
    <t>-1520837016</t>
  </si>
  <si>
    <t>Stavební přípomoce</t>
  </si>
  <si>
    <t>-1632149522</t>
  </si>
  <si>
    <t>1.7 - Vzduchotechnika</t>
  </si>
  <si>
    <t>01 - Zařízení č. 1 - Větrání kuchyně</t>
  </si>
  <si>
    <t>02 - Zařízení č. 2 – Větrání hygienického zázemí</t>
  </si>
  <si>
    <t>03 - Ostatní</t>
  </si>
  <si>
    <t xml:space="preserve">Při vyplňování výkazu výměr je nutné respektovat dále uvedené pokyny: _x000D_
1) Při zpracování nabídky je nutné využít všech částí (dílů) projektu pro provádění stavby (zák. č. 134/2016 Sb., §44, odst. (4), písm. a), tj. technické zprávy, seznamu pozic, všech výkresů, tabulek a specifikací materiálů._x000D_
2) Součástí nabídkové ceny musí být veškeré náklady, aby cena byla konečná a zahrnovala celou dodávku a montáž. _x000D_
3) Každá uchazečem vyplněná položka musí obsahovat veškeré technicky a logicky dovoditelné součásti dodávky a montáže (včetně údajů o podmínkách a úhradě licencí potřebných SW). _x000D_
4) Dodávky a montáže uvedené v nabídce musí být, včetně veškerého souvisejícího doplňkového, podružného a montážního materiálu, tak, aby celé zařízení bylo funkční a splňovalo všechny předpisy, které se na ně vztahují. _x000D_
5) Označení výrobků konkrétním výrobcem v projektu pro provádění stavby vyjadřuje standard požadované kvality (zák. č. 134/2016 Sb, §44, odst. (9). _x000D_
- pokud uchazeč nabídne produkt od jiného výrobce je povinen dodržet standard a zároveň, přejímá odpovědnost za správnost náhrady - splnění všech parametrů a koordinaci se všemi navazujícími profesemi, eventuální nutnost úpravy projektu pro provádění stavby půjde k tíží uchazeče (vybraného dodavatele)._x000D_
6) Všechny položky jsou uvedeny bez DPH._x000D_
7) Práce v objektu jsou prováděny do výšky +4,000m. _x000D_
8) Nakládání se sutí:_x000D_
- uchazeč zahrne do jednotkových cen bouracích prací náklady na svislou i vodorovnou vnitrostaveništní manipulaci se sutí vč.překládání, náklady na odvoz na mezideponii, opětovné nakládání a odvoz suti na skládku a skládkovné._x000D_
- dále zahrne do svých cen náklady na laboratorní rozbory suti vyžadované od 1.1.2006 vyhláškou MŽP č.294/2005._x000D_
- vybouraný materiál se stává majetkem zhotovitele. Vzhledem k tomu, že se bude v některých případech jednat i o druhotné suroviny (ocel. konstrukce atd.) je nutné tento fakt zohlednit v nabídkové ceně._x000D_
9) Uchazeč zahrne do svých jednotkových cen důkladná a stálá protiprašná opatření, trvalý úklid vnitrozávodových komunikací znečištěných v průběhu stavby a trvalý úklid všech prostor dotčených stavbou. _x000D_
- dále musí zahrnout do svých cen soustavné odklízení suti vzniklé při bouracích pracech a soustavné odsávání prachu._x000D_
</t>
  </si>
  <si>
    <t>941429095</t>
  </si>
  <si>
    <t>Zařízení č. 1 - Větrání kuchyně</t>
  </si>
  <si>
    <t>1.B.1</t>
  </si>
  <si>
    <t>Potrubní ventilátor - tříotáčkový do kruhového potrubí o průměru 315mm Objemový průtok: 1200m3/h Dopravní tlak: 280Pa</t>
  </si>
  <si>
    <t>1242255115</t>
  </si>
  <si>
    <t>1.C.1</t>
  </si>
  <si>
    <t>Regulační klapka těsná - na hranaté potrubí s ručním kovovým ovládáním Rozměr: 315x200 mm</t>
  </si>
  <si>
    <t>-795460794</t>
  </si>
  <si>
    <t>1.D.1</t>
  </si>
  <si>
    <t>Odsavač par (digestoř) - nerezový zákryt s osvětlením, tukovými filtry, ortokovou vaničkou - regulační klapka osazena na VZT rozvodu, připojovací rozměr na VZT potrubí 315x200mm - výška odsavače par 400mm Rozměr: 1600x900mm Objemový průtok: 1200m3/h</t>
  </si>
  <si>
    <t>649971107</t>
  </si>
  <si>
    <t>1.D.2</t>
  </si>
  <si>
    <t>Odsavač par (digestoř) - nerezový zákryt s osvětlením, tukovými filtry, ortokovou vaničkou - regulační klapka osazena na VZT rozvodu, připojovací rozměr na VZT potrubí 315x200mm - výška odsavače par 400mm Rozměr: 1300x1300mm Objemový průtok: 1200m3/h</t>
  </si>
  <si>
    <t>432599418</t>
  </si>
  <si>
    <t>1.D.3</t>
  </si>
  <si>
    <t>Protidešťová žaluzie - v hliníkovém provedení - se standartními úzkými lamelami - vybavena svařovaným sítem s oky 10x10mm Rozměr: 560x200 mm Pozn.: bude upřesněno na místě</t>
  </si>
  <si>
    <t>924349031</t>
  </si>
  <si>
    <t>1.E.1</t>
  </si>
  <si>
    <t>Potrubí 4-hranné, pozinkované + 30% tvarovek. Miniální třída těsnosti potrubních rozvodů: "C" Do obvodu 1500 mm</t>
  </si>
  <si>
    <t>581444972</t>
  </si>
  <si>
    <t>1.F.1</t>
  </si>
  <si>
    <t>Pružná spojka - pro napojení potrubního ventilátoru na kruhové potrubí - připevňuje se na ventilátor a potrubí dvěma přírubami Průměr: 315 mm</t>
  </si>
  <si>
    <t>1400476047</t>
  </si>
  <si>
    <t>1.F.2</t>
  </si>
  <si>
    <t>Buňkový tlumič hluku do hranatého potrubí - s děrovaným plechem typ G Šířka buněk 200mm, délka tlumiče hluku 1500mm Rozměr buňky: 200x500mm</t>
  </si>
  <si>
    <t>567170206</t>
  </si>
  <si>
    <t>1.H.1</t>
  </si>
  <si>
    <t>Požární izolace - lamelová rohož z lamel z kamenné vlny s AL polepem - minimální požární odolnost dle PBŘ Tloušťka: 50mm</t>
  </si>
  <si>
    <t>1935176885</t>
  </si>
  <si>
    <t>1.J.1</t>
  </si>
  <si>
    <t>Závěsový, montážní, spojovací a těsnící materiál Plechové potrubí bude uloženo na závěsy, hadice budou na potrubí připevněny plastovou šedou samolepící spojovací páskou, izolace budou kryty stříbrnou AL samolepící páskou. Potrubí bude spojováno samořeznými šrouby. Použité hmoždinky budou natloukací do betonu. Nosný systém bude na hmoždinky vynesen pomocí závitových tyčí.</t>
  </si>
  <si>
    <t>-441427259</t>
  </si>
  <si>
    <t>Zařízení č. 2 – Větrání hygienického zázemí</t>
  </si>
  <si>
    <t>2.B.1</t>
  </si>
  <si>
    <t>Potrubní ventilátor - dvouotáčkový do kruhového potrubí o průměru 100mm Objemový průtok: 80m3/h Dopravní tlak: 110Pa</t>
  </si>
  <si>
    <t>-142698807</t>
  </si>
  <si>
    <t>2.B.2</t>
  </si>
  <si>
    <t>Potrubní ventilátor - dvouotáčkový do kruhového potrubí o průměru 125mm Objemový průtok: 110m3/h Dopravní tlak: 90Pa</t>
  </si>
  <si>
    <t>-1284250066</t>
  </si>
  <si>
    <t>2.B.3</t>
  </si>
  <si>
    <t>Odvodní ventilátor - radiální na kruhového potrubí pod omítku v provedení se zpětnou klapkou, filtremu a s doběhem pro montáž do stropu Objemový průtok: 30-60m3/h Dopravní tlak: 250Pa</t>
  </si>
  <si>
    <t>-302451756</t>
  </si>
  <si>
    <t>2.C.1</t>
  </si>
  <si>
    <t>Regulační klapka těsná - do kruhového potrubí s ručním kovovým ovládáním Průměr: 100 mm</t>
  </si>
  <si>
    <t>-1454495421</t>
  </si>
  <si>
    <t>2.C.2</t>
  </si>
  <si>
    <t>Regulační klapka těsná - do kruhového potrubí s ručním kovovým ovládáním Průměr: 125 mm</t>
  </si>
  <si>
    <t>-1629702295</t>
  </si>
  <si>
    <t>2.C.4</t>
  </si>
  <si>
    <t>Zpětná přetlaková klapka těsná - do kruhového potrubí Průměr: 100 mm</t>
  </si>
  <si>
    <t>1645263688</t>
  </si>
  <si>
    <t>2.C.5</t>
  </si>
  <si>
    <t>Zpětná přetlaková klapka těsná - do kruhového potrubí Průměr: 125 mm</t>
  </si>
  <si>
    <t>1035719348</t>
  </si>
  <si>
    <t>2.D.1</t>
  </si>
  <si>
    <t>Odvodní talířový ventil kovový - na kruhové potrubí včetně zděře Průměr: 100 mm</t>
  </si>
  <si>
    <t>1913400973</t>
  </si>
  <si>
    <t>2.D.2</t>
  </si>
  <si>
    <t>Protidešťová žaluzie - v hliníkovém provedení - se standartními úzkými lamelami - vybavena svařovaným sítem s oky 10x10mm Rozměr: 250x200 mm Pozn.: bude upřesněno na místě</t>
  </si>
  <si>
    <t>683024804</t>
  </si>
  <si>
    <t>2.D.3</t>
  </si>
  <si>
    <t>Stěnová mřížka - dvouřadá, upínání se speciálním mechanismem včetně montážního rámečku, s uspořádnání lamel horizontálně a roztečí lamel 20mm Rozměr: 600x200 mm</t>
  </si>
  <si>
    <t>-998864881</t>
  </si>
  <si>
    <t>2.E.1</t>
  </si>
  <si>
    <t>-676655308</t>
  </si>
  <si>
    <t>2.E.2</t>
  </si>
  <si>
    <t>Tepelně a hlukově izolované hadice - ohebná hadice obalena izolací tloušťky 25mm Průměr: 100 mm</t>
  </si>
  <si>
    <t>bm</t>
  </si>
  <si>
    <t>573928256</t>
  </si>
  <si>
    <t>2.E.3</t>
  </si>
  <si>
    <t>Tepelně a hlukově izolované hadice - ohebná hadice obalena izolací tloušťky 25mm Průměr: 125 mm</t>
  </si>
  <si>
    <t>-191748514</t>
  </si>
  <si>
    <t>2.E.4</t>
  </si>
  <si>
    <t>Potrubí kruhové, pozinkované + 30% tvarovek Miniální třída těsnosti potrubních rozvodů: "C" Průměr: 100 mm</t>
  </si>
  <si>
    <t>681366445</t>
  </si>
  <si>
    <t>2.E.5</t>
  </si>
  <si>
    <t>Potrubí kruhové, pozinkované + 30% tvarovek Miniální třída těsnosti potrubních rozvodů: "C" Průměr: 125 mm</t>
  </si>
  <si>
    <t>999177552</t>
  </si>
  <si>
    <t>2.E.6</t>
  </si>
  <si>
    <t>Potrubí kruhové, pozinkované + 30% tvarovek Miniální třída těsnosti potrubních rozvodů: "C" Průměr: 160 mm</t>
  </si>
  <si>
    <t>-364623904</t>
  </si>
  <si>
    <t>2.E.7</t>
  </si>
  <si>
    <t>Potrubí kruhové, pozinkované + 30% tvarovek Miniální třída těsnosti potrubních rozvodů: "C" Průměr: 200 mm</t>
  </si>
  <si>
    <t>-754081908</t>
  </si>
  <si>
    <t>2.J.1</t>
  </si>
  <si>
    <t>529521050</t>
  </si>
  <si>
    <t>99.1</t>
  </si>
  <si>
    <t>Zprovoznění zařízení, zaregulování</t>
  </si>
  <si>
    <t>-890755620</t>
  </si>
  <si>
    <t>99.2</t>
  </si>
  <si>
    <t>Zaškolení provozovatele</t>
  </si>
  <si>
    <t>-313858717</t>
  </si>
  <si>
    <t>99.3</t>
  </si>
  <si>
    <t>Dokumentace skutečného stavu (6 PARÉ) + 1x elektronická podoba</t>
  </si>
  <si>
    <t>665073822</t>
  </si>
  <si>
    <t>99.4</t>
  </si>
  <si>
    <t>Dokumentace pro předání díla : - návod k obsluze - generální a jednotlivých strojů a zařízení, - protokol o zaškolení, - protokol o předání, - ostatní potřebné protokoly</t>
  </si>
  <si>
    <t>1676187732</t>
  </si>
  <si>
    <t>99.5</t>
  </si>
  <si>
    <t>Označení zařízení štítky - vytvoření štítků a šipek a označení zařízení VZT a CHL - potrubní rozvody budou opatřeny barevnými šipkami umístěnými ve směru proudění vzduchu - barvy šipek budou voleny dle typu potrubí (přívodní, odvodní, čerstvý vzduch, odpadní vzduch apod.)</t>
  </si>
  <si>
    <t>soub.</t>
  </si>
  <si>
    <t>-1095022476</t>
  </si>
  <si>
    <t>99.6</t>
  </si>
  <si>
    <t>Lešení - před objednáním je třeba místo zkontrolovat - práce do výšky 15m</t>
  </si>
  <si>
    <t>-30948310</t>
  </si>
  <si>
    <t>99.7</t>
  </si>
  <si>
    <t>Doprava</t>
  </si>
  <si>
    <t>-1161795198</t>
  </si>
  <si>
    <t>1.8 - Elektroinstalce slaboproud</t>
  </si>
  <si>
    <t>01 - PZTS</t>
  </si>
  <si>
    <t>02 - LAN</t>
  </si>
  <si>
    <t>03 - Ozvučení</t>
  </si>
  <si>
    <t>PZTS</t>
  </si>
  <si>
    <t>Box velký 80VA, tamper zámek</t>
  </si>
  <si>
    <t>1366605333</t>
  </si>
  <si>
    <t>Napájecí zdroj 4A BUS zálohovaný</t>
  </si>
  <si>
    <t>-1856763583</t>
  </si>
  <si>
    <t>Akumulátor 12V 18Ah</t>
  </si>
  <si>
    <t>946788901</t>
  </si>
  <si>
    <t>PIR detektor dual BUS</t>
  </si>
  <si>
    <t>1520550396</t>
  </si>
  <si>
    <t>Opticko-kouřový/tepelný hlásič s paticí</t>
  </si>
  <si>
    <t>-1024534351</t>
  </si>
  <si>
    <t xml:space="preserve">Expander 8vts. BUS </t>
  </si>
  <si>
    <t>1871831275</t>
  </si>
  <si>
    <t>Klávesnice LED CZ BUS</t>
  </si>
  <si>
    <t>1216634883</t>
  </si>
  <si>
    <t>SYKFY 3x2x05</t>
  </si>
  <si>
    <t>-833923453</t>
  </si>
  <si>
    <t>kabel pro instalaci EPSJ-Y(St)Y 2x2x0,8 PVC</t>
  </si>
  <si>
    <t>1207908593</t>
  </si>
  <si>
    <t>Montáž a SW konfigurace</t>
  </si>
  <si>
    <t>697666925</t>
  </si>
  <si>
    <t>LAN</t>
  </si>
  <si>
    <t>RACK 19" 15U 60x60</t>
  </si>
  <si>
    <t>-245297711</t>
  </si>
  <si>
    <t>Napájecí panel 1U 8x230V</t>
  </si>
  <si>
    <t>1432087575</t>
  </si>
  <si>
    <t>Police perforovaná 19" 550 2x</t>
  </si>
  <si>
    <t>1742166990</t>
  </si>
  <si>
    <t>WiFi router</t>
  </si>
  <si>
    <t>1301908992</t>
  </si>
  <si>
    <t>UPS APC 750VA</t>
  </si>
  <si>
    <t>-1689119400</t>
  </si>
  <si>
    <t>UTP CaT5E</t>
  </si>
  <si>
    <t>-658622635</t>
  </si>
  <si>
    <t>Patch panel 24 plně osazený</t>
  </si>
  <si>
    <t>-1937299510</t>
  </si>
  <si>
    <t>Patchcord 1m</t>
  </si>
  <si>
    <t>1669276955</t>
  </si>
  <si>
    <t>-110138098</t>
  </si>
  <si>
    <t>Ozvučení</t>
  </si>
  <si>
    <t>Rozhlasová ústředna 6 zón 1 mic/line + 2 line + 1 emg vstupy</t>
  </si>
  <si>
    <t>118232046</t>
  </si>
  <si>
    <t>Instalační box do stěny</t>
  </si>
  <si>
    <t>-492902026</t>
  </si>
  <si>
    <t xml:space="preserve">Vestavný hifi, 60W/ 8Ω, 88 dB, 35-20 000 Hz, reproduktor 2 pásma </t>
  </si>
  <si>
    <t>1145538710</t>
  </si>
  <si>
    <t xml:space="preserve">Podhledový reproduktor hifi, 60W/ 8Ω, 90 dB, 40-20 000 Hz, reproduktor 2 pásma </t>
  </si>
  <si>
    <t>-300152459</t>
  </si>
  <si>
    <t>Kabel pro reproduktory dvoulinka 2x4 mm2</t>
  </si>
  <si>
    <t>-1012949909</t>
  </si>
  <si>
    <t>-343588775</t>
  </si>
  <si>
    <t>Elektroinstalační ohebná chránička kabelu 25/18,3 mm</t>
  </si>
  <si>
    <t>-1068844778</t>
  </si>
  <si>
    <t>VRN - Vedlejší rozpočtové náklady</t>
  </si>
  <si>
    <t xml:space="preserve">    VRN1 - Průzkumné, geodetické a projektové práce</t>
  </si>
  <si>
    <t xml:space="preserve">    VRN3 - Zařízení staveniště</t>
  </si>
  <si>
    <t xml:space="preserve">    VRN4 - Inženýrská činnost</t>
  </si>
  <si>
    <t xml:space="preserve">    VRN7 - Provozní vlivy</t>
  </si>
  <si>
    <t>VRN10101R</t>
  </si>
  <si>
    <t>Dokumentace skutečného provedení stavby, zpracování a kompletace projektové dokumentace skutečného provedení stavby se zakreslením změn</t>
  </si>
  <si>
    <t>komplet</t>
  </si>
  <si>
    <t>-188211913</t>
  </si>
  <si>
    <t>VRN30101R</t>
  </si>
  <si>
    <t>Zařízení staveniště, související práce pro zařízení staveniště, vybavení staveniště, připojení na inženýrské sítě, zabezpečení, pronájmy ploch, objektů, zařízení, likvidace zařízení staveniště</t>
  </si>
  <si>
    <t>40856443</t>
  </si>
  <si>
    <t>VRN40101R</t>
  </si>
  <si>
    <t>Kompletační a koordinační činnost, kompletace atestů, certifikátů, revizních zpráv a ostatních dokladů potřebných k předání a kolaudaci stavby vyplývajících z SOD</t>
  </si>
  <si>
    <t>882593683</t>
  </si>
  <si>
    <t>VRN40201R</t>
  </si>
  <si>
    <t>Spolupráce statika při provádění stavby</t>
  </si>
  <si>
    <t>1334792475</t>
  </si>
  <si>
    <t>VRN7</t>
  </si>
  <si>
    <t>Provozní vlivy</t>
  </si>
  <si>
    <t>VRN70101R</t>
  </si>
  <si>
    <t>Provoz investora, třetích osob (provádění stavby za provozu)</t>
  </si>
  <si>
    <t>-2061279264</t>
  </si>
  <si>
    <t>VRN70102R</t>
  </si>
  <si>
    <t>Ochrana stávající fasády, oken a dalších rekonstruovaných částí</t>
  </si>
  <si>
    <t>1383688535</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</si>
  <si>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</si>
  <si>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</si>
  <si>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</si>
  <si>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</si>
  <si>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8"/>
        <rFont val="Arial CE"/>
        <charset val="238"/>
      </rPr>
      <t xml:space="preserve">Rekapitulace stavby </t>
    </r>
    <r>
      <rPr>
        <sz val="8"/>
        <rFont val="Arial CE"/>
        <charset val="238"/>
      </rPr>
      <t>obsahuje sestavu Rekapitulace stavby a Rekapitulace objektů stavby a soupisů prací.</t>
    </r>
  </si>
  <si>
    <r>
      <t xml:space="preserve">V sestavě </t>
    </r>
    <r>
      <rPr>
        <b/>
        <sz val="8"/>
        <rFont val="Arial CE"/>
        <charset val="238"/>
      </rPr>
      <t>Rekapitulace stavby</t>
    </r>
    <r>
      <rPr>
        <sz val="8"/>
        <rFont val="Arial CE"/>
        <charset val="238"/>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</si>
  <si>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</si>
  <si>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</si>
  <si>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b/>
        <sz val="8"/>
        <rFont val="Arial CE"/>
        <charset val="238"/>
      </rPr>
      <t>Rekapitulace objektů stavby a soupisů prací</t>
    </r>
    <r>
      <rPr>
        <sz val="8"/>
        <rFont val="Arial CE"/>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</si>
  <si>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</si>
  <si>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</si>
  <si>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</si>
  <si>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</si>
  <si>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</si>
  <si>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</si>
  <si>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</si>
  <si>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Vedlejší a ostatní náklady</t>
  </si>
  <si>
    <t>Soupis prací pro daný typ objektu</t>
  </si>
  <si>
    <r>
      <rPr>
        <i/>
        <sz val="8"/>
        <rFont val="Arial CE"/>
        <charset val="238"/>
      </rPr>
      <t xml:space="preserve">Soupis prací </t>
    </r>
    <r>
      <rPr>
        <sz val="8"/>
        <rFont val="Arial CE"/>
        <charset val="238"/>
      </rPr>
      <t>pro jednotlivé objekty obsahuje sestavy Krycí list soupisu prací, Rekapitulace členění soupisu prací, Soupis prací. Za soupis prací může být považován</t>
    </r>
  </si>
  <si>
    <t>i objekt stavby v případě, že neobsahuje podřízenou zakázku.</t>
  </si>
  <si>
    <r>
      <rPr>
        <b/>
        <sz val="8"/>
        <rFont val="Arial CE"/>
        <charset val="238"/>
      </rPr>
      <t>Krycí list soupisu</t>
    </r>
    <r>
      <rPr>
        <sz val="8"/>
        <rFont val="Arial CE"/>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</si>
  <si>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</si>
  <si>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8"/>
        <rFont val="Arial CE"/>
        <charset val="238"/>
      </rPr>
      <t>Rekapitulace členění soupisu prací</t>
    </r>
    <r>
      <rPr>
        <sz val="8"/>
        <rFont val="Arial CE"/>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</si>
  <si>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</si>
  <si>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8"/>
        <rFont val="Arial CE"/>
        <charset val="238"/>
      </rPr>
      <t xml:space="preserve">Soupis prací </t>
    </r>
    <r>
      <rPr>
        <sz val="8"/>
        <rFont val="Arial CE"/>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</si>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</sst>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6">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10"/>
      <color rgb="FF3366FF"/>
      <name val="Arial CE"/>
    </font>
    <font>
      <b/>
      <sz val="12"/>
      <color rgb="FF800000"/>
      <name val="Arial CE"/>
    </font>
    <font>
      <sz val="8"/>
      <color rgb="FF960000"/>
      <name val="Arial CE"/>
    </font>
    <font>
      <b/>
      <sz val="8"/>
      <name val="Arial CE"/>
    </font>
    <font>
      <sz val="7"/>
      <color rgb="FF979797"/>
      <name val="Arial CE"/>
    </font>
    <font>
      <i/>
      <u/>
      <sz val="7"/>
      <color rgb="FF979797"/>
      <name val="Calibri"/>
      <scheme val="minor"/>
    </font>
    <font>
      <i/>
      <sz val="9"/>
      <color rgb="FF0000FF"/>
      <name val="Arial CE"/>
    </font>
    <font>
      <i/>
      <sz val="8"/>
      <color rgb="FF0000FF"/>
      <name val="Arial CE"/>
    </font>
    <font>
      <sz val="8"/>
      <name val="Trebuchet MS"/>
      <charset val="238"/>
    </font>
    <font>
      <b/>
      <sz val="16"/>
      <name val="Trebuchet MS"/>
      <charset val="238"/>
    </font>
    <font>
      <b/>
      <sz val="11"/>
      <name val="Trebuchet MS"/>
      <charset val="238"/>
    </font>
    <font>
      <sz val="8"/>
      <name val="Arial CE"/>
      <charset val="238"/>
    </font>
    <font>
      <sz val="9"/>
      <name val="Trebuchet MS"/>
      <charset val="238"/>
    </font>
    <font>
      <sz val="10"/>
      <name val="Trebuchet MS"/>
      <charset val="238"/>
    </font>
    <font>
      <sz val="11"/>
      <name val="Trebuchet MS"/>
      <charset val="238"/>
    </font>
    <font>
      <b/>
      <sz val="9"/>
      <name val="Trebuchet MS"/>
      <charset val="238"/>
    </font>
    <font>
      <b/>
      <sz val="8"/>
      <name val="Arial CE"/>
      <charset val="238"/>
    </font>
    <font>
      <u/>
      <sz val="11"/>
      <color theme="10"/>
      <name val="Calibri"/>
      <scheme val="minor"/>
    </font>
    <font>
      <i/>
      <sz val="8"/>
      <name val="Arial CE"/>
      <charset val="238"/>
    </font>
  </fonts>
  <fills count="6">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
      <patternFill patternType="solid">
        <fgColor rgb="FFFF9086"/>
      </patternFill>
    </fill>
  </fills>
  <borders count="32">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4" fillId="0" borderId="0" applyNumberFormat="0" applyFill="0" applyBorder="0" applyAlignment="0" applyProtection="0"/>
  </cellStyleXfs>
  <cellXfs count="361">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0" fillId="0" borderId="0" xfId="0" applyAlignment="1">
      <alignment horizontal="center" vertical="center"/>
    </xf>
    <xf numFmtId="0" fontId="9"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0" fillId="0" borderId="0" xfId="0" applyFont="1" applyAlignment="1" applyProtection="1">
      <alignment horizontal="left" vertical="center"/>
    </xf>
    <xf numFmtId="0" fontId="11" fillId="0" borderId="0" xfId="0" applyFont="1" applyAlignment="1">
      <alignment horizontal="left" vertical="center"/>
    </xf>
    <xf numFmtId="0" fontId="12"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3" fillId="0" borderId="0" xfId="0" applyFont="1" applyAlignment="1" applyProtection="1">
      <alignment horizontal="left" vertical="top"/>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pplyProtection="1">
      <alignment horizontal="left" vertical="center" wrapText="1"/>
    </xf>
    <xf numFmtId="0" fontId="0" fillId="0" borderId="5" xfId="0" applyBorder="1" applyProtection="1"/>
    <xf numFmtId="0" fontId="0" fillId="0" borderId="0" xfId="0" applyFont="1" applyAlignment="1">
      <alignment vertical="center"/>
    </xf>
    <xf numFmtId="0" fontId="0" fillId="0" borderId="4" xfId="0" applyFont="1" applyBorder="1" applyAlignment="1" applyProtection="1">
      <alignment vertical="center"/>
    </xf>
    <xf numFmtId="0" fontId="0" fillId="0" borderId="0" xfId="0" applyFont="1" applyAlignment="1" applyProtection="1">
      <alignment vertical="center"/>
    </xf>
    <xf numFmtId="0" fontId="14" fillId="0" borderId="6" xfId="0" applyFont="1" applyBorder="1" applyAlignment="1" applyProtection="1">
      <alignment horizontal="left" vertical="center"/>
    </xf>
    <xf numFmtId="0" fontId="0" fillId="0" borderId="6" xfId="0" applyFont="1" applyBorder="1" applyAlignment="1" applyProtection="1">
      <alignment vertical="center"/>
    </xf>
    <xf numFmtId="0" fontId="0" fillId="0" borderId="4" xfId="0" applyFont="1" applyBorder="1" applyAlignment="1">
      <alignment vertical="center"/>
    </xf>
    <xf numFmtId="0" fontId="1" fillId="0" borderId="4" xfId="0" applyFont="1" applyBorder="1" applyAlignment="1" applyProtection="1">
      <alignment vertical="center"/>
    </xf>
    <xf numFmtId="0" fontId="1" fillId="0" borderId="0" xfId="0" applyFont="1" applyAlignment="1" applyProtection="1">
      <alignment vertical="center"/>
    </xf>
    <xf numFmtId="0" fontId="1" fillId="0" borderId="4" xfId="0" applyFont="1" applyBorder="1" applyAlignment="1">
      <alignmen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4" xfId="0" applyFont="1" applyBorder="1" applyAlignment="1">
      <alignment vertical="center"/>
    </xf>
    <xf numFmtId="0" fontId="14"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3" xfId="0" applyBorder="1" applyAlignment="1">
      <alignment vertical="center"/>
    </xf>
    <xf numFmtId="0" fontId="0" fillId="0" borderId="14" xfId="0" applyBorder="1" applyAlignment="1">
      <alignment vertical="center"/>
    </xf>
    <xf numFmtId="0" fontId="0" fillId="0" borderId="0" xfId="0" applyFont="1" applyBorder="1" applyAlignment="1">
      <alignment vertical="center"/>
    </xf>
    <xf numFmtId="0" fontId="0" fillId="0" borderId="16" xfId="0" applyFont="1" applyBorder="1" applyAlignment="1">
      <alignmen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0" fillId="4" borderId="8" xfId="0" applyFont="1" applyFill="1" applyBorder="1" applyAlignment="1" applyProtection="1">
      <alignment vertical="center"/>
    </xf>
    <xf numFmtId="0" fontId="18" fillId="4" borderId="9" xfId="0" applyFont="1" applyFill="1" applyBorder="1" applyAlignment="1" applyProtection="1">
      <alignment horizontal="center" vertical="center"/>
    </xf>
    <xf numFmtId="0" fontId="19" fillId="0" borderId="17" xfId="0" applyFont="1" applyBorder="1" applyAlignment="1" applyProtection="1">
      <alignment horizontal="center" vertical="center" wrapText="1"/>
    </xf>
    <xf numFmtId="0" fontId="19" fillId="0" borderId="18" xfId="0" applyFont="1" applyBorder="1" applyAlignment="1" applyProtection="1">
      <alignment horizontal="center" vertical="center" wrapText="1"/>
    </xf>
    <xf numFmtId="0" fontId="19"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0" fillId="0" borderId="0" xfId="0" applyFont="1" applyAlignment="1" applyProtection="1">
      <alignment horizontal="left" vertical="center"/>
    </xf>
    <xf numFmtId="0" fontId="20" fillId="0" borderId="0" xfId="0" applyFont="1" applyAlignment="1" applyProtection="1">
      <alignment vertical="center"/>
    </xf>
    <xf numFmtId="4" fontId="20"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16" fillId="0" borderId="15" xfId="0" applyNumberFormat="1" applyFont="1" applyBorder="1" applyAlignment="1" applyProtection="1">
      <alignment vertical="center"/>
    </xf>
    <xf numFmtId="4" fontId="16" fillId="0" borderId="0" xfId="0" applyNumberFormat="1" applyFont="1" applyBorder="1" applyAlignment="1" applyProtection="1">
      <alignment vertical="center"/>
    </xf>
    <xf numFmtId="166" fontId="16" fillId="0" borderId="0" xfId="0" applyNumberFormat="1" applyFont="1" applyBorder="1" applyAlignment="1" applyProtection="1">
      <alignment vertical="center"/>
    </xf>
    <xf numFmtId="4" fontId="16" fillId="0" borderId="16" xfId="0" applyNumberFormat="1" applyFont="1" applyBorder="1" applyAlignment="1" applyProtection="1">
      <alignment vertical="center"/>
    </xf>
    <xf numFmtId="0" fontId="4" fillId="0" borderId="0" xfId="0" applyFont="1" applyAlignment="1">
      <alignment horizontal="left" vertical="center"/>
    </xf>
    <xf numFmtId="0" fontId="21" fillId="0" borderId="0" xfId="0" applyFont="1" applyAlignment="1">
      <alignment horizontal="left" vertical="center"/>
    </xf>
    <xf numFmtId="0" fontId="5" fillId="0" borderId="4" xfId="0" applyFont="1" applyBorder="1" applyAlignment="1" applyProtection="1">
      <alignment vertical="center"/>
    </xf>
    <xf numFmtId="0" fontId="22" fillId="0" borderId="0" xfId="0" applyFont="1" applyAlignment="1" applyProtection="1">
      <alignment vertical="center"/>
    </xf>
    <xf numFmtId="0" fontId="23" fillId="0" borderId="0" xfId="0"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24" fillId="0" borderId="15" xfId="0" applyNumberFormat="1" applyFont="1" applyBorder="1" applyAlignment="1" applyProtection="1">
      <alignment vertical="center"/>
    </xf>
    <xf numFmtId="4" fontId="24" fillId="0" borderId="0" xfId="0" applyNumberFormat="1" applyFont="1" applyBorder="1" applyAlignment="1" applyProtection="1">
      <alignment vertical="center"/>
    </xf>
    <xf numFmtId="166" fontId="24" fillId="0" borderId="0" xfId="0" applyNumberFormat="1" applyFont="1" applyBorder="1" applyAlignment="1" applyProtection="1">
      <alignment vertical="center"/>
    </xf>
    <xf numFmtId="4" fontId="24" fillId="0" borderId="16" xfId="0" applyNumberFormat="1" applyFont="1" applyBorder="1" applyAlignment="1" applyProtection="1">
      <alignment vertical="center"/>
    </xf>
    <xf numFmtId="0" fontId="5" fillId="0" borderId="0" xfId="0" applyFont="1" applyAlignment="1">
      <alignment horizontal="left" vertical="center"/>
    </xf>
    <xf numFmtId="0" fontId="25" fillId="0" borderId="0" xfId="1" applyFont="1" applyAlignment="1">
      <alignment horizontal="center" vertical="center"/>
    </xf>
    <xf numFmtId="0" fontId="7" fillId="0" borderId="0" xfId="0" applyFont="1" applyAlignment="1" applyProtection="1">
      <alignment vertical="center"/>
    </xf>
    <xf numFmtId="0" fontId="2" fillId="0" borderId="0" xfId="0" applyFont="1" applyAlignment="1" applyProtection="1">
      <alignment horizontal="center" vertical="center"/>
    </xf>
    <xf numFmtId="4" fontId="1" fillId="0" borderId="15"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6" xfId="0" applyNumberFormat="1" applyFont="1" applyBorder="1" applyAlignment="1" applyProtection="1">
      <alignment vertical="center"/>
    </xf>
    <xf numFmtId="0" fontId="2" fillId="0" borderId="0" xfId="0" applyFont="1" applyAlignment="1">
      <alignment horizontal="left" vertical="center"/>
    </xf>
    <xf numFmtId="4" fontId="24" fillId="0" borderId="20" xfId="0" applyNumberFormat="1" applyFont="1" applyBorder="1" applyAlignment="1" applyProtection="1">
      <alignment vertical="center"/>
    </xf>
    <xf numFmtId="4" fontId="24" fillId="0" borderId="21" xfId="0" applyNumberFormat="1" applyFont="1" applyBorder="1" applyAlignment="1" applyProtection="1">
      <alignment vertical="center"/>
    </xf>
    <xf numFmtId="166" fontId="24" fillId="0" borderId="21" xfId="0" applyNumberFormat="1" applyFont="1" applyBorder="1" applyAlignment="1" applyProtection="1">
      <alignment vertical="center"/>
    </xf>
    <xf numFmtId="4" fontId="24" fillId="0" borderId="22" xfId="0" applyNumberFormat="1" applyFont="1" applyBorder="1" applyAlignment="1" applyProtection="1">
      <alignment vertical="center"/>
    </xf>
    <xf numFmtId="0" fontId="0" fillId="0" borderId="2" xfId="0" applyBorder="1"/>
    <xf numFmtId="0" fontId="0" fillId="0" borderId="3" xfId="0" applyBorder="1"/>
    <xf numFmtId="0" fontId="10" fillId="0" borderId="0" xfId="0" applyFont="1" applyAlignment="1">
      <alignment horizontal="left" vertical="center"/>
    </xf>
    <xf numFmtId="0" fontId="27" fillId="0" borderId="0" xfId="0" applyFont="1" applyAlignment="1">
      <alignment horizontal="left" vertical="center"/>
    </xf>
    <xf numFmtId="0" fontId="1" fillId="0" borderId="0" xfId="0" applyFont="1" applyAlignment="1">
      <alignment horizontal="left" vertical="center"/>
    </xf>
    <xf numFmtId="0" fontId="0" fillId="0" borderId="4" xfId="0" applyBorder="1" applyAlignment="1">
      <alignmen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4" xfId="0" applyFont="1" applyBorder="1" applyAlignment="1">
      <alignment vertical="center" wrapText="1"/>
    </xf>
    <xf numFmtId="0" fontId="0" fillId="0" borderId="4" xfId="0" applyBorder="1" applyAlignment="1">
      <alignment vertical="center" wrapText="1"/>
    </xf>
    <xf numFmtId="0" fontId="0" fillId="0" borderId="13" xfId="0" applyFont="1" applyBorder="1" applyAlignment="1">
      <alignment vertical="center"/>
    </xf>
    <xf numFmtId="0" fontId="14" fillId="0" borderId="0" xfId="0" applyFont="1" applyAlignment="1">
      <alignment horizontal="left" vertical="center"/>
    </xf>
    <xf numFmtId="4" fontId="20" fillId="0" borderId="0" xfId="0" applyNumberFormat="1" applyFont="1" applyAlignment="1">
      <alignment vertical="center"/>
    </xf>
    <xf numFmtId="0" fontId="1" fillId="0" borderId="0" xfId="0" applyFont="1" applyAlignment="1">
      <alignment horizontal="right" vertical="center"/>
    </xf>
    <xf numFmtId="0" fontId="17"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8" fillId="4" borderId="0" xfId="0" applyFont="1" applyFill="1" applyAlignment="1" applyProtection="1">
      <alignment horizontal="left" vertical="center"/>
    </xf>
    <xf numFmtId="0" fontId="0" fillId="4" borderId="0" xfId="0" applyFont="1" applyFill="1" applyAlignment="1" applyProtection="1">
      <alignment vertical="center"/>
    </xf>
    <xf numFmtId="0" fontId="18" fillId="4" borderId="0" xfId="0" applyFont="1" applyFill="1" applyAlignment="1" applyProtection="1">
      <alignment horizontal="right" vertical="center"/>
    </xf>
    <xf numFmtId="0" fontId="28"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pplyProtection="1">
      <alignment horizontal="center" vertical="center" wrapText="1"/>
    </xf>
    <xf numFmtId="0" fontId="18" fillId="4" borderId="17" xfId="0" applyFont="1" applyFill="1" applyBorder="1" applyAlignment="1" applyProtection="1">
      <alignment horizontal="center" vertical="center" wrapText="1"/>
    </xf>
    <xf numFmtId="0" fontId="18" fillId="4" borderId="18" xfId="0" applyFont="1" applyFill="1" applyBorder="1" applyAlignment="1" applyProtection="1">
      <alignment horizontal="center" vertical="center" wrapText="1"/>
    </xf>
    <xf numFmtId="0" fontId="18" fillId="4" borderId="19" xfId="0" applyFont="1" applyFill="1" applyBorder="1" applyAlignment="1" applyProtection="1">
      <alignment horizontal="center" vertical="center" wrapText="1"/>
    </xf>
    <xf numFmtId="0" fontId="18" fillId="4" borderId="0" xfId="0" applyFont="1" applyFill="1" applyAlignment="1" applyProtection="1">
      <alignment horizontal="center" vertical="center" wrapText="1"/>
    </xf>
    <xf numFmtId="0" fontId="0" fillId="0" borderId="4" xfId="0" applyBorder="1" applyAlignment="1">
      <alignment horizontal="center" vertical="center" wrapText="1"/>
    </xf>
    <xf numFmtId="4" fontId="20" fillId="0" borderId="0" xfId="0" applyNumberFormat="1" applyFont="1" applyAlignment="1" applyProtection="1"/>
    <xf numFmtId="0" fontId="0" fillId="0" borderId="13" xfId="0" applyBorder="1" applyAlignment="1" applyProtection="1">
      <alignment vertical="center"/>
    </xf>
    <xf numFmtId="166" fontId="29" fillId="0" borderId="13" xfId="0" applyNumberFormat="1" applyFont="1" applyBorder="1" applyAlignment="1" applyProtection="1"/>
    <xf numFmtId="166" fontId="29" fillId="0" borderId="14" xfId="0" applyNumberFormat="1" applyFont="1" applyBorder="1" applyAlignment="1" applyProtection="1"/>
    <xf numFmtId="4" fontId="30"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18" fillId="0" borderId="23" xfId="0" applyFont="1" applyBorder="1" applyAlignment="1" applyProtection="1">
      <alignment horizontal="center" vertical="center"/>
    </xf>
    <xf numFmtId="49" fontId="18" fillId="0" borderId="23" xfId="0" applyNumberFormat="1" applyFont="1" applyBorder="1" applyAlignment="1" applyProtection="1">
      <alignment horizontal="left" vertical="center" wrapText="1"/>
    </xf>
    <xf numFmtId="0" fontId="18" fillId="0" borderId="23" xfId="0" applyFont="1" applyBorder="1" applyAlignment="1" applyProtection="1">
      <alignment horizontal="left" vertical="center" wrapText="1"/>
    </xf>
    <xf numFmtId="0" fontId="18" fillId="0" borderId="23" xfId="0" applyFont="1" applyBorder="1" applyAlignment="1" applyProtection="1">
      <alignment horizontal="center" vertical="center" wrapText="1"/>
    </xf>
    <xf numFmtId="167" fontId="18" fillId="0" borderId="23" xfId="0" applyNumberFormat="1" applyFont="1" applyBorder="1" applyAlignment="1" applyProtection="1">
      <alignment vertical="center"/>
    </xf>
    <xf numFmtId="4" fontId="18" fillId="2" borderId="23" xfId="0" applyNumberFormat="1" applyFont="1" applyFill="1" applyBorder="1" applyAlignment="1" applyProtection="1">
      <alignment vertical="center"/>
      <protection locked="0"/>
    </xf>
    <xf numFmtId="4" fontId="18" fillId="0" borderId="23" xfId="0" applyNumberFormat="1" applyFont="1" applyBorder="1" applyAlignment="1" applyProtection="1">
      <alignment vertical="center"/>
    </xf>
    <xf numFmtId="0" fontId="0" fillId="0" borderId="23" xfId="0" applyFont="1" applyBorder="1" applyAlignment="1" applyProtection="1">
      <alignment vertical="center"/>
    </xf>
    <xf numFmtId="0" fontId="19" fillId="2" borderId="15" xfId="0" applyFont="1" applyFill="1" applyBorder="1" applyAlignment="1" applyProtection="1">
      <alignment horizontal="left" vertical="center"/>
      <protection locked="0"/>
    </xf>
    <xf numFmtId="0" fontId="19" fillId="0" borderId="0" xfId="0" applyFont="1" applyBorder="1" applyAlignment="1" applyProtection="1">
      <alignment horizontal="center" vertical="center"/>
    </xf>
    <xf numFmtId="166" fontId="19" fillId="0" borderId="0" xfId="0" applyNumberFormat="1" applyFont="1" applyBorder="1" applyAlignment="1" applyProtection="1">
      <alignment vertical="center"/>
    </xf>
    <xf numFmtId="166" fontId="19" fillId="0" borderId="16" xfId="0" applyNumberFormat="1" applyFont="1" applyBorder="1" applyAlignment="1" applyProtection="1">
      <alignment vertical="center"/>
    </xf>
    <xf numFmtId="0" fontId="18" fillId="0" borderId="0" xfId="0" applyFont="1" applyAlignment="1">
      <alignment horizontal="left" vertical="center"/>
    </xf>
    <xf numFmtId="4" fontId="0" fillId="0" borderId="0" xfId="0" applyNumberFormat="1" applyFont="1" applyAlignment="1">
      <alignment vertical="center"/>
    </xf>
    <xf numFmtId="0" fontId="31" fillId="0" borderId="0" xfId="0" applyFont="1" applyAlignment="1" applyProtection="1">
      <alignment horizontal="left" vertical="center"/>
    </xf>
    <xf numFmtId="0" fontId="32" fillId="0" borderId="0" xfId="1" applyFont="1" applyAlignment="1" applyProtection="1">
      <alignment vertical="center" wrapText="1"/>
    </xf>
    <xf numFmtId="0" fontId="0" fillId="0" borderId="0" xfId="0" applyFont="1" applyAlignment="1" applyProtection="1">
      <alignment vertical="center"/>
      <protection locked="0"/>
    </xf>
    <xf numFmtId="0" fontId="0" fillId="0" borderId="15" xfId="0" applyFont="1" applyBorder="1" applyAlignment="1" applyProtection="1">
      <alignment vertical="center"/>
    </xf>
    <xf numFmtId="0" fontId="0" fillId="0" borderId="0" xfId="0" applyBorder="1" applyAlignment="1" applyProtection="1">
      <alignment vertical="center"/>
    </xf>
    <xf numFmtId="0" fontId="18" fillId="5" borderId="23" xfId="0" applyFont="1" applyFill="1" applyBorder="1" applyAlignment="1" applyProtection="1">
      <alignment horizontal="center" vertical="center"/>
    </xf>
    <xf numFmtId="0" fontId="33" fillId="0" borderId="23" xfId="0" applyFont="1" applyBorder="1" applyAlignment="1" applyProtection="1">
      <alignment horizontal="center" vertical="center"/>
    </xf>
    <xf numFmtId="49" fontId="33" fillId="0" borderId="23" xfId="0" applyNumberFormat="1" applyFont="1" applyBorder="1" applyAlignment="1" applyProtection="1">
      <alignment horizontal="left" vertical="center" wrapText="1"/>
    </xf>
    <xf numFmtId="0" fontId="33" fillId="0" borderId="23" xfId="0" applyFont="1" applyBorder="1" applyAlignment="1" applyProtection="1">
      <alignment horizontal="left" vertical="center" wrapText="1"/>
    </xf>
    <xf numFmtId="0" fontId="33" fillId="0" borderId="23" xfId="0" applyFont="1" applyBorder="1" applyAlignment="1" applyProtection="1">
      <alignment horizontal="center" vertical="center" wrapText="1"/>
    </xf>
    <xf numFmtId="167" fontId="33" fillId="0" borderId="23" xfId="0" applyNumberFormat="1" applyFont="1" applyBorder="1" applyAlignment="1" applyProtection="1">
      <alignment vertical="center"/>
    </xf>
    <xf numFmtId="4" fontId="33" fillId="2" borderId="23" xfId="0" applyNumberFormat="1" applyFont="1" applyFill="1" applyBorder="1" applyAlignment="1" applyProtection="1">
      <alignment vertical="center"/>
      <protection locked="0"/>
    </xf>
    <xf numFmtId="4" fontId="33" fillId="0" borderId="23" xfId="0" applyNumberFormat="1" applyFont="1" applyBorder="1" applyAlignment="1" applyProtection="1">
      <alignment vertical="center"/>
    </xf>
    <xf numFmtId="0" fontId="34" fillId="0" borderId="23" xfId="0" applyFont="1" applyBorder="1" applyAlignment="1" applyProtection="1">
      <alignment vertical="center"/>
    </xf>
    <xf numFmtId="0" fontId="34" fillId="0" borderId="4" xfId="0" applyFont="1" applyBorder="1" applyAlignment="1">
      <alignment vertical="center"/>
    </xf>
    <xf numFmtId="0" fontId="33" fillId="2" borderId="15" xfId="0" applyFont="1" applyFill="1" applyBorder="1" applyAlignment="1" applyProtection="1">
      <alignment horizontal="left" vertical="center"/>
      <protection locked="0"/>
    </xf>
    <xf numFmtId="0" fontId="33" fillId="0" borderId="0" xfId="0" applyFont="1" applyBorder="1" applyAlignment="1" applyProtection="1">
      <alignment horizontal="center" vertical="center"/>
    </xf>
    <xf numFmtId="0" fontId="33" fillId="5" borderId="23" xfId="0" applyFont="1" applyFill="1" applyBorder="1" applyAlignment="1" applyProtection="1">
      <alignment horizontal="center" vertical="center"/>
    </xf>
    <xf numFmtId="0" fontId="19" fillId="2" borderId="20" xfId="0" applyFont="1" applyFill="1" applyBorder="1" applyAlignment="1" applyProtection="1">
      <alignment horizontal="left" vertical="center"/>
      <protection locked="0"/>
    </xf>
    <xf numFmtId="0" fontId="19" fillId="0" borderId="21" xfId="0" applyFont="1" applyBorder="1" applyAlignment="1" applyProtection="1">
      <alignment horizontal="center" vertical="center"/>
    </xf>
    <xf numFmtId="0" fontId="0" fillId="0" borderId="21" xfId="0" applyFont="1" applyBorder="1" applyAlignment="1" applyProtection="1">
      <alignment vertical="center"/>
    </xf>
    <xf numFmtId="166" fontId="19" fillId="0" borderId="21" xfId="0" applyNumberFormat="1" applyFont="1" applyBorder="1" applyAlignment="1" applyProtection="1">
      <alignment vertical="center"/>
    </xf>
    <xf numFmtId="166" fontId="19" fillId="0" borderId="22" xfId="0" applyNumberFormat="1" applyFont="1" applyBorder="1" applyAlignment="1" applyProtection="1">
      <alignment vertical="center"/>
    </xf>
    <xf numFmtId="0" fontId="0" fillId="0" borderId="20" xfId="0" applyFont="1" applyBorder="1" applyAlignment="1" applyProtection="1">
      <alignment vertical="center"/>
    </xf>
    <xf numFmtId="0" fontId="0" fillId="0" borderId="21" xfId="0" applyBorder="1" applyAlignment="1" applyProtection="1">
      <alignment vertical="center"/>
    </xf>
    <xf numFmtId="0" fontId="0" fillId="0" borderId="22" xfId="0" applyFont="1" applyBorder="1" applyAlignment="1" applyProtection="1">
      <alignment vertical="center"/>
    </xf>
    <xf numFmtId="167" fontId="18" fillId="2" borderId="23" xfId="0" applyNumberFormat="1" applyFont="1" applyFill="1" applyBorder="1" applyAlignment="1" applyProtection="1">
      <alignment vertical="center"/>
      <protection locked="0"/>
    </xf>
    <xf numFmtId="0" fontId="0" fillId="0" borderId="0" xfId="0" applyAlignment="1">
      <alignment vertical="top"/>
    </xf>
    <xf numFmtId="0" fontId="35" fillId="0" borderId="24" xfId="0" applyFont="1" applyBorder="1" applyAlignment="1">
      <alignment vertical="center" wrapText="1"/>
    </xf>
    <xf numFmtId="0" fontId="35" fillId="0" borderId="25" xfId="0" applyFont="1" applyBorder="1" applyAlignment="1">
      <alignment vertical="center" wrapText="1"/>
    </xf>
    <xf numFmtId="0" fontId="35" fillId="0" borderId="26" xfId="0" applyFont="1" applyBorder="1" applyAlignment="1">
      <alignment vertical="center" wrapText="1"/>
    </xf>
    <xf numFmtId="0" fontId="35" fillId="0" borderId="27" xfId="0" applyFont="1" applyBorder="1" applyAlignment="1">
      <alignment horizontal="center" vertical="center" wrapText="1"/>
    </xf>
    <xf numFmtId="0" fontId="35" fillId="0" borderId="28" xfId="0" applyFont="1" applyBorder="1" applyAlignment="1">
      <alignment horizontal="center" vertical="center" wrapText="1"/>
    </xf>
    <xf numFmtId="0" fontId="35" fillId="0" borderId="27" xfId="0" applyFont="1" applyBorder="1" applyAlignment="1">
      <alignment vertical="center" wrapText="1"/>
    </xf>
    <xf numFmtId="0" fontId="35" fillId="0" borderId="28" xfId="0" applyFont="1" applyBorder="1" applyAlignment="1">
      <alignment vertical="center" wrapText="1"/>
    </xf>
    <xf numFmtId="0" fontId="37" fillId="0" borderId="1" xfId="0" applyFont="1" applyBorder="1" applyAlignment="1">
      <alignment horizontal="left" vertical="center" wrapText="1"/>
    </xf>
    <xf numFmtId="0" fontId="38" fillId="0" borderId="1" xfId="0" applyFont="1" applyBorder="1" applyAlignment="1">
      <alignment horizontal="left" vertical="center" wrapText="1"/>
    </xf>
    <xf numFmtId="0" fontId="39" fillId="0" borderId="27" xfId="0" applyFont="1" applyBorder="1" applyAlignment="1">
      <alignment vertical="center" wrapText="1"/>
    </xf>
    <xf numFmtId="0" fontId="38" fillId="0" borderId="1" xfId="0" applyFont="1" applyBorder="1" applyAlignment="1">
      <alignment vertical="center" wrapText="1"/>
    </xf>
    <xf numFmtId="0" fontId="38" fillId="0" borderId="1" xfId="0" applyFont="1" applyBorder="1" applyAlignment="1">
      <alignment horizontal="left" vertical="center"/>
    </xf>
    <xf numFmtId="0" fontId="38" fillId="0" borderId="1" xfId="0" applyFont="1" applyBorder="1" applyAlignment="1">
      <alignment vertical="center"/>
    </xf>
    <xf numFmtId="49" fontId="38" fillId="0" borderId="1" xfId="0" applyNumberFormat="1" applyFont="1" applyBorder="1" applyAlignment="1">
      <alignment vertical="center" wrapText="1"/>
    </xf>
    <xf numFmtId="0" fontId="35" fillId="0" borderId="30" xfId="0" applyFont="1" applyBorder="1" applyAlignment="1">
      <alignment vertical="center" wrapText="1"/>
    </xf>
    <xf numFmtId="0" fontId="40" fillId="0" borderId="29" xfId="0" applyFont="1" applyBorder="1" applyAlignment="1">
      <alignment vertical="center" wrapText="1"/>
    </xf>
    <xf numFmtId="0" fontId="35" fillId="0" borderId="31" xfId="0" applyFont="1" applyBorder="1" applyAlignment="1">
      <alignment vertical="center" wrapText="1"/>
    </xf>
    <xf numFmtId="0" fontId="35" fillId="0" borderId="1" xfId="0" applyFont="1" applyBorder="1" applyAlignment="1">
      <alignment vertical="top"/>
    </xf>
    <xf numFmtId="0" fontId="35" fillId="0" borderId="0" xfId="0" applyFont="1" applyAlignment="1">
      <alignment vertical="top"/>
    </xf>
    <xf numFmtId="0" fontId="35" fillId="0" borderId="24" xfId="0" applyFont="1" applyBorder="1" applyAlignment="1">
      <alignment horizontal="left" vertical="center"/>
    </xf>
    <xf numFmtId="0" fontId="35" fillId="0" borderId="25" xfId="0" applyFont="1" applyBorder="1" applyAlignment="1">
      <alignment horizontal="left" vertical="center"/>
    </xf>
    <xf numFmtId="0" fontId="35" fillId="0" borderId="26" xfId="0" applyFont="1" applyBorder="1" applyAlignment="1">
      <alignment horizontal="left" vertical="center"/>
    </xf>
    <xf numFmtId="0" fontId="35" fillId="0" borderId="27" xfId="0" applyFont="1" applyBorder="1" applyAlignment="1">
      <alignment horizontal="left" vertical="center"/>
    </xf>
    <xf numFmtId="0" fontId="35" fillId="0" borderId="28" xfId="0" applyFont="1" applyBorder="1" applyAlignment="1">
      <alignment horizontal="left" vertical="center"/>
    </xf>
    <xf numFmtId="0" fontId="37" fillId="0" borderId="1" xfId="0" applyFont="1" applyBorder="1" applyAlignment="1">
      <alignment horizontal="left" vertical="center"/>
    </xf>
    <xf numFmtId="0" fontId="41" fillId="0" borderId="0" xfId="0" applyFont="1" applyAlignment="1">
      <alignment horizontal="left" vertical="center"/>
    </xf>
    <xf numFmtId="0" fontId="37" fillId="0" borderId="29" xfId="0" applyFont="1" applyBorder="1" applyAlignment="1">
      <alignment horizontal="left" vertical="center"/>
    </xf>
    <xf numFmtId="0" fontId="37" fillId="0" borderId="29" xfId="0" applyFont="1" applyBorder="1" applyAlignment="1">
      <alignment horizontal="center" vertical="center"/>
    </xf>
    <xf numFmtId="0" fontId="41" fillId="0" borderId="29" xfId="0" applyFont="1" applyBorder="1" applyAlignment="1">
      <alignment horizontal="left" vertical="center"/>
    </xf>
    <xf numFmtId="0" fontId="42" fillId="0" borderId="1" xfId="0" applyFont="1" applyBorder="1" applyAlignment="1">
      <alignment horizontal="left" vertical="center"/>
    </xf>
    <xf numFmtId="0" fontId="39" fillId="0" borderId="0" xfId="0" applyFont="1" applyAlignment="1">
      <alignment horizontal="left" vertical="center"/>
    </xf>
    <xf numFmtId="0" fontId="43" fillId="0" borderId="1" xfId="0" applyFont="1" applyBorder="1" applyAlignment="1">
      <alignment horizontal="left" vertical="center"/>
    </xf>
    <xf numFmtId="0" fontId="38" fillId="0" borderId="1" xfId="0" applyFont="1" applyBorder="1" applyAlignment="1">
      <alignment horizontal="center" vertical="center"/>
    </xf>
    <xf numFmtId="0" fontId="38" fillId="0" borderId="0" xfId="0" applyFont="1" applyAlignment="1">
      <alignment horizontal="left" vertical="center"/>
    </xf>
    <xf numFmtId="0" fontId="39" fillId="0" borderId="27" xfId="0" applyFont="1" applyBorder="1" applyAlignment="1">
      <alignment horizontal="left" vertical="center"/>
    </xf>
    <xf numFmtId="0" fontId="38" fillId="0" borderId="1" xfId="0" applyFont="1" applyFill="1" applyBorder="1" applyAlignment="1">
      <alignment horizontal="left" vertical="center"/>
    </xf>
    <xf numFmtId="0" fontId="38" fillId="0" borderId="1" xfId="0" applyFont="1" applyFill="1" applyBorder="1" applyAlignment="1">
      <alignment horizontal="center" vertical="center"/>
    </xf>
    <xf numFmtId="0" fontId="35" fillId="0" borderId="30" xfId="0" applyFont="1" applyBorder="1" applyAlignment="1">
      <alignment horizontal="left" vertical="center"/>
    </xf>
    <xf numFmtId="0" fontId="40" fillId="0" borderId="29" xfId="0" applyFont="1" applyBorder="1" applyAlignment="1">
      <alignment horizontal="left" vertical="center"/>
    </xf>
    <xf numFmtId="0" fontId="35" fillId="0" borderId="31" xfId="0" applyFont="1" applyBorder="1" applyAlignment="1">
      <alignment horizontal="left" vertical="center"/>
    </xf>
    <xf numFmtId="0" fontId="35" fillId="0" borderId="1" xfId="0" applyFont="1" applyBorder="1" applyAlignment="1">
      <alignment horizontal="left" vertical="center"/>
    </xf>
    <xf numFmtId="0" fontId="40" fillId="0" borderId="1" xfId="0" applyFont="1" applyBorder="1" applyAlignment="1">
      <alignment horizontal="left" vertical="center"/>
    </xf>
    <xf numFmtId="0" fontId="41" fillId="0" borderId="1" xfId="0" applyFont="1" applyBorder="1" applyAlignment="1">
      <alignment horizontal="left" vertical="center"/>
    </xf>
    <xf numFmtId="0" fontId="39" fillId="0" borderId="29" xfId="0" applyFont="1" applyBorder="1" applyAlignment="1">
      <alignment horizontal="left" vertical="center"/>
    </xf>
    <xf numFmtId="0" fontId="35" fillId="0" borderId="1" xfId="0" applyFont="1" applyBorder="1" applyAlignment="1">
      <alignment horizontal="left" vertical="center" wrapText="1"/>
    </xf>
    <xf numFmtId="0" fontId="39" fillId="0" borderId="1" xfId="0" applyFont="1" applyBorder="1" applyAlignment="1">
      <alignment horizontal="left" vertical="center" wrapText="1"/>
    </xf>
    <xf numFmtId="0" fontId="39" fillId="0" borderId="1" xfId="0" applyFont="1" applyBorder="1" applyAlignment="1">
      <alignment horizontal="center" vertical="center" wrapText="1"/>
    </xf>
    <xf numFmtId="0" fontId="35" fillId="0" borderId="24" xfId="0" applyFont="1" applyBorder="1" applyAlignment="1">
      <alignment horizontal="left" vertical="center" wrapText="1"/>
    </xf>
    <xf numFmtId="0" fontId="35" fillId="0" borderId="25" xfId="0" applyFont="1" applyBorder="1" applyAlignment="1">
      <alignment horizontal="left" vertical="center" wrapText="1"/>
    </xf>
    <xf numFmtId="0" fontId="35" fillId="0" borderId="26" xfId="0" applyFont="1" applyBorder="1" applyAlignment="1">
      <alignment horizontal="left" vertical="center" wrapText="1"/>
    </xf>
    <xf numFmtId="0" fontId="35" fillId="0" borderId="27" xfId="0" applyFont="1" applyBorder="1" applyAlignment="1">
      <alignment horizontal="left" vertical="center" wrapText="1"/>
    </xf>
    <xf numFmtId="0" fontId="35" fillId="0" borderId="28" xfId="0" applyFont="1" applyBorder="1" applyAlignment="1">
      <alignment horizontal="left" vertical="center" wrapText="1"/>
    </xf>
    <xf numFmtId="0" fontId="41" fillId="0" borderId="27" xfId="0" applyFont="1" applyBorder="1" applyAlignment="1">
      <alignment horizontal="left" vertical="center" wrapText="1"/>
    </xf>
    <xf numFmtId="0" fontId="41" fillId="0" borderId="28" xfId="0" applyFont="1" applyBorder="1" applyAlignment="1">
      <alignment horizontal="left" vertical="center" wrapText="1"/>
    </xf>
    <xf numFmtId="0" fontId="39" fillId="0" borderId="27" xfId="0" applyFont="1" applyBorder="1" applyAlignment="1">
      <alignment horizontal="left" vertical="center" wrapText="1"/>
    </xf>
    <xf numFmtId="0" fontId="39" fillId="0" borderId="1" xfId="0" applyFont="1" applyBorder="1" applyAlignment="1">
      <alignment horizontal="left" vertical="center"/>
    </xf>
    <xf numFmtId="0" fontId="39" fillId="0" borderId="28" xfId="0" applyFont="1" applyBorder="1" applyAlignment="1">
      <alignment horizontal="left" vertical="center" wrapText="1"/>
    </xf>
    <xf numFmtId="0" fontId="39" fillId="0" borderId="28" xfId="0" applyFont="1" applyBorder="1" applyAlignment="1">
      <alignment horizontal="left" vertical="center"/>
    </xf>
    <xf numFmtId="0" fontId="39" fillId="0" borderId="30" xfId="0" applyFont="1" applyBorder="1" applyAlignment="1">
      <alignment horizontal="left" vertical="center" wrapText="1"/>
    </xf>
    <xf numFmtId="0" fontId="39" fillId="0" borderId="29" xfId="0" applyFont="1" applyBorder="1" applyAlignment="1">
      <alignment horizontal="left" vertical="center" wrapText="1"/>
    </xf>
    <xf numFmtId="0" fontId="39" fillId="0" borderId="31" xfId="0" applyFont="1" applyBorder="1" applyAlignment="1">
      <alignment horizontal="left" vertical="center" wrapText="1"/>
    </xf>
    <xf numFmtId="0" fontId="38" fillId="0" borderId="1" xfId="0" applyFont="1" applyBorder="1" applyAlignment="1">
      <alignment horizontal="left" vertical="top"/>
    </xf>
    <xf numFmtId="0" fontId="38" fillId="0" borderId="1" xfId="0" applyFont="1" applyBorder="1" applyAlignment="1">
      <alignment horizontal="center" vertical="top"/>
    </xf>
    <xf numFmtId="0" fontId="39" fillId="0" borderId="30" xfId="0" applyFont="1" applyBorder="1" applyAlignment="1">
      <alignment horizontal="left" vertical="center"/>
    </xf>
    <xf numFmtId="0" fontId="39" fillId="0" borderId="31" xfId="0" applyFont="1" applyBorder="1" applyAlignment="1">
      <alignment horizontal="left" vertical="center"/>
    </xf>
    <xf numFmtId="0" fontId="39" fillId="0" borderId="1" xfId="0" applyFont="1" applyBorder="1" applyAlignment="1">
      <alignment horizontal="center" vertical="center"/>
    </xf>
    <xf numFmtId="0" fontId="41" fillId="0" borderId="0" xfId="0" applyFont="1" applyAlignment="1">
      <alignment vertical="center"/>
    </xf>
    <xf numFmtId="0" fontId="37" fillId="0" borderId="1" xfId="0" applyFont="1" applyBorder="1" applyAlignment="1">
      <alignment vertical="center"/>
    </xf>
    <xf numFmtId="0" fontId="41" fillId="0" borderId="29" xfId="0" applyFont="1" applyBorder="1" applyAlignment="1">
      <alignment vertical="center"/>
    </xf>
    <xf numFmtId="0" fontId="37" fillId="0" borderId="29" xfId="0" applyFont="1" applyBorder="1" applyAlignment="1">
      <alignment vertical="center"/>
    </xf>
    <xf numFmtId="0" fontId="38" fillId="0" borderId="1" xfId="0" applyFont="1" applyBorder="1" applyAlignment="1">
      <alignment vertical="top"/>
    </xf>
    <xf numFmtId="49" fontId="38" fillId="0" borderId="1" xfId="0" applyNumberFormat="1" applyFont="1" applyBorder="1" applyAlignment="1">
      <alignment horizontal="left" vertical="center"/>
    </xf>
    <xf numFmtId="0" fontId="0" fillId="0" borderId="29" xfId="0" applyBorder="1" applyAlignment="1">
      <alignment vertical="top"/>
    </xf>
    <xf numFmtId="0" fontId="37" fillId="0" borderId="29" xfId="0" applyFont="1" applyBorder="1" applyAlignment="1">
      <alignment horizontal="left"/>
    </xf>
    <xf numFmtId="0" fontId="41" fillId="0" borderId="29" xfId="0" applyFont="1" applyBorder="1" applyAlignment="1"/>
    <xf numFmtId="0" fontId="35" fillId="0" borderId="27" xfId="0" applyFont="1" applyBorder="1" applyAlignment="1">
      <alignment vertical="top"/>
    </xf>
    <xf numFmtId="0" fontId="35" fillId="0" borderId="28" xfId="0" applyFont="1" applyBorder="1" applyAlignment="1">
      <alignment vertical="top"/>
    </xf>
    <xf numFmtId="0" fontId="35" fillId="0" borderId="30" xfId="0" applyFont="1" applyBorder="1" applyAlignment="1">
      <alignment vertical="top"/>
    </xf>
    <xf numFmtId="0" fontId="35" fillId="0" borderId="29" xfId="0" applyFont="1" applyBorder="1" applyAlignment="1">
      <alignment vertical="top"/>
    </xf>
    <xf numFmtId="0" fontId="35" fillId="0" borderId="31" xfId="0" applyFont="1" applyBorder="1" applyAlignment="1">
      <alignment vertical="top"/>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16" fillId="0" borderId="12" xfId="0" applyFont="1" applyBorder="1" applyAlignment="1">
      <alignment horizontal="center" vertical="center"/>
    </xf>
    <xf numFmtId="0" fontId="16" fillId="0" borderId="13" xfId="0" applyFont="1" applyBorder="1" applyAlignment="1">
      <alignment horizontal="left" vertical="center"/>
    </xf>
    <xf numFmtId="0" fontId="17" fillId="0" borderId="15" xfId="0" applyFont="1" applyBorder="1" applyAlignment="1">
      <alignment horizontal="left" vertical="center"/>
    </xf>
    <xf numFmtId="0" fontId="17" fillId="0" borderId="0" xfId="0" applyFont="1" applyBorder="1" applyAlignment="1">
      <alignment horizontal="left" vertical="center"/>
    </xf>
    <xf numFmtId="0" fontId="17" fillId="0" borderId="15" xfId="0" applyFont="1" applyBorder="1" applyAlignment="1" applyProtection="1">
      <alignment horizontal="left" vertical="center"/>
    </xf>
    <xf numFmtId="0" fontId="17" fillId="0" borderId="0" xfId="0" applyFont="1" applyBorder="1" applyAlignment="1" applyProtection="1">
      <alignment horizontal="left" vertical="center"/>
    </xf>
    <xf numFmtId="0" fontId="2" fillId="0" borderId="0" xfId="0" applyFont="1" applyAlignment="1" applyProtection="1">
      <alignment vertical="center" wrapText="1"/>
    </xf>
    <xf numFmtId="0" fontId="2" fillId="0" borderId="0" xfId="0" applyFont="1" applyAlignment="1" applyProtection="1">
      <alignment vertical="center"/>
    </xf>
    <xf numFmtId="0" fontId="18" fillId="4" borderId="7" xfId="0" applyFont="1" applyFill="1" applyBorder="1" applyAlignment="1" applyProtection="1">
      <alignment horizontal="center" vertical="center"/>
    </xf>
    <xf numFmtId="0" fontId="18" fillId="4" borderId="8" xfId="0" applyFont="1" applyFill="1" applyBorder="1" applyAlignment="1" applyProtection="1">
      <alignment horizontal="left" vertical="center"/>
    </xf>
    <xf numFmtId="0" fontId="18" fillId="4" borderId="8" xfId="0" applyFont="1" applyFill="1" applyBorder="1" applyAlignment="1" applyProtection="1">
      <alignment horizontal="right" vertical="center"/>
    </xf>
    <xf numFmtId="0" fontId="18" fillId="4" borderId="8" xfId="0" applyFont="1" applyFill="1" applyBorder="1" applyAlignment="1" applyProtection="1">
      <alignment horizontal="center" vertical="center"/>
    </xf>
    <xf numFmtId="4" fontId="23" fillId="0" borderId="0" xfId="0" applyNumberFormat="1" applyFont="1" applyAlignment="1" applyProtection="1">
      <alignment horizontal="right" vertical="center"/>
    </xf>
    <xf numFmtId="0" fontId="23" fillId="0" borderId="0" xfId="0" applyFont="1" applyAlignment="1" applyProtection="1">
      <alignment vertical="center"/>
    </xf>
    <xf numFmtId="4" fontId="23" fillId="0" borderId="0" xfId="0" applyNumberFormat="1" applyFont="1" applyAlignment="1" applyProtection="1">
      <alignment vertical="center"/>
    </xf>
    <xf numFmtId="0" fontId="22" fillId="0" borderId="0" xfId="0" applyFont="1" applyAlignment="1" applyProtection="1">
      <alignment horizontal="left" vertical="center" wrapText="1"/>
    </xf>
    <xf numFmtId="4" fontId="7" fillId="0" borderId="0" xfId="0" applyNumberFormat="1" applyFont="1" applyAlignment="1" applyProtection="1">
      <alignment vertical="center"/>
    </xf>
    <xf numFmtId="0" fontId="7" fillId="0" borderId="0" xfId="0" applyFont="1" applyAlignment="1" applyProtection="1">
      <alignment vertical="center"/>
    </xf>
    <xf numFmtId="0" fontId="26" fillId="0" borderId="0" xfId="0" applyFont="1" applyAlignment="1" applyProtection="1">
      <alignment horizontal="left" vertical="center" wrapText="1"/>
    </xf>
    <xf numFmtId="4" fontId="20" fillId="0" borderId="0" xfId="0" applyNumberFormat="1" applyFont="1" applyAlignment="1" applyProtection="1">
      <alignment horizontal="right" vertical="center"/>
    </xf>
    <xf numFmtId="4" fontId="20" fillId="0" borderId="0" xfId="0" applyNumberFormat="1" applyFont="1" applyAlignment="1" applyProtection="1">
      <alignment vertical="center"/>
    </xf>
    <xf numFmtId="0" fontId="13" fillId="0" borderId="0" xfId="0" applyFont="1" applyAlignment="1">
      <alignment horizontal="left" vertical="top" wrapText="1"/>
    </xf>
    <xf numFmtId="0" fontId="13" fillId="0" borderId="0" xfId="0" applyFont="1" applyAlignment="1">
      <alignment horizontal="left" vertical="center"/>
    </xf>
    <xf numFmtId="0" fontId="15" fillId="0" borderId="0" xfId="0" applyFont="1" applyAlignment="1">
      <alignment horizontal="left" vertical="center"/>
    </xf>
    <xf numFmtId="0" fontId="2" fillId="0" borderId="0" xfId="0" applyFont="1" applyAlignment="1" applyProtection="1">
      <alignment horizontal="left" vertical="center"/>
    </xf>
    <xf numFmtId="0" fontId="0" fillId="0" borderId="0" xfId="0" applyProtection="1"/>
    <xf numFmtId="0" fontId="3" fillId="0" borderId="0" xfId="0" applyFont="1" applyAlignment="1" applyProtection="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4" fontId="14" fillId="0" borderId="6" xfId="0" applyNumberFormat="1" applyFont="1" applyBorder="1" applyAlignment="1" applyProtection="1">
      <alignment vertical="center"/>
    </xf>
    <xf numFmtId="0" fontId="0" fillId="0" borderId="6" xfId="0" applyFont="1" applyBorder="1" applyAlignment="1" applyProtection="1">
      <alignment vertical="center"/>
    </xf>
    <xf numFmtId="0" fontId="1" fillId="0" borderId="0" xfId="0" applyFont="1" applyAlignment="1" applyProtection="1">
      <alignment horizontal="right" vertical="center"/>
    </xf>
    <xf numFmtId="4" fontId="15" fillId="0" borderId="0" xfId="0" applyNumberFormat="1" applyFont="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4" fillId="3" borderId="8"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3" borderId="9" xfId="0" applyFont="1" applyFill="1" applyBorder="1" applyAlignment="1" applyProtection="1">
      <alignment vertical="center"/>
    </xf>
    <xf numFmtId="0" fontId="4" fillId="3" borderId="8" xfId="0" applyFont="1" applyFill="1" applyBorder="1" applyAlignment="1" applyProtection="1">
      <alignment horizontal="left" vertical="center"/>
    </xf>
    <xf numFmtId="0" fontId="0" fillId="0" borderId="0" xfId="0"/>
    <xf numFmtId="0" fontId="1"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vertical="center"/>
    </xf>
    <xf numFmtId="0" fontId="3" fillId="0" borderId="0" xfId="0" applyFont="1" applyAlignment="1">
      <alignment horizontal="left" vertical="center" wrapText="1"/>
    </xf>
    <xf numFmtId="0" fontId="2" fillId="2" borderId="0" xfId="0" applyFont="1" applyFill="1" applyAlignment="1" applyProtection="1">
      <alignment horizontal="left" vertical="center"/>
      <protection locked="0"/>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0" xfId="0" applyFont="1" applyAlignment="1" applyProtection="1">
      <alignment horizontal="left" vertical="center" wrapText="1"/>
    </xf>
    <xf numFmtId="0" fontId="1" fillId="0" borderId="0" xfId="0" applyFont="1" applyAlignment="1" applyProtection="1">
      <alignment horizontal="left" vertical="center"/>
    </xf>
    <xf numFmtId="0" fontId="0" fillId="0" borderId="0" xfId="0" applyFont="1" applyAlignment="1" applyProtection="1">
      <alignment vertical="center"/>
    </xf>
    <xf numFmtId="0" fontId="36" fillId="0" borderId="1" xfId="0" applyFont="1" applyBorder="1" applyAlignment="1">
      <alignment horizontal="center" vertical="center"/>
    </xf>
    <xf numFmtId="0" fontId="36" fillId="0" borderId="1" xfId="0" applyFont="1" applyBorder="1" applyAlignment="1">
      <alignment horizontal="center" vertical="center" wrapText="1"/>
    </xf>
    <xf numFmtId="0" fontId="37" fillId="0" borderId="29" xfId="0" applyFont="1" applyBorder="1" applyAlignment="1">
      <alignment horizontal="left"/>
    </xf>
    <xf numFmtId="0" fontId="38" fillId="0" borderId="1" xfId="0" applyFont="1" applyBorder="1" applyAlignment="1">
      <alignment horizontal="left" vertical="center"/>
    </xf>
    <xf numFmtId="0" fontId="38" fillId="0" borderId="1" xfId="0" applyFont="1" applyBorder="1" applyAlignment="1">
      <alignment horizontal="left" vertical="top"/>
    </xf>
    <xf numFmtId="0" fontId="38" fillId="0" borderId="1" xfId="0" applyFont="1" applyBorder="1" applyAlignment="1">
      <alignment horizontal="left" vertical="center" wrapText="1"/>
    </xf>
    <xf numFmtId="0" fontId="37" fillId="0" borderId="29" xfId="0" applyFont="1" applyBorder="1" applyAlignment="1">
      <alignment horizontal="left" wrapText="1"/>
    </xf>
    <xf numFmtId="49" fontId="38" fillId="0" borderId="1" xfId="0" applyNumberFormat="1" applyFont="1" applyBorder="1" applyAlignment="1">
      <alignment horizontal="left" vertical="center" wrapText="1"/>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app.urs.cz/products/kros4" TargetMode="External"/></Relationships>
</file>

<file path=xl/drawings/drawing1.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59080" cy="25908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https://podminky.urs.cz/item/CS_URS_2023_02/632481213" TargetMode="External"/><Relationship Id="rId117" Type="http://schemas.openxmlformats.org/officeDocument/2006/relationships/hyperlink" Target="https://podminky.urs.cz/item/CS_URS_2023_02/784171101" TargetMode="External"/><Relationship Id="rId21" Type="http://schemas.openxmlformats.org/officeDocument/2006/relationships/hyperlink" Target="https://podminky.urs.cz/item/CS_URS_2023_02/631311114" TargetMode="External"/><Relationship Id="rId42" Type="http://schemas.openxmlformats.org/officeDocument/2006/relationships/hyperlink" Target="https://podminky.urs.cz/item/CS_URS_2023_02/973031326" TargetMode="External"/><Relationship Id="rId47" Type="http://schemas.openxmlformats.org/officeDocument/2006/relationships/hyperlink" Target="https://podminky.urs.cz/item/CS_URS_2023_02/997013509" TargetMode="External"/><Relationship Id="rId63" Type="http://schemas.openxmlformats.org/officeDocument/2006/relationships/hyperlink" Target="https://podminky.urs.cz/item/CS_URS_2023_02/763121426" TargetMode="External"/><Relationship Id="rId68" Type="http://schemas.openxmlformats.org/officeDocument/2006/relationships/hyperlink" Target="https://podminky.urs.cz/item/CS_URS_2023_02/763131721" TargetMode="External"/><Relationship Id="rId84" Type="http://schemas.openxmlformats.org/officeDocument/2006/relationships/hyperlink" Target="https://podminky.urs.cz/item/CS_URS_2023_02/998771103" TargetMode="External"/><Relationship Id="rId89" Type="http://schemas.openxmlformats.org/officeDocument/2006/relationships/hyperlink" Target="https://podminky.urs.cz/item/CS_URS_2023_02/775511411" TargetMode="External"/><Relationship Id="rId112" Type="http://schemas.openxmlformats.org/officeDocument/2006/relationships/hyperlink" Target="https://podminky.urs.cz/item/CS_URS_2023_02/781495211" TargetMode="External"/><Relationship Id="rId16" Type="http://schemas.openxmlformats.org/officeDocument/2006/relationships/hyperlink" Target="https://podminky.urs.cz/item/CS_URS_2023_02/612321191" TargetMode="External"/><Relationship Id="rId107" Type="http://schemas.openxmlformats.org/officeDocument/2006/relationships/hyperlink" Target="https://podminky.urs.cz/item/CS_URS_2023_02/781161021" TargetMode="External"/><Relationship Id="rId11" Type="http://schemas.openxmlformats.org/officeDocument/2006/relationships/hyperlink" Target="https://podminky.urs.cz/item/CS_URS_2023_02/612121100" TargetMode="External"/><Relationship Id="rId32" Type="http://schemas.openxmlformats.org/officeDocument/2006/relationships/hyperlink" Target="https://podminky.urs.cz/item/CS_URS_2023_02/965042141" TargetMode="External"/><Relationship Id="rId37" Type="http://schemas.openxmlformats.org/officeDocument/2006/relationships/hyperlink" Target="https://podminky.urs.cz/item/CS_URS_2023_02/971033341" TargetMode="External"/><Relationship Id="rId53" Type="http://schemas.openxmlformats.org/officeDocument/2006/relationships/hyperlink" Target="https://podminky.urs.cz/item/CS_URS_2023_02/998713103" TargetMode="External"/><Relationship Id="rId58" Type="http://schemas.openxmlformats.org/officeDocument/2006/relationships/hyperlink" Target="https://podminky.urs.cz/item/CS_URS_2023_02/762812811" TargetMode="External"/><Relationship Id="rId74" Type="http://schemas.openxmlformats.org/officeDocument/2006/relationships/hyperlink" Target="https://podminky.urs.cz/item/CS_URS_2023_02/771111011" TargetMode="External"/><Relationship Id="rId79" Type="http://schemas.openxmlformats.org/officeDocument/2006/relationships/hyperlink" Target="https://podminky.urs.cz/item/CS_URS_2023_02/771574112" TargetMode="External"/><Relationship Id="rId102" Type="http://schemas.openxmlformats.org/officeDocument/2006/relationships/hyperlink" Target="https://podminky.urs.cz/item/CS_URS_2023_02/777131105" TargetMode="External"/><Relationship Id="rId123" Type="http://schemas.openxmlformats.org/officeDocument/2006/relationships/hyperlink" Target="https://podminky.urs.cz/item/CS_URS_2023_02/784211101" TargetMode="External"/><Relationship Id="rId5" Type="http://schemas.openxmlformats.org/officeDocument/2006/relationships/hyperlink" Target="https://podminky.urs.cz/item/CS_URS_2023_02/317944321" TargetMode="External"/><Relationship Id="rId61" Type="http://schemas.openxmlformats.org/officeDocument/2006/relationships/hyperlink" Target="https://podminky.urs.cz/item/CS_URS_2023_02/763111717" TargetMode="External"/><Relationship Id="rId82" Type="http://schemas.openxmlformats.org/officeDocument/2006/relationships/hyperlink" Target="https://podminky.urs.cz/item/CS_URS_2023_02/771591264" TargetMode="External"/><Relationship Id="rId90" Type="http://schemas.openxmlformats.org/officeDocument/2006/relationships/hyperlink" Target="https://podminky.urs.cz/item/CS_URS_2023_02/775591411" TargetMode="External"/><Relationship Id="rId95" Type="http://schemas.openxmlformats.org/officeDocument/2006/relationships/hyperlink" Target="https://podminky.urs.cz/item/CS_URS_2023_02/776121112" TargetMode="External"/><Relationship Id="rId19" Type="http://schemas.openxmlformats.org/officeDocument/2006/relationships/hyperlink" Target="https://podminky.urs.cz/item/CS_URS_2023_02/619991011" TargetMode="External"/><Relationship Id="rId14" Type="http://schemas.openxmlformats.org/officeDocument/2006/relationships/hyperlink" Target="https://podminky.urs.cz/item/CS_URS_2023_02/612311131" TargetMode="External"/><Relationship Id="rId22" Type="http://schemas.openxmlformats.org/officeDocument/2006/relationships/hyperlink" Target="https://podminky.urs.cz/item/CS_URS_2023_02/631319011" TargetMode="External"/><Relationship Id="rId27" Type="http://schemas.openxmlformats.org/officeDocument/2006/relationships/hyperlink" Target="https://podminky.urs.cz/item/CS_URS_2023_02/634111113" TargetMode="External"/><Relationship Id="rId30" Type="http://schemas.openxmlformats.org/officeDocument/2006/relationships/hyperlink" Target="https://podminky.urs.cz/item/CS_URS_2023_02/962081141" TargetMode="External"/><Relationship Id="rId35" Type="http://schemas.openxmlformats.org/officeDocument/2006/relationships/hyperlink" Target="https://podminky.urs.cz/item/CS_URS_2023_02/968062455" TargetMode="External"/><Relationship Id="rId43" Type="http://schemas.openxmlformats.org/officeDocument/2006/relationships/hyperlink" Target="https://podminky.urs.cz/item/CS_URS_2023_02/978013191" TargetMode="External"/><Relationship Id="rId48" Type="http://schemas.openxmlformats.org/officeDocument/2006/relationships/hyperlink" Target="https://podminky.urs.cz/item/CS_URS_2023_02/997013631" TargetMode="External"/><Relationship Id="rId56" Type="http://schemas.openxmlformats.org/officeDocument/2006/relationships/hyperlink" Target="https://podminky.urs.cz/item/CS_URS_2023_02/998761103" TargetMode="External"/><Relationship Id="rId64" Type="http://schemas.openxmlformats.org/officeDocument/2006/relationships/hyperlink" Target="https://podminky.urs.cz/item/CS_URS_2023_02/763121714" TargetMode="External"/><Relationship Id="rId69" Type="http://schemas.openxmlformats.org/officeDocument/2006/relationships/hyperlink" Target="https://podminky.urs.cz/item/CS_URS_2023_02/763131761" TargetMode="External"/><Relationship Id="rId77" Type="http://schemas.openxmlformats.org/officeDocument/2006/relationships/hyperlink" Target="https://podminky.urs.cz/item/CS_URS_2023_02/771151012" TargetMode="External"/><Relationship Id="rId100" Type="http://schemas.openxmlformats.org/officeDocument/2006/relationships/hyperlink" Target="https://podminky.urs.cz/item/CS_URS_2023_02/776201812" TargetMode="External"/><Relationship Id="rId105" Type="http://schemas.openxmlformats.org/officeDocument/2006/relationships/hyperlink" Target="https://podminky.urs.cz/item/CS_URS_2023_02/781121011" TargetMode="External"/><Relationship Id="rId113" Type="http://schemas.openxmlformats.org/officeDocument/2006/relationships/hyperlink" Target="https://podminky.urs.cz/item/CS_URS_2023_02/781571141" TargetMode="External"/><Relationship Id="rId118" Type="http://schemas.openxmlformats.org/officeDocument/2006/relationships/hyperlink" Target="https://podminky.urs.cz/item/CS_URS_2023_02/784171111" TargetMode="External"/><Relationship Id="rId126" Type="http://schemas.openxmlformats.org/officeDocument/2006/relationships/drawing" Target="../drawings/drawing2.xml"/><Relationship Id="rId8" Type="http://schemas.openxmlformats.org/officeDocument/2006/relationships/hyperlink" Target="https://podminky.urs.cz/item/CS_URS_2023_02/319201321" TargetMode="External"/><Relationship Id="rId51" Type="http://schemas.openxmlformats.org/officeDocument/2006/relationships/hyperlink" Target="https://podminky.urs.cz/item/CS_URS_2023_02/713121111" TargetMode="External"/><Relationship Id="rId72" Type="http://schemas.openxmlformats.org/officeDocument/2006/relationships/hyperlink" Target="https://podminky.urs.cz/item/CS_URS_2023_02/998763303" TargetMode="External"/><Relationship Id="rId80" Type="http://schemas.openxmlformats.org/officeDocument/2006/relationships/hyperlink" Target="https://podminky.urs.cz/item/CS_URS_2023_02/771574223" TargetMode="External"/><Relationship Id="rId85" Type="http://schemas.openxmlformats.org/officeDocument/2006/relationships/hyperlink" Target="https://podminky.urs.cz/item/CS_URS_2023_02/775111112" TargetMode="External"/><Relationship Id="rId93" Type="http://schemas.openxmlformats.org/officeDocument/2006/relationships/hyperlink" Target="https://podminky.urs.cz/item/CS_URS_2023_02/776111112" TargetMode="External"/><Relationship Id="rId98" Type="http://schemas.openxmlformats.org/officeDocument/2006/relationships/hyperlink" Target="https://podminky.urs.cz/item/CS_URS_2023_02/776991121" TargetMode="External"/><Relationship Id="rId121" Type="http://schemas.openxmlformats.org/officeDocument/2006/relationships/hyperlink" Target="https://podminky.urs.cz/item/CS_URS_2023_02/784191005" TargetMode="External"/><Relationship Id="rId3" Type="http://schemas.openxmlformats.org/officeDocument/2006/relationships/hyperlink" Target="https://podminky.urs.cz/item/CS_URS_2023_02/310239211" TargetMode="External"/><Relationship Id="rId12" Type="http://schemas.openxmlformats.org/officeDocument/2006/relationships/hyperlink" Target="https://podminky.urs.cz/item/CS_URS_2023_02/612131100" TargetMode="External"/><Relationship Id="rId17" Type="http://schemas.openxmlformats.org/officeDocument/2006/relationships/hyperlink" Target="https://podminky.urs.cz/item/CS_URS_2023_02/615142012" TargetMode="External"/><Relationship Id="rId25" Type="http://schemas.openxmlformats.org/officeDocument/2006/relationships/hyperlink" Target="https://podminky.urs.cz/item/CS_URS_2023_02/631362021" TargetMode="External"/><Relationship Id="rId33" Type="http://schemas.openxmlformats.org/officeDocument/2006/relationships/hyperlink" Target="https://podminky.urs.cz/item/CS_URS_2023_02/965049111" TargetMode="External"/><Relationship Id="rId38" Type="http://schemas.openxmlformats.org/officeDocument/2006/relationships/hyperlink" Target="https://podminky.urs.cz/item/CS_URS_2023_02/971033361" TargetMode="External"/><Relationship Id="rId46" Type="http://schemas.openxmlformats.org/officeDocument/2006/relationships/hyperlink" Target="https://podminky.urs.cz/item/CS_URS_2023_02/997013501" TargetMode="External"/><Relationship Id="rId59" Type="http://schemas.openxmlformats.org/officeDocument/2006/relationships/hyperlink" Target="https://podminky.urs.cz/item/CS_URS_2023_02/763111431" TargetMode="External"/><Relationship Id="rId67" Type="http://schemas.openxmlformats.org/officeDocument/2006/relationships/hyperlink" Target="https://podminky.urs.cz/item/CS_URS_2023_02/763131714" TargetMode="External"/><Relationship Id="rId103" Type="http://schemas.openxmlformats.org/officeDocument/2006/relationships/hyperlink" Target="https://podminky.urs.cz/item/CS_URS_2023_02/998777103" TargetMode="External"/><Relationship Id="rId108" Type="http://schemas.openxmlformats.org/officeDocument/2006/relationships/hyperlink" Target="https://podminky.urs.cz/item/CS_URS_2023_02/781474112" TargetMode="External"/><Relationship Id="rId116" Type="http://schemas.openxmlformats.org/officeDocument/2006/relationships/hyperlink" Target="https://podminky.urs.cz/item/CS_URS_2023_02/784111001" TargetMode="External"/><Relationship Id="rId124" Type="http://schemas.openxmlformats.org/officeDocument/2006/relationships/hyperlink" Target="https://podminky.urs.cz/item/CS_URS_2023_02/784211101" TargetMode="External"/><Relationship Id="rId20" Type="http://schemas.openxmlformats.org/officeDocument/2006/relationships/hyperlink" Target="https://podminky.urs.cz/item/CS_URS_2023_02/631311114" TargetMode="External"/><Relationship Id="rId41" Type="http://schemas.openxmlformats.org/officeDocument/2006/relationships/hyperlink" Target="https://podminky.urs.cz/item/CS_URS_2023_02/973031325" TargetMode="External"/><Relationship Id="rId54" Type="http://schemas.openxmlformats.org/officeDocument/2006/relationships/hyperlink" Target="https://podminky.urs.cz/item/CS_URS_2023_02/761611112" TargetMode="External"/><Relationship Id="rId62" Type="http://schemas.openxmlformats.org/officeDocument/2006/relationships/hyperlink" Target="https://podminky.urs.cz/item/CS_URS_2023_02/763121425" TargetMode="External"/><Relationship Id="rId70" Type="http://schemas.openxmlformats.org/officeDocument/2006/relationships/hyperlink" Target="https://podminky.urs.cz/item/CS_URS_2023_02/763172353" TargetMode="External"/><Relationship Id="rId75" Type="http://schemas.openxmlformats.org/officeDocument/2006/relationships/hyperlink" Target="https://podminky.urs.cz/item/CS_URS_2023_02/771121011" TargetMode="External"/><Relationship Id="rId83" Type="http://schemas.openxmlformats.org/officeDocument/2006/relationships/hyperlink" Target="https://podminky.urs.cz/item/CS_URS_2023_02/771592011" TargetMode="External"/><Relationship Id="rId88" Type="http://schemas.openxmlformats.org/officeDocument/2006/relationships/hyperlink" Target="https://podminky.urs.cz/item/CS_URS_2023_02/775141112" TargetMode="External"/><Relationship Id="rId91" Type="http://schemas.openxmlformats.org/officeDocument/2006/relationships/hyperlink" Target="https://podminky.urs.cz/item/CS_URS_2023_02/998775103" TargetMode="External"/><Relationship Id="rId96" Type="http://schemas.openxmlformats.org/officeDocument/2006/relationships/hyperlink" Target="https://podminky.urs.cz/item/CS_URS_2023_02/776141111" TargetMode="External"/><Relationship Id="rId111" Type="http://schemas.openxmlformats.org/officeDocument/2006/relationships/hyperlink" Target="https://podminky.urs.cz/item/CS_URS_2023_02/781474227" TargetMode="External"/><Relationship Id="rId1" Type="http://schemas.openxmlformats.org/officeDocument/2006/relationships/hyperlink" Target="https://podminky.urs.cz/item/CS_URS_2023_02/310237271" TargetMode="External"/><Relationship Id="rId6" Type="http://schemas.openxmlformats.org/officeDocument/2006/relationships/hyperlink" Target="https://podminky.urs.cz/item/CS_URS_2023_02/317944321" TargetMode="External"/><Relationship Id="rId15" Type="http://schemas.openxmlformats.org/officeDocument/2006/relationships/hyperlink" Target="https://podminky.urs.cz/item/CS_URS_2023_02/612321111" TargetMode="External"/><Relationship Id="rId23" Type="http://schemas.openxmlformats.org/officeDocument/2006/relationships/hyperlink" Target="https://podminky.urs.cz/item/CS_URS_2023_02/631319171" TargetMode="External"/><Relationship Id="rId28" Type="http://schemas.openxmlformats.org/officeDocument/2006/relationships/hyperlink" Target="https://podminky.urs.cz/item/CS_URS_2023_02/949101112" TargetMode="External"/><Relationship Id="rId36" Type="http://schemas.openxmlformats.org/officeDocument/2006/relationships/hyperlink" Target="https://podminky.urs.cz/item/CS_URS_2023_02/968062456" TargetMode="External"/><Relationship Id="rId49" Type="http://schemas.openxmlformats.org/officeDocument/2006/relationships/hyperlink" Target="https://podminky.urs.cz/item/CS_URS_2023_02/998011003" TargetMode="External"/><Relationship Id="rId57" Type="http://schemas.openxmlformats.org/officeDocument/2006/relationships/hyperlink" Target="https://podminky.urs.cz/item/CS_URS_2023_02/762512811" TargetMode="External"/><Relationship Id="rId106" Type="http://schemas.openxmlformats.org/officeDocument/2006/relationships/hyperlink" Target="https://podminky.urs.cz/item/CS_URS_2023_02/781131112" TargetMode="External"/><Relationship Id="rId114" Type="http://schemas.openxmlformats.org/officeDocument/2006/relationships/hyperlink" Target="https://podminky.urs.cz/item/CS_URS_2023_02/781571141" TargetMode="External"/><Relationship Id="rId119" Type="http://schemas.openxmlformats.org/officeDocument/2006/relationships/hyperlink" Target="https://podminky.urs.cz/item/CS_URS_2023_02/784181121" TargetMode="External"/><Relationship Id="rId10" Type="http://schemas.openxmlformats.org/officeDocument/2006/relationships/hyperlink" Target="https://podminky.urs.cz/item/CS_URS_2023_02/342291121" TargetMode="External"/><Relationship Id="rId31" Type="http://schemas.openxmlformats.org/officeDocument/2006/relationships/hyperlink" Target="https://podminky.urs.cz/item/CS_URS_2023_02/964072221" TargetMode="External"/><Relationship Id="rId44" Type="http://schemas.openxmlformats.org/officeDocument/2006/relationships/hyperlink" Target="https://podminky.urs.cz/item/CS_URS_2023_02/978059541" TargetMode="External"/><Relationship Id="rId52" Type="http://schemas.openxmlformats.org/officeDocument/2006/relationships/hyperlink" Target="https://podminky.urs.cz/item/CS_URS_2023_02/713121121" TargetMode="External"/><Relationship Id="rId60" Type="http://schemas.openxmlformats.org/officeDocument/2006/relationships/hyperlink" Target="https://podminky.urs.cz/item/CS_URS_2023_02/763111433" TargetMode="External"/><Relationship Id="rId65" Type="http://schemas.openxmlformats.org/officeDocument/2006/relationships/hyperlink" Target="https://podminky.urs.cz/item/CS_URS_2023_02/763131541" TargetMode="External"/><Relationship Id="rId73" Type="http://schemas.openxmlformats.org/officeDocument/2006/relationships/hyperlink" Target="https://podminky.urs.cz/item/CS_URS_2023_02/766411811" TargetMode="External"/><Relationship Id="rId78" Type="http://schemas.openxmlformats.org/officeDocument/2006/relationships/hyperlink" Target="https://podminky.urs.cz/item/CS_URS_2023_02/771474113" TargetMode="External"/><Relationship Id="rId81" Type="http://schemas.openxmlformats.org/officeDocument/2006/relationships/hyperlink" Target="https://podminky.urs.cz/item/CS_URS_2023_02/771591112" TargetMode="External"/><Relationship Id="rId86" Type="http://schemas.openxmlformats.org/officeDocument/2006/relationships/hyperlink" Target="https://podminky.urs.cz/item/CS_URS_2023_02/775111311" TargetMode="External"/><Relationship Id="rId94" Type="http://schemas.openxmlformats.org/officeDocument/2006/relationships/hyperlink" Target="https://podminky.urs.cz/item/CS_URS_2023_02/776111311" TargetMode="External"/><Relationship Id="rId99" Type="http://schemas.openxmlformats.org/officeDocument/2006/relationships/hyperlink" Target="https://podminky.urs.cz/item/CS_URS_2023_02/998776103" TargetMode="External"/><Relationship Id="rId101" Type="http://schemas.openxmlformats.org/officeDocument/2006/relationships/hyperlink" Target="https://podminky.urs.cz/item/CS_URS_2023_02/776410811" TargetMode="External"/><Relationship Id="rId122" Type="http://schemas.openxmlformats.org/officeDocument/2006/relationships/hyperlink" Target="https://podminky.urs.cz/item/CS_URS_2023_02/784191007" TargetMode="External"/><Relationship Id="rId4" Type="http://schemas.openxmlformats.org/officeDocument/2006/relationships/hyperlink" Target="https://podminky.urs.cz/item/CS_URS_2023_02/317234410" TargetMode="External"/><Relationship Id="rId9" Type="http://schemas.openxmlformats.org/officeDocument/2006/relationships/hyperlink" Target="https://podminky.urs.cz/item/CS_URS_2023_02/342241111" TargetMode="External"/><Relationship Id="rId13" Type="http://schemas.openxmlformats.org/officeDocument/2006/relationships/hyperlink" Target="https://podminky.urs.cz/item/CS_URS_2023_02/612131121" TargetMode="External"/><Relationship Id="rId18" Type="http://schemas.openxmlformats.org/officeDocument/2006/relationships/hyperlink" Target="https://podminky.urs.cz/item/CS_URS_2023_02/619991001" TargetMode="External"/><Relationship Id="rId39" Type="http://schemas.openxmlformats.org/officeDocument/2006/relationships/hyperlink" Target="https://podminky.urs.cz/item/CS_URS_2023_02/971033651" TargetMode="External"/><Relationship Id="rId109" Type="http://schemas.openxmlformats.org/officeDocument/2006/relationships/hyperlink" Target="https://podminky.urs.cz/item/CS_URS_2023_02/781474112" TargetMode="External"/><Relationship Id="rId34" Type="http://schemas.openxmlformats.org/officeDocument/2006/relationships/hyperlink" Target="https://podminky.urs.cz/item/CS_URS_2023_02/968062376" TargetMode="External"/><Relationship Id="rId50" Type="http://schemas.openxmlformats.org/officeDocument/2006/relationships/hyperlink" Target="https://podminky.urs.cz/item/CS_URS_2023_02/713121111" TargetMode="External"/><Relationship Id="rId55" Type="http://schemas.openxmlformats.org/officeDocument/2006/relationships/hyperlink" Target="https://podminky.urs.cz/item/CS_URS_2023_02/761990001" TargetMode="External"/><Relationship Id="rId76" Type="http://schemas.openxmlformats.org/officeDocument/2006/relationships/hyperlink" Target="https://podminky.urs.cz/item/CS_URS_2023_02/771151011" TargetMode="External"/><Relationship Id="rId97" Type="http://schemas.openxmlformats.org/officeDocument/2006/relationships/hyperlink" Target="https://podminky.urs.cz/item/CS_URS_2023_02/776262111" TargetMode="External"/><Relationship Id="rId104" Type="http://schemas.openxmlformats.org/officeDocument/2006/relationships/hyperlink" Target="https://podminky.urs.cz/item/CS_URS_2023_02/781111011" TargetMode="External"/><Relationship Id="rId120" Type="http://schemas.openxmlformats.org/officeDocument/2006/relationships/hyperlink" Target="https://podminky.urs.cz/item/CS_URS_2023_02/784191003" TargetMode="External"/><Relationship Id="rId125" Type="http://schemas.openxmlformats.org/officeDocument/2006/relationships/printerSettings" Target="../printerSettings/printerSettings2.bin"/><Relationship Id="rId7" Type="http://schemas.openxmlformats.org/officeDocument/2006/relationships/hyperlink" Target="https://podminky.urs.cz/item/CS_URS_2023_02/317944323" TargetMode="External"/><Relationship Id="rId71" Type="http://schemas.openxmlformats.org/officeDocument/2006/relationships/hyperlink" Target="https://podminky.urs.cz/item/CS_URS_2023_02/763172355" TargetMode="External"/><Relationship Id="rId92" Type="http://schemas.openxmlformats.org/officeDocument/2006/relationships/hyperlink" Target="https://podminky.urs.cz/item/CS_URS_2023_02/775511801" TargetMode="External"/><Relationship Id="rId2" Type="http://schemas.openxmlformats.org/officeDocument/2006/relationships/hyperlink" Target="https://podminky.urs.cz/item/CS_URS_2023_02/310238211" TargetMode="External"/><Relationship Id="rId29" Type="http://schemas.openxmlformats.org/officeDocument/2006/relationships/hyperlink" Target="https://podminky.urs.cz/item/CS_URS_2023_02/952901114" TargetMode="External"/><Relationship Id="rId24" Type="http://schemas.openxmlformats.org/officeDocument/2006/relationships/hyperlink" Target="https://podminky.urs.cz/item/CS_URS_2023_02/631319195" TargetMode="External"/><Relationship Id="rId40" Type="http://schemas.openxmlformats.org/officeDocument/2006/relationships/hyperlink" Target="https://podminky.urs.cz/item/CS_URS_2023_02/973031324" TargetMode="External"/><Relationship Id="rId45" Type="http://schemas.openxmlformats.org/officeDocument/2006/relationships/hyperlink" Target="https://podminky.urs.cz/item/CS_URS_2023_02/997013116" TargetMode="External"/><Relationship Id="rId66" Type="http://schemas.openxmlformats.org/officeDocument/2006/relationships/hyperlink" Target="https://podminky.urs.cz/item/CS_URS_2023_02/763131551" TargetMode="External"/><Relationship Id="rId87" Type="http://schemas.openxmlformats.org/officeDocument/2006/relationships/hyperlink" Target="https://podminky.urs.cz/item/CS_URS_2023_02/775121111" TargetMode="External"/><Relationship Id="rId110" Type="http://schemas.openxmlformats.org/officeDocument/2006/relationships/hyperlink" Target="https://podminky.urs.cz/item/CS_URS_2023_02/781474227" TargetMode="External"/><Relationship Id="rId115" Type="http://schemas.openxmlformats.org/officeDocument/2006/relationships/hyperlink" Target="https://podminky.urs.cz/item/CS_URS_2023_02/998781103"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podminky.urs.cz/item/CS_URS_2023_02/949101112" TargetMode="External"/><Relationship Id="rId13" Type="http://schemas.openxmlformats.org/officeDocument/2006/relationships/hyperlink" Target="https://podminky.urs.cz/item/CS_URS_2023_02/997013116" TargetMode="External"/><Relationship Id="rId18" Type="http://schemas.openxmlformats.org/officeDocument/2006/relationships/hyperlink" Target="https://podminky.urs.cz/item/CS_URS_2023_02/998762103" TargetMode="External"/><Relationship Id="rId3" Type="http://schemas.openxmlformats.org/officeDocument/2006/relationships/hyperlink" Target="https://podminky.urs.cz/item/CS_URS_2023_02/413232211" TargetMode="External"/><Relationship Id="rId21" Type="http://schemas.openxmlformats.org/officeDocument/2006/relationships/printerSettings" Target="../printerSettings/printerSettings3.bin"/><Relationship Id="rId7" Type="http://schemas.openxmlformats.org/officeDocument/2006/relationships/hyperlink" Target="https://podminky.urs.cz/item/CS_URS_2023_02/619991001" TargetMode="External"/><Relationship Id="rId12" Type="http://schemas.openxmlformats.org/officeDocument/2006/relationships/hyperlink" Target="https://podminky.urs.cz/item/CS_URS_2023_02/978012191" TargetMode="External"/><Relationship Id="rId17" Type="http://schemas.openxmlformats.org/officeDocument/2006/relationships/hyperlink" Target="https://podminky.urs.cz/item/CS_URS_2023_02/998011003" TargetMode="External"/><Relationship Id="rId2" Type="http://schemas.openxmlformats.org/officeDocument/2006/relationships/hyperlink" Target="https://podminky.urs.cz/item/CS_URS_2023_02/411388531" TargetMode="External"/><Relationship Id="rId16" Type="http://schemas.openxmlformats.org/officeDocument/2006/relationships/hyperlink" Target="https://podminky.urs.cz/item/CS_URS_2023_02/997013631" TargetMode="External"/><Relationship Id="rId20" Type="http://schemas.openxmlformats.org/officeDocument/2006/relationships/hyperlink" Target="https://podminky.urs.cz/item/CS_URS_2023_02/762841821" TargetMode="External"/><Relationship Id="rId1" Type="http://schemas.openxmlformats.org/officeDocument/2006/relationships/hyperlink" Target="https://podminky.urs.cz/item/CS_URS_2023_02/319201321" TargetMode="External"/><Relationship Id="rId6" Type="http://schemas.openxmlformats.org/officeDocument/2006/relationships/hyperlink" Target="https://podminky.urs.cz/item/CS_URS_2023_02/413352216" TargetMode="External"/><Relationship Id="rId11" Type="http://schemas.openxmlformats.org/officeDocument/2006/relationships/hyperlink" Target="https://podminky.urs.cz/item/CS_URS_2023_02/973031335" TargetMode="External"/><Relationship Id="rId5" Type="http://schemas.openxmlformats.org/officeDocument/2006/relationships/hyperlink" Target="https://podminky.urs.cz/item/CS_URS_2023_02/413352215" TargetMode="External"/><Relationship Id="rId15" Type="http://schemas.openxmlformats.org/officeDocument/2006/relationships/hyperlink" Target="https://podminky.urs.cz/item/CS_URS_2023_02/997013509" TargetMode="External"/><Relationship Id="rId10" Type="http://schemas.openxmlformats.org/officeDocument/2006/relationships/hyperlink" Target="https://podminky.urs.cz/item/CS_URS_2023_02/973031325" TargetMode="External"/><Relationship Id="rId19" Type="http://schemas.openxmlformats.org/officeDocument/2006/relationships/hyperlink" Target="https://podminky.urs.cz/item/CS_URS_2023_02/762811811" TargetMode="External"/><Relationship Id="rId4" Type="http://schemas.openxmlformats.org/officeDocument/2006/relationships/hyperlink" Target="https://podminky.urs.cz/item/CS_URS_2023_02/413232221" TargetMode="External"/><Relationship Id="rId9" Type="http://schemas.openxmlformats.org/officeDocument/2006/relationships/hyperlink" Target="https://podminky.urs.cz/item/CS_URS_2023_02/952901114" TargetMode="External"/><Relationship Id="rId14" Type="http://schemas.openxmlformats.org/officeDocument/2006/relationships/hyperlink" Target="https://podminky.urs.cz/item/CS_URS_2023_02/997013501" TargetMode="External"/><Relationship Id="rId22"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3" Type="http://schemas.openxmlformats.org/officeDocument/2006/relationships/hyperlink" Target="https://podminky.urs.cz/item/CS_URS_2023_02/721174043" TargetMode="External"/><Relationship Id="rId18" Type="http://schemas.openxmlformats.org/officeDocument/2006/relationships/hyperlink" Target="https://podminky.urs.cz/item/CS_URS_2023_02/721226512" TargetMode="External"/><Relationship Id="rId26" Type="http://schemas.openxmlformats.org/officeDocument/2006/relationships/hyperlink" Target="https://podminky.urs.cz/item/CS_URS_2023_02/722130993" TargetMode="External"/><Relationship Id="rId39" Type="http://schemas.openxmlformats.org/officeDocument/2006/relationships/hyperlink" Target="https://podminky.urs.cz/item/CS_URS_2023_02/722220111" TargetMode="External"/><Relationship Id="rId21" Type="http://schemas.openxmlformats.org/officeDocument/2006/relationships/hyperlink" Target="https://podminky.urs.cz/item/CS_URS_2022_01/721290822" TargetMode="External"/><Relationship Id="rId34" Type="http://schemas.openxmlformats.org/officeDocument/2006/relationships/hyperlink" Target="https://podminky.urs.cz/item/CS_URS_2023_02/722175004" TargetMode="External"/><Relationship Id="rId42" Type="http://schemas.openxmlformats.org/officeDocument/2006/relationships/hyperlink" Target="https://podminky.urs.cz/item/CS_URS_2023_02/722220233" TargetMode="External"/><Relationship Id="rId47" Type="http://schemas.openxmlformats.org/officeDocument/2006/relationships/hyperlink" Target="https://podminky.urs.cz/item/CS_URS_2023_02/722231222" TargetMode="External"/><Relationship Id="rId50" Type="http://schemas.openxmlformats.org/officeDocument/2006/relationships/hyperlink" Target="https://podminky.urs.cz/item/CS_URS_2023_02/722270102" TargetMode="External"/><Relationship Id="rId55" Type="http://schemas.openxmlformats.org/officeDocument/2006/relationships/hyperlink" Target="https://podminky.urs.cz/item/CS_URS_2023_02/725119125" TargetMode="External"/><Relationship Id="rId63" Type="http://schemas.openxmlformats.org/officeDocument/2006/relationships/hyperlink" Target="https://podminky.urs.cz/item/CS_URS_2023_02/725310821" TargetMode="External"/><Relationship Id="rId68" Type="http://schemas.openxmlformats.org/officeDocument/2006/relationships/hyperlink" Target="https://podminky.urs.cz/item/CS_URS_2023_02/725813111" TargetMode="External"/><Relationship Id="rId76" Type="http://schemas.openxmlformats.org/officeDocument/2006/relationships/hyperlink" Target="https://podminky.urs.cz/item/CS_URS_2023_02/725861102" TargetMode="External"/><Relationship Id="rId84" Type="http://schemas.openxmlformats.org/officeDocument/2006/relationships/hyperlink" Target="https://podminky.urs.cz/item/CS_URS_2023_02/726191002" TargetMode="External"/><Relationship Id="rId89" Type="http://schemas.openxmlformats.org/officeDocument/2006/relationships/printerSettings" Target="../printerSettings/printerSettings4.bin"/><Relationship Id="rId7" Type="http://schemas.openxmlformats.org/officeDocument/2006/relationships/hyperlink" Target="https://podminky.urs.cz/item/CS_URS_2023_02/721140926" TargetMode="External"/><Relationship Id="rId71" Type="http://schemas.openxmlformats.org/officeDocument/2006/relationships/hyperlink" Target="https://podminky.urs.cz/item/CS_URS_2023_02/725821316" TargetMode="External"/><Relationship Id="rId2" Type="http://schemas.openxmlformats.org/officeDocument/2006/relationships/hyperlink" Target="https://podminky.urs.cz/item/CS_URS_2023_02/974032154" TargetMode="External"/><Relationship Id="rId16" Type="http://schemas.openxmlformats.org/officeDocument/2006/relationships/hyperlink" Target="https://podminky.urs.cz/item/CS_URS_2023_02/721194107" TargetMode="External"/><Relationship Id="rId29" Type="http://schemas.openxmlformats.org/officeDocument/2006/relationships/hyperlink" Target="https://podminky.urs.cz/item/CS_URS_2023_02/722174063" TargetMode="External"/><Relationship Id="rId11" Type="http://schemas.openxmlformats.org/officeDocument/2006/relationships/hyperlink" Target="https://podminky.urs.cz/item/CS_URS_2022_01/721174006" TargetMode="External"/><Relationship Id="rId24" Type="http://schemas.openxmlformats.org/officeDocument/2006/relationships/hyperlink" Target="https://podminky.urs.cz/item/CS_URS_2023_02/722130821" TargetMode="External"/><Relationship Id="rId32" Type="http://schemas.openxmlformats.org/officeDocument/2006/relationships/hyperlink" Target="https://podminky.urs.cz/item/CS_URS_2023_02/722175002" TargetMode="External"/><Relationship Id="rId37" Type="http://schemas.openxmlformats.org/officeDocument/2006/relationships/hyperlink" Target="https://podminky.urs.cz/item/CS_URS_2023_02/722181242" TargetMode="External"/><Relationship Id="rId40" Type="http://schemas.openxmlformats.org/officeDocument/2006/relationships/hyperlink" Target="https://podminky.urs.cz/item/CS_URS_2023_02/722220231" TargetMode="External"/><Relationship Id="rId45" Type="http://schemas.openxmlformats.org/officeDocument/2006/relationships/hyperlink" Target="https://podminky.urs.cz/item/CS_URS_2023_02/722230103" TargetMode="External"/><Relationship Id="rId53" Type="http://schemas.openxmlformats.org/officeDocument/2006/relationships/hyperlink" Target="https://podminky.urs.cz/item/CS_URS_2023_02/998722102" TargetMode="External"/><Relationship Id="rId58" Type="http://schemas.openxmlformats.org/officeDocument/2006/relationships/hyperlink" Target="https://podminky.urs.cz/item/CS_URS_2023_02/725210821" TargetMode="External"/><Relationship Id="rId66" Type="http://schemas.openxmlformats.org/officeDocument/2006/relationships/hyperlink" Target="https://podminky.urs.cz/item/CS_URS_2023_02/725530823" TargetMode="External"/><Relationship Id="rId74" Type="http://schemas.openxmlformats.org/officeDocument/2006/relationships/hyperlink" Target="https://podminky.urs.cz/item/CS_URS_2023_02/725851305" TargetMode="External"/><Relationship Id="rId79" Type="http://schemas.openxmlformats.org/officeDocument/2006/relationships/hyperlink" Target="https://podminky.urs.cz/item/CS_URS_2023_02/725980123" TargetMode="External"/><Relationship Id="rId87" Type="http://schemas.openxmlformats.org/officeDocument/2006/relationships/hyperlink" Target="https://podminky.urs.cz/item/CS_URS_2023_02/727223125" TargetMode="External"/><Relationship Id="rId5" Type="http://schemas.openxmlformats.org/officeDocument/2006/relationships/hyperlink" Target="https://podminky.urs.cz/item/CS_URS_2023_02/721140906" TargetMode="External"/><Relationship Id="rId61" Type="http://schemas.openxmlformats.org/officeDocument/2006/relationships/hyperlink" Target="https://podminky.urs.cz/item/CS_URS_2023_02/725291621" TargetMode="External"/><Relationship Id="rId82" Type="http://schemas.openxmlformats.org/officeDocument/2006/relationships/hyperlink" Target="https://podminky.urs.cz/item/CS_URS_2023_02/726131043" TargetMode="External"/><Relationship Id="rId90" Type="http://schemas.openxmlformats.org/officeDocument/2006/relationships/drawing" Target="../drawings/drawing4.xml"/><Relationship Id="rId19" Type="http://schemas.openxmlformats.org/officeDocument/2006/relationships/hyperlink" Target="https://podminky.urs.cz/item/CS_URS_2023_02/721274123" TargetMode="External"/><Relationship Id="rId4" Type="http://schemas.openxmlformats.org/officeDocument/2006/relationships/hyperlink" Target="https://podminky.urs.cz/item/CS_URS_2023_02/721140802" TargetMode="External"/><Relationship Id="rId9" Type="http://schemas.openxmlformats.org/officeDocument/2006/relationships/hyperlink" Target="https://podminky.urs.cz/item/CS_URS_2023_02/721174004" TargetMode="External"/><Relationship Id="rId14" Type="http://schemas.openxmlformats.org/officeDocument/2006/relationships/hyperlink" Target="https://podminky.urs.cz/item/CS_URS_2023_02/721194104" TargetMode="External"/><Relationship Id="rId22" Type="http://schemas.openxmlformats.org/officeDocument/2006/relationships/hyperlink" Target="https://podminky.urs.cz/item/CS_URS_2023_02/998721102" TargetMode="External"/><Relationship Id="rId27" Type="http://schemas.openxmlformats.org/officeDocument/2006/relationships/hyperlink" Target="https://podminky.urs.cz/item/CS_URS_2023_02/722170801" TargetMode="External"/><Relationship Id="rId30" Type="http://schemas.openxmlformats.org/officeDocument/2006/relationships/hyperlink" Target="https://podminky.urs.cz/item/CS_URS_2023_02/722174072" TargetMode="External"/><Relationship Id="rId35" Type="http://schemas.openxmlformats.org/officeDocument/2006/relationships/hyperlink" Target="https://podminky.urs.cz/item/CS_URS_2023_02/722179192" TargetMode="External"/><Relationship Id="rId43" Type="http://schemas.openxmlformats.org/officeDocument/2006/relationships/hyperlink" Target="https://podminky.urs.cz/item/CS_URS_2023_02/722230101" TargetMode="External"/><Relationship Id="rId48" Type="http://schemas.openxmlformats.org/officeDocument/2006/relationships/hyperlink" Target="https://podminky.urs.cz/item/CS_URS_2023_02/722234263" TargetMode="External"/><Relationship Id="rId56" Type="http://schemas.openxmlformats.org/officeDocument/2006/relationships/hyperlink" Target="https://podminky.urs.cz/item/CS_URS_2023_02/725122813" TargetMode="External"/><Relationship Id="rId64" Type="http://schemas.openxmlformats.org/officeDocument/2006/relationships/hyperlink" Target="https://podminky.urs.cz/item/CS_URS_2023_02/725330820" TargetMode="External"/><Relationship Id="rId69" Type="http://schemas.openxmlformats.org/officeDocument/2006/relationships/hyperlink" Target="https://podminky.urs.cz/item/CS_URS_2023_02/725813112" TargetMode="External"/><Relationship Id="rId77" Type="http://schemas.openxmlformats.org/officeDocument/2006/relationships/hyperlink" Target="https://podminky.urs.cz/item/CS_URS_2023_02/725861312" TargetMode="External"/><Relationship Id="rId8" Type="http://schemas.openxmlformats.org/officeDocument/2006/relationships/hyperlink" Target="https://podminky.urs.cz/item/CS_URS_2023_02/721171808" TargetMode="External"/><Relationship Id="rId51" Type="http://schemas.openxmlformats.org/officeDocument/2006/relationships/hyperlink" Target="https://podminky.urs.cz/item/CS_URS_2023_02/722290226" TargetMode="External"/><Relationship Id="rId72" Type="http://schemas.openxmlformats.org/officeDocument/2006/relationships/hyperlink" Target="https://podminky.urs.cz/item/CS_URS_2023_02/725821325" TargetMode="External"/><Relationship Id="rId80" Type="http://schemas.openxmlformats.org/officeDocument/2006/relationships/hyperlink" Target="https://podminky.urs.cz/item/CS_URS_2023_02/998725102" TargetMode="External"/><Relationship Id="rId85" Type="http://schemas.openxmlformats.org/officeDocument/2006/relationships/hyperlink" Target="https://podminky.urs.cz/item/CS_URS_2023_02/998726112" TargetMode="External"/><Relationship Id="rId3" Type="http://schemas.openxmlformats.org/officeDocument/2006/relationships/hyperlink" Target="https://podminky.urs.cz/item/CS_URS_2023_02/974032164" TargetMode="External"/><Relationship Id="rId12" Type="http://schemas.openxmlformats.org/officeDocument/2006/relationships/hyperlink" Target="https://podminky.urs.cz/item/CS_URS_2023_02/721174042" TargetMode="External"/><Relationship Id="rId17" Type="http://schemas.openxmlformats.org/officeDocument/2006/relationships/hyperlink" Target="https://podminky.urs.cz/item/CS_URS_2023_02/721194109" TargetMode="External"/><Relationship Id="rId25" Type="http://schemas.openxmlformats.org/officeDocument/2006/relationships/hyperlink" Target="https://podminky.urs.cz/item/CS_URS_2023_02/722130831" TargetMode="External"/><Relationship Id="rId33" Type="http://schemas.openxmlformats.org/officeDocument/2006/relationships/hyperlink" Target="https://podminky.urs.cz/item/CS_URS_2023_02/722175003" TargetMode="External"/><Relationship Id="rId38" Type="http://schemas.openxmlformats.org/officeDocument/2006/relationships/hyperlink" Target="https://podminky.urs.cz/item/CS_URS_2023_02/722190401" TargetMode="External"/><Relationship Id="rId46" Type="http://schemas.openxmlformats.org/officeDocument/2006/relationships/hyperlink" Target="https://podminky.urs.cz/item/CS_URS_2023_02/722231072" TargetMode="External"/><Relationship Id="rId59" Type="http://schemas.openxmlformats.org/officeDocument/2006/relationships/hyperlink" Target="https://podminky.urs.cz/item/CS_URS_2023_02/725219101" TargetMode="External"/><Relationship Id="rId67" Type="http://schemas.openxmlformats.org/officeDocument/2006/relationships/hyperlink" Target="https://podminky.urs.cz/item/CS_URS_2022_01/725539206" TargetMode="External"/><Relationship Id="rId20" Type="http://schemas.openxmlformats.org/officeDocument/2006/relationships/hyperlink" Target="https://podminky.urs.cz/item/CS_URS_2023_02/721290111" TargetMode="External"/><Relationship Id="rId41" Type="http://schemas.openxmlformats.org/officeDocument/2006/relationships/hyperlink" Target="https://podminky.urs.cz/item/CS_URS_2023_02/722220232" TargetMode="External"/><Relationship Id="rId54" Type="http://schemas.openxmlformats.org/officeDocument/2006/relationships/hyperlink" Target="https://podminky.urs.cz/item/CS_URS_2023_02/725110814" TargetMode="External"/><Relationship Id="rId62" Type="http://schemas.openxmlformats.org/officeDocument/2006/relationships/hyperlink" Target="https://podminky.urs.cz/item/CS_URS_2023_02/725291631" TargetMode="External"/><Relationship Id="rId70" Type="http://schemas.openxmlformats.org/officeDocument/2006/relationships/hyperlink" Target="https://podminky.urs.cz/item/CS_URS_2023_02/725820801" TargetMode="External"/><Relationship Id="rId75" Type="http://schemas.openxmlformats.org/officeDocument/2006/relationships/hyperlink" Target="https://podminky.urs.cz/item/CS_URS_2023_02/725851325" TargetMode="External"/><Relationship Id="rId83" Type="http://schemas.openxmlformats.org/officeDocument/2006/relationships/hyperlink" Target="https://podminky.urs.cz/item/CS_URS_2023_02/726191001" TargetMode="External"/><Relationship Id="rId88" Type="http://schemas.openxmlformats.org/officeDocument/2006/relationships/hyperlink" Target="https://podminky.urs.cz/item/CS_URS_2023_02/727223127" TargetMode="External"/><Relationship Id="rId1" Type="http://schemas.openxmlformats.org/officeDocument/2006/relationships/hyperlink" Target="https://podminky.urs.cz/item/CS_URS_2023_02/974032153" TargetMode="External"/><Relationship Id="rId6" Type="http://schemas.openxmlformats.org/officeDocument/2006/relationships/hyperlink" Target="https://podminky.urs.cz/item/CS_URS_2023_02/721140916" TargetMode="External"/><Relationship Id="rId15" Type="http://schemas.openxmlformats.org/officeDocument/2006/relationships/hyperlink" Target="https://podminky.urs.cz/item/CS_URS_2023_02/721194105" TargetMode="External"/><Relationship Id="rId23" Type="http://schemas.openxmlformats.org/officeDocument/2006/relationships/hyperlink" Target="https://podminky.urs.cz/item/CS_URS_2023_02/722130801" TargetMode="External"/><Relationship Id="rId28" Type="http://schemas.openxmlformats.org/officeDocument/2006/relationships/hyperlink" Target="https://podminky.urs.cz/item/CS_URS_2023_02/722174062" TargetMode="External"/><Relationship Id="rId36" Type="http://schemas.openxmlformats.org/officeDocument/2006/relationships/hyperlink" Target="https://podminky.urs.cz/item/CS_URS_2023_02/722181241" TargetMode="External"/><Relationship Id="rId49" Type="http://schemas.openxmlformats.org/officeDocument/2006/relationships/hyperlink" Target="https://podminky.urs.cz/item/CS_URS_2023_02/722234265" TargetMode="External"/><Relationship Id="rId57" Type="http://schemas.openxmlformats.org/officeDocument/2006/relationships/hyperlink" Target="https://podminky.urs.cz/item/CS_URS_2022_01/725129102" TargetMode="External"/><Relationship Id="rId10" Type="http://schemas.openxmlformats.org/officeDocument/2006/relationships/hyperlink" Target="https://podminky.urs.cz/item/CS_URS_2023_02/721174005" TargetMode="External"/><Relationship Id="rId31" Type="http://schemas.openxmlformats.org/officeDocument/2006/relationships/hyperlink" Target="https://podminky.urs.cz/item/CS_URS_2023_02/722174073" TargetMode="External"/><Relationship Id="rId44" Type="http://schemas.openxmlformats.org/officeDocument/2006/relationships/hyperlink" Target="https://podminky.urs.cz/item/CS_URS_2023_02/722230102" TargetMode="External"/><Relationship Id="rId52" Type="http://schemas.openxmlformats.org/officeDocument/2006/relationships/hyperlink" Target="https://podminky.urs.cz/item/CS_URS_2023_02/722290234" TargetMode="External"/><Relationship Id="rId60" Type="http://schemas.openxmlformats.org/officeDocument/2006/relationships/hyperlink" Target="https://podminky.urs.cz/item/CS_URS_2023_02/725291511" TargetMode="External"/><Relationship Id="rId65" Type="http://schemas.openxmlformats.org/officeDocument/2006/relationships/hyperlink" Target="https://podminky.urs.cz/item/CS_URS_2023_02/725339111" TargetMode="External"/><Relationship Id="rId73" Type="http://schemas.openxmlformats.org/officeDocument/2006/relationships/hyperlink" Target="https://podminky.urs.cz/item/CS_URS_2022_01/725829131" TargetMode="External"/><Relationship Id="rId78" Type="http://schemas.openxmlformats.org/officeDocument/2006/relationships/hyperlink" Target="https://podminky.urs.cz/item/CS_URS_2023_02/725865411" TargetMode="External"/><Relationship Id="rId81" Type="http://schemas.openxmlformats.org/officeDocument/2006/relationships/hyperlink" Target="https://podminky.urs.cz/item/CS_URS_2023_02/726111031" TargetMode="External"/><Relationship Id="rId86" Type="http://schemas.openxmlformats.org/officeDocument/2006/relationships/hyperlink" Target="https://podminky.urs.cz/item/CS_URS_2023_02/727223122"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65"/>
  <sheetViews>
    <sheetView showGridLines="0" tabSelected="1" workbookViewId="0"/>
  </sheetViews>
  <sheetFormatPr defaultRowHeight="15"/>
  <cols>
    <col min="1" max="1" width="8.83203125" style="1" customWidth="1"/>
    <col min="2" max="2" width="1.6640625" style="1" customWidth="1"/>
    <col min="3" max="3" width="4.5" style="1" customWidth="1"/>
    <col min="4" max="33" width="2.83203125" style="1" customWidth="1"/>
    <col min="34" max="34" width="3.5" style="1" customWidth="1"/>
    <col min="35" max="35" width="42.33203125" style="1" customWidth="1"/>
    <col min="36" max="37" width="2.5" style="1" customWidth="1"/>
    <col min="38" max="38" width="8.83203125" style="1" customWidth="1"/>
    <col min="39" max="39" width="3.5" style="1" customWidth="1"/>
    <col min="40" max="40" width="14.33203125" style="1" customWidth="1"/>
    <col min="41" max="41" width="8" style="1" customWidth="1"/>
    <col min="42" max="42" width="4.5" style="1" customWidth="1"/>
    <col min="43" max="43" width="16.6640625" style="1" customWidth="1"/>
    <col min="44" max="44" width="14.5" style="1" customWidth="1"/>
    <col min="45" max="47" width="27.6640625" style="1" hidden="1" customWidth="1"/>
    <col min="48" max="49" width="23.1640625" style="1" hidden="1" customWidth="1"/>
    <col min="50" max="51" width="26.6640625" style="1" hidden="1" customWidth="1"/>
    <col min="52" max="52" width="23.1640625" style="1" hidden="1" customWidth="1"/>
    <col min="53" max="53" width="20.5" style="1" hidden="1" customWidth="1"/>
    <col min="54" max="54" width="26.6640625" style="1" hidden="1" customWidth="1"/>
    <col min="55" max="55" width="23.1640625" style="1" hidden="1" customWidth="1"/>
    <col min="56" max="56" width="20.5" style="1" hidden="1" customWidth="1"/>
    <col min="57" max="57" width="71.1640625" style="1" customWidth="1"/>
    <col min="71" max="91" width="9.1640625" style="1" hidden="1"/>
  </cols>
  <sheetData>
    <row r="1" spans="1:74" ht="11.25">
      <c r="A1" s="14" t="s">
        <v>0</v>
      </c>
      <c r="AZ1" s="14" t="s">
        <v>1</v>
      </c>
      <c r="BA1" s="14" t="s">
        <v>2</v>
      </c>
      <c r="BB1" s="14" t="s">
        <v>3</v>
      </c>
      <c r="BT1" s="14" t="s">
        <v>4</v>
      </c>
      <c r="BU1" s="14" t="s">
        <v>4</v>
      </c>
      <c r="BV1" s="14" t="s">
        <v>5</v>
      </c>
    </row>
    <row r="2" spans="1:74" s="1" customFormat="1" ht="36.950000000000003" customHeight="1">
      <c r="AR2" s="342"/>
      <c r="AS2" s="342"/>
      <c r="AT2" s="342"/>
      <c r="AU2" s="342"/>
      <c r="AV2" s="342"/>
      <c r="AW2" s="342"/>
      <c r="AX2" s="342"/>
      <c r="AY2" s="342"/>
      <c r="AZ2" s="342"/>
      <c r="BA2" s="342"/>
      <c r="BB2" s="342"/>
      <c r="BC2" s="342"/>
      <c r="BD2" s="342"/>
      <c r="BE2" s="342"/>
      <c r="BS2" s="15" t="s">
        <v>6</v>
      </c>
      <c r="BT2" s="15" t="s">
        <v>7</v>
      </c>
    </row>
    <row r="3" spans="1:74" s="1" customFormat="1" ht="6.95" customHeight="1">
      <c r="B3" s="16"/>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8"/>
      <c r="BS3" s="15" t="s">
        <v>6</v>
      </c>
      <c r="BT3" s="15" t="s">
        <v>8</v>
      </c>
    </row>
    <row r="4" spans="1:74" s="1" customFormat="1" ht="24.95" customHeight="1">
      <c r="B4" s="19"/>
      <c r="C4" s="20"/>
      <c r="D4" s="21" t="s">
        <v>9</v>
      </c>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18"/>
      <c r="AS4" s="22" t="s">
        <v>10</v>
      </c>
      <c r="BE4" s="23" t="s">
        <v>11</v>
      </c>
      <c r="BS4" s="15" t="s">
        <v>12</v>
      </c>
    </row>
    <row r="5" spans="1:74" s="1" customFormat="1" ht="12" customHeight="1">
      <c r="B5" s="19"/>
      <c r="C5" s="20"/>
      <c r="D5" s="24" t="s">
        <v>13</v>
      </c>
      <c r="E5" s="20"/>
      <c r="F5" s="20"/>
      <c r="G5" s="20"/>
      <c r="H5" s="20"/>
      <c r="I5" s="20"/>
      <c r="J5" s="20"/>
      <c r="K5" s="326" t="s">
        <v>14</v>
      </c>
      <c r="L5" s="327"/>
      <c r="M5" s="327"/>
      <c r="N5" s="327"/>
      <c r="O5" s="327"/>
      <c r="P5" s="327"/>
      <c r="Q5" s="327"/>
      <c r="R5" s="327"/>
      <c r="S5" s="327"/>
      <c r="T5" s="327"/>
      <c r="U5" s="327"/>
      <c r="V5" s="327"/>
      <c r="W5" s="327"/>
      <c r="X5" s="327"/>
      <c r="Y5" s="327"/>
      <c r="Z5" s="327"/>
      <c r="AA5" s="327"/>
      <c r="AB5" s="327"/>
      <c r="AC5" s="327"/>
      <c r="AD5" s="327"/>
      <c r="AE5" s="327"/>
      <c r="AF5" s="327"/>
      <c r="AG5" s="327"/>
      <c r="AH5" s="327"/>
      <c r="AI5" s="327"/>
      <c r="AJ5" s="327"/>
      <c r="AK5" s="327"/>
      <c r="AL5" s="327"/>
      <c r="AM5" s="327"/>
      <c r="AN5" s="327"/>
      <c r="AO5" s="327"/>
      <c r="AP5" s="20"/>
      <c r="AQ5" s="20"/>
      <c r="AR5" s="18"/>
      <c r="BE5" s="323" t="s">
        <v>15</v>
      </c>
      <c r="BS5" s="15" t="s">
        <v>6</v>
      </c>
    </row>
    <row r="6" spans="1:74" s="1" customFormat="1" ht="36.950000000000003" customHeight="1">
      <c r="B6" s="19"/>
      <c r="C6" s="20"/>
      <c r="D6" s="26" t="s">
        <v>16</v>
      </c>
      <c r="E6" s="20"/>
      <c r="F6" s="20"/>
      <c r="G6" s="20"/>
      <c r="H6" s="20"/>
      <c r="I6" s="20"/>
      <c r="J6" s="20"/>
      <c r="K6" s="328" t="s">
        <v>17</v>
      </c>
      <c r="L6" s="327"/>
      <c r="M6" s="327"/>
      <c r="N6" s="327"/>
      <c r="O6" s="327"/>
      <c r="P6" s="327"/>
      <c r="Q6" s="327"/>
      <c r="R6" s="327"/>
      <c r="S6" s="327"/>
      <c r="T6" s="327"/>
      <c r="U6" s="327"/>
      <c r="V6" s="327"/>
      <c r="W6" s="327"/>
      <c r="X6" s="327"/>
      <c r="Y6" s="327"/>
      <c r="Z6" s="327"/>
      <c r="AA6" s="327"/>
      <c r="AB6" s="327"/>
      <c r="AC6" s="327"/>
      <c r="AD6" s="327"/>
      <c r="AE6" s="327"/>
      <c r="AF6" s="327"/>
      <c r="AG6" s="327"/>
      <c r="AH6" s="327"/>
      <c r="AI6" s="327"/>
      <c r="AJ6" s="327"/>
      <c r="AK6" s="327"/>
      <c r="AL6" s="327"/>
      <c r="AM6" s="327"/>
      <c r="AN6" s="327"/>
      <c r="AO6" s="327"/>
      <c r="AP6" s="20"/>
      <c r="AQ6" s="20"/>
      <c r="AR6" s="18"/>
      <c r="BE6" s="324"/>
      <c r="BS6" s="15" t="s">
        <v>6</v>
      </c>
    </row>
    <row r="7" spans="1:74" s="1" customFormat="1" ht="12" customHeight="1">
      <c r="B7" s="19"/>
      <c r="C7" s="20"/>
      <c r="D7" s="27" t="s">
        <v>18</v>
      </c>
      <c r="E7" s="20"/>
      <c r="F7" s="20"/>
      <c r="G7" s="20"/>
      <c r="H7" s="20"/>
      <c r="I7" s="20"/>
      <c r="J7" s="20"/>
      <c r="K7" s="25" t="s">
        <v>19</v>
      </c>
      <c r="L7" s="20"/>
      <c r="M7" s="20"/>
      <c r="N7" s="20"/>
      <c r="O7" s="20"/>
      <c r="P7" s="20"/>
      <c r="Q7" s="20"/>
      <c r="R7" s="20"/>
      <c r="S7" s="20"/>
      <c r="T7" s="20"/>
      <c r="U7" s="20"/>
      <c r="V7" s="20"/>
      <c r="W7" s="20"/>
      <c r="X7" s="20"/>
      <c r="Y7" s="20"/>
      <c r="Z7" s="20"/>
      <c r="AA7" s="20"/>
      <c r="AB7" s="20"/>
      <c r="AC7" s="20"/>
      <c r="AD7" s="20"/>
      <c r="AE7" s="20"/>
      <c r="AF7" s="20"/>
      <c r="AG7" s="20"/>
      <c r="AH7" s="20"/>
      <c r="AI7" s="20"/>
      <c r="AJ7" s="20"/>
      <c r="AK7" s="27" t="s">
        <v>20</v>
      </c>
      <c r="AL7" s="20"/>
      <c r="AM7" s="20"/>
      <c r="AN7" s="25" t="s">
        <v>19</v>
      </c>
      <c r="AO7" s="20"/>
      <c r="AP7" s="20"/>
      <c r="AQ7" s="20"/>
      <c r="AR7" s="18"/>
      <c r="BE7" s="324"/>
      <c r="BS7" s="15" t="s">
        <v>6</v>
      </c>
    </row>
    <row r="8" spans="1:74" s="1" customFormat="1" ht="12" customHeight="1">
      <c r="B8" s="19"/>
      <c r="C8" s="20"/>
      <c r="D8" s="27" t="s">
        <v>21</v>
      </c>
      <c r="E8" s="20"/>
      <c r="F8" s="20"/>
      <c r="G8" s="20"/>
      <c r="H8" s="20"/>
      <c r="I8" s="20"/>
      <c r="J8" s="20"/>
      <c r="K8" s="25" t="s">
        <v>22</v>
      </c>
      <c r="L8" s="20"/>
      <c r="M8" s="20"/>
      <c r="N8" s="20"/>
      <c r="O8" s="20"/>
      <c r="P8" s="20"/>
      <c r="Q8" s="20"/>
      <c r="R8" s="20"/>
      <c r="S8" s="20"/>
      <c r="T8" s="20"/>
      <c r="U8" s="20"/>
      <c r="V8" s="20"/>
      <c r="W8" s="20"/>
      <c r="X8" s="20"/>
      <c r="Y8" s="20"/>
      <c r="Z8" s="20"/>
      <c r="AA8" s="20"/>
      <c r="AB8" s="20"/>
      <c r="AC8" s="20"/>
      <c r="AD8" s="20"/>
      <c r="AE8" s="20"/>
      <c r="AF8" s="20"/>
      <c r="AG8" s="20"/>
      <c r="AH8" s="20"/>
      <c r="AI8" s="20"/>
      <c r="AJ8" s="20"/>
      <c r="AK8" s="27" t="s">
        <v>23</v>
      </c>
      <c r="AL8" s="20"/>
      <c r="AM8" s="20"/>
      <c r="AN8" s="28" t="s">
        <v>24</v>
      </c>
      <c r="AO8" s="20"/>
      <c r="AP8" s="20"/>
      <c r="AQ8" s="20"/>
      <c r="AR8" s="18"/>
      <c r="BE8" s="324"/>
      <c r="BS8" s="15" t="s">
        <v>6</v>
      </c>
    </row>
    <row r="9" spans="1:74" s="1" customFormat="1" ht="14.45" customHeight="1">
      <c r="B9" s="19"/>
      <c r="C9" s="20"/>
      <c r="D9" s="20"/>
      <c r="E9" s="20"/>
      <c r="F9" s="20"/>
      <c r="G9" s="20"/>
      <c r="H9" s="2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18"/>
      <c r="BE9" s="324"/>
      <c r="BS9" s="15" t="s">
        <v>6</v>
      </c>
    </row>
    <row r="10" spans="1:74" s="1" customFormat="1" ht="12" customHeight="1">
      <c r="B10" s="19"/>
      <c r="C10" s="20"/>
      <c r="D10" s="27" t="s">
        <v>25</v>
      </c>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7" t="s">
        <v>26</v>
      </c>
      <c r="AL10" s="20"/>
      <c r="AM10" s="20"/>
      <c r="AN10" s="25" t="s">
        <v>19</v>
      </c>
      <c r="AO10" s="20"/>
      <c r="AP10" s="20"/>
      <c r="AQ10" s="20"/>
      <c r="AR10" s="18"/>
      <c r="BE10" s="324"/>
      <c r="BS10" s="15" t="s">
        <v>6</v>
      </c>
    </row>
    <row r="11" spans="1:74" s="1" customFormat="1" ht="18.399999999999999" customHeight="1">
      <c r="B11" s="19"/>
      <c r="C11" s="20"/>
      <c r="D11" s="20"/>
      <c r="E11" s="25" t="s">
        <v>27</v>
      </c>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7" t="s">
        <v>28</v>
      </c>
      <c r="AL11" s="20"/>
      <c r="AM11" s="20"/>
      <c r="AN11" s="25" t="s">
        <v>19</v>
      </c>
      <c r="AO11" s="20"/>
      <c r="AP11" s="20"/>
      <c r="AQ11" s="20"/>
      <c r="AR11" s="18"/>
      <c r="BE11" s="324"/>
      <c r="BS11" s="15" t="s">
        <v>6</v>
      </c>
    </row>
    <row r="12" spans="1:74" s="1" customFormat="1" ht="6.95" customHeight="1">
      <c r="B12" s="19"/>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18"/>
      <c r="BE12" s="324"/>
      <c r="BS12" s="15" t="s">
        <v>6</v>
      </c>
    </row>
    <row r="13" spans="1:74" s="1" customFormat="1" ht="12" customHeight="1">
      <c r="B13" s="19"/>
      <c r="C13" s="20"/>
      <c r="D13" s="27" t="s">
        <v>29</v>
      </c>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7" t="s">
        <v>26</v>
      </c>
      <c r="AL13" s="20"/>
      <c r="AM13" s="20"/>
      <c r="AN13" s="29" t="s">
        <v>30</v>
      </c>
      <c r="AO13" s="20"/>
      <c r="AP13" s="20"/>
      <c r="AQ13" s="20"/>
      <c r="AR13" s="18"/>
      <c r="BE13" s="324"/>
      <c r="BS13" s="15" t="s">
        <v>6</v>
      </c>
    </row>
    <row r="14" spans="1:74" ht="12.75">
      <c r="B14" s="19"/>
      <c r="C14" s="20"/>
      <c r="D14" s="20"/>
      <c r="E14" s="329" t="s">
        <v>30</v>
      </c>
      <c r="F14" s="330"/>
      <c r="G14" s="330"/>
      <c r="H14" s="330"/>
      <c r="I14" s="330"/>
      <c r="J14" s="330"/>
      <c r="K14" s="330"/>
      <c r="L14" s="330"/>
      <c r="M14" s="330"/>
      <c r="N14" s="330"/>
      <c r="O14" s="330"/>
      <c r="P14" s="330"/>
      <c r="Q14" s="330"/>
      <c r="R14" s="330"/>
      <c r="S14" s="330"/>
      <c r="T14" s="330"/>
      <c r="U14" s="330"/>
      <c r="V14" s="330"/>
      <c r="W14" s="330"/>
      <c r="X14" s="330"/>
      <c r="Y14" s="330"/>
      <c r="Z14" s="330"/>
      <c r="AA14" s="330"/>
      <c r="AB14" s="330"/>
      <c r="AC14" s="330"/>
      <c r="AD14" s="330"/>
      <c r="AE14" s="330"/>
      <c r="AF14" s="330"/>
      <c r="AG14" s="330"/>
      <c r="AH14" s="330"/>
      <c r="AI14" s="330"/>
      <c r="AJ14" s="330"/>
      <c r="AK14" s="27" t="s">
        <v>28</v>
      </c>
      <c r="AL14" s="20"/>
      <c r="AM14" s="20"/>
      <c r="AN14" s="29" t="s">
        <v>30</v>
      </c>
      <c r="AO14" s="20"/>
      <c r="AP14" s="20"/>
      <c r="AQ14" s="20"/>
      <c r="AR14" s="18"/>
      <c r="BE14" s="324"/>
      <c r="BS14" s="15" t="s">
        <v>6</v>
      </c>
    </row>
    <row r="15" spans="1:74" s="1" customFormat="1" ht="6.95" customHeight="1">
      <c r="B15" s="19"/>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18"/>
      <c r="BE15" s="324"/>
      <c r="BS15" s="15" t="s">
        <v>4</v>
      </c>
    </row>
    <row r="16" spans="1:74" s="1" customFormat="1" ht="12" customHeight="1">
      <c r="B16" s="19"/>
      <c r="C16" s="20"/>
      <c r="D16" s="27" t="s">
        <v>31</v>
      </c>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7" t="s">
        <v>26</v>
      </c>
      <c r="AL16" s="20"/>
      <c r="AM16" s="20"/>
      <c r="AN16" s="25" t="s">
        <v>32</v>
      </c>
      <c r="AO16" s="20"/>
      <c r="AP16" s="20"/>
      <c r="AQ16" s="20"/>
      <c r="AR16" s="18"/>
      <c r="BE16" s="324"/>
      <c r="BS16" s="15" t="s">
        <v>4</v>
      </c>
    </row>
    <row r="17" spans="1:71" s="1" customFormat="1" ht="18.399999999999999" customHeight="1">
      <c r="B17" s="19"/>
      <c r="C17" s="20"/>
      <c r="D17" s="20"/>
      <c r="E17" s="25" t="s">
        <v>33</v>
      </c>
      <c r="F17" s="20"/>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7" t="s">
        <v>28</v>
      </c>
      <c r="AL17" s="20"/>
      <c r="AM17" s="20"/>
      <c r="AN17" s="25" t="s">
        <v>34</v>
      </c>
      <c r="AO17" s="20"/>
      <c r="AP17" s="20"/>
      <c r="AQ17" s="20"/>
      <c r="AR17" s="18"/>
      <c r="BE17" s="324"/>
      <c r="BS17" s="15" t="s">
        <v>35</v>
      </c>
    </row>
    <row r="18" spans="1:71" s="1" customFormat="1" ht="6.95" customHeight="1">
      <c r="B18" s="19"/>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18"/>
      <c r="BE18" s="324"/>
      <c r="BS18" s="15" t="s">
        <v>6</v>
      </c>
    </row>
    <row r="19" spans="1:71" s="1" customFormat="1" ht="12" customHeight="1">
      <c r="B19" s="19"/>
      <c r="C19" s="20"/>
      <c r="D19" s="27" t="s">
        <v>36</v>
      </c>
      <c r="E19" s="20"/>
      <c r="F19" s="20"/>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7" t="s">
        <v>26</v>
      </c>
      <c r="AL19" s="20"/>
      <c r="AM19" s="20"/>
      <c r="AN19" s="25" t="s">
        <v>19</v>
      </c>
      <c r="AO19" s="20"/>
      <c r="AP19" s="20"/>
      <c r="AQ19" s="20"/>
      <c r="AR19" s="18"/>
      <c r="BE19" s="324"/>
      <c r="BS19" s="15" t="s">
        <v>6</v>
      </c>
    </row>
    <row r="20" spans="1:71" s="1" customFormat="1" ht="18.399999999999999" customHeight="1">
      <c r="B20" s="19"/>
      <c r="C20" s="20"/>
      <c r="D20" s="20"/>
      <c r="E20" s="25" t="s">
        <v>37</v>
      </c>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7" t="s">
        <v>28</v>
      </c>
      <c r="AL20" s="20"/>
      <c r="AM20" s="20"/>
      <c r="AN20" s="25" t="s">
        <v>19</v>
      </c>
      <c r="AO20" s="20"/>
      <c r="AP20" s="20"/>
      <c r="AQ20" s="20"/>
      <c r="AR20" s="18"/>
      <c r="BE20" s="324"/>
      <c r="BS20" s="15" t="s">
        <v>4</v>
      </c>
    </row>
    <row r="21" spans="1:71" s="1" customFormat="1" ht="6.95" customHeight="1">
      <c r="B21" s="19"/>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18"/>
      <c r="BE21" s="324"/>
    </row>
    <row r="22" spans="1:71" s="1" customFormat="1" ht="12" customHeight="1">
      <c r="B22" s="19"/>
      <c r="C22" s="20"/>
      <c r="D22" s="27" t="s">
        <v>38</v>
      </c>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18"/>
      <c r="BE22" s="324"/>
    </row>
    <row r="23" spans="1:71" s="1" customFormat="1" ht="72" customHeight="1">
      <c r="B23" s="19"/>
      <c r="C23" s="20"/>
      <c r="D23" s="20"/>
      <c r="E23" s="331" t="s">
        <v>39</v>
      </c>
      <c r="F23" s="331"/>
      <c r="G23" s="331"/>
      <c r="H23" s="331"/>
      <c r="I23" s="331"/>
      <c r="J23" s="331"/>
      <c r="K23" s="331"/>
      <c r="L23" s="331"/>
      <c r="M23" s="331"/>
      <c r="N23" s="331"/>
      <c r="O23" s="331"/>
      <c r="P23" s="331"/>
      <c r="Q23" s="331"/>
      <c r="R23" s="331"/>
      <c r="S23" s="331"/>
      <c r="T23" s="331"/>
      <c r="U23" s="331"/>
      <c r="V23" s="331"/>
      <c r="W23" s="331"/>
      <c r="X23" s="331"/>
      <c r="Y23" s="331"/>
      <c r="Z23" s="331"/>
      <c r="AA23" s="331"/>
      <c r="AB23" s="331"/>
      <c r="AC23" s="331"/>
      <c r="AD23" s="331"/>
      <c r="AE23" s="331"/>
      <c r="AF23" s="331"/>
      <c r="AG23" s="331"/>
      <c r="AH23" s="331"/>
      <c r="AI23" s="331"/>
      <c r="AJ23" s="331"/>
      <c r="AK23" s="331"/>
      <c r="AL23" s="331"/>
      <c r="AM23" s="331"/>
      <c r="AN23" s="331"/>
      <c r="AO23" s="20"/>
      <c r="AP23" s="20"/>
      <c r="AQ23" s="20"/>
      <c r="AR23" s="18"/>
      <c r="BE23" s="324"/>
    </row>
    <row r="24" spans="1:71" s="1" customFormat="1" ht="6.95" customHeight="1">
      <c r="B24" s="19"/>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18"/>
      <c r="BE24" s="324"/>
    </row>
    <row r="25" spans="1:71" s="1" customFormat="1" ht="6.95" customHeight="1">
      <c r="B25" s="19"/>
      <c r="C25" s="20"/>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20"/>
      <c r="AQ25" s="20"/>
      <c r="AR25" s="18"/>
      <c r="BE25" s="324"/>
    </row>
    <row r="26" spans="1:71" s="2" customFormat="1" ht="25.9" customHeight="1">
      <c r="A26" s="32"/>
      <c r="B26" s="33"/>
      <c r="C26" s="34"/>
      <c r="D26" s="35" t="s">
        <v>40</v>
      </c>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32">
        <f>ROUND(AG54,2)</f>
        <v>0</v>
      </c>
      <c r="AL26" s="333"/>
      <c r="AM26" s="333"/>
      <c r="AN26" s="333"/>
      <c r="AO26" s="333"/>
      <c r="AP26" s="34"/>
      <c r="AQ26" s="34"/>
      <c r="AR26" s="37"/>
      <c r="BE26" s="324"/>
    </row>
    <row r="27" spans="1:71" s="2" customFormat="1" ht="6.95" customHeight="1">
      <c r="A27" s="32"/>
      <c r="B27" s="33"/>
      <c r="C27" s="34"/>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c r="AI27" s="34"/>
      <c r="AJ27" s="34"/>
      <c r="AK27" s="34"/>
      <c r="AL27" s="34"/>
      <c r="AM27" s="34"/>
      <c r="AN27" s="34"/>
      <c r="AO27" s="34"/>
      <c r="AP27" s="34"/>
      <c r="AQ27" s="34"/>
      <c r="AR27" s="37"/>
      <c r="BE27" s="324"/>
    </row>
    <row r="28" spans="1:71" s="2" customFormat="1" ht="12.75">
      <c r="A28" s="32"/>
      <c r="B28" s="33"/>
      <c r="C28" s="34"/>
      <c r="D28" s="34"/>
      <c r="E28" s="34"/>
      <c r="F28" s="34"/>
      <c r="G28" s="34"/>
      <c r="H28" s="34"/>
      <c r="I28" s="34"/>
      <c r="J28" s="34"/>
      <c r="K28" s="34"/>
      <c r="L28" s="334" t="s">
        <v>41</v>
      </c>
      <c r="M28" s="334"/>
      <c r="N28" s="334"/>
      <c r="O28" s="334"/>
      <c r="P28" s="334"/>
      <c r="Q28" s="34"/>
      <c r="R28" s="34"/>
      <c r="S28" s="34"/>
      <c r="T28" s="34"/>
      <c r="U28" s="34"/>
      <c r="V28" s="34"/>
      <c r="W28" s="334" t="s">
        <v>42</v>
      </c>
      <c r="X28" s="334"/>
      <c r="Y28" s="334"/>
      <c r="Z28" s="334"/>
      <c r="AA28" s="334"/>
      <c r="AB28" s="334"/>
      <c r="AC28" s="334"/>
      <c r="AD28" s="334"/>
      <c r="AE28" s="334"/>
      <c r="AF28" s="34"/>
      <c r="AG28" s="34"/>
      <c r="AH28" s="34"/>
      <c r="AI28" s="34"/>
      <c r="AJ28" s="34"/>
      <c r="AK28" s="334" t="s">
        <v>43</v>
      </c>
      <c r="AL28" s="334"/>
      <c r="AM28" s="334"/>
      <c r="AN28" s="334"/>
      <c r="AO28" s="334"/>
      <c r="AP28" s="34"/>
      <c r="AQ28" s="34"/>
      <c r="AR28" s="37"/>
      <c r="BE28" s="324"/>
    </row>
    <row r="29" spans="1:71" s="3" customFormat="1" ht="14.45" customHeight="1">
      <c r="B29" s="38"/>
      <c r="C29" s="39"/>
      <c r="D29" s="27" t="s">
        <v>44</v>
      </c>
      <c r="E29" s="39"/>
      <c r="F29" s="27" t="s">
        <v>45</v>
      </c>
      <c r="G29" s="39"/>
      <c r="H29" s="39"/>
      <c r="I29" s="39"/>
      <c r="J29" s="39"/>
      <c r="K29" s="39"/>
      <c r="L29" s="337">
        <v>0.21</v>
      </c>
      <c r="M29" s="336"/>
      <c r="N29" s="336"/>
      <c r="O29" s="336"/>
      <c r="P29" s="336"/>
      <c r="Q29" s="39"/>
      <c r="R29" s="39"/>
      <c r="S29" s="39"/>
      <c r="T29" s="39"/>
      <c r="U29" s="39"/>
      <c r="V29" s="39"/>
      <c r="W29" s="335">
        <f>ROUND(AZ54, 2)</f>
        <v>0</v>
      </c>
      <c r="X29" s="336"/>
      <c r="Y29" s="336"/>
      <c r="Z29" s="336"/>
      <c r="AA29" s="336"/>
      <c r="AB29" s="336"/>
      <c r="AC29" s="336"/>
      <c r="AD29" s="336"/>
      <c r="AE29" s="336"/>
      <c r="AF29" s="39"/>
      <c r="AG29" s="39"/>
      <c r="AH29" s="39"/>
      <c r="AI29" s="39"/>
      <c r="AJ29" s="39"/>
      <c r="AK29" s="335">
        <f>ROUND(AV54, 2)</f>
        <v>0</v>
      </c>
      <c r="AL29" s="336"/>
      <c r="AM29" s="336"/>
      <c r="AN29" s="336"/>
      <c r="AO29" s="336"/>
      <c r="AP29" s="39"/>
      <c r="AQ29" s="39"/>
      <c r="AR29" s="40"/>
      <c r="BE29" s="325"/>
    </row>
    <row r="30" spans="1:71" s="3" customFormat="1" ht="14.45" customHeight="1">
      <c r="B30" s="38"/>
      <c r="C30" s="39"/>
      <c r="D30" s="39"/>
      <c r="E30" s="39"/>
      <c r="F30" s="27" t="s">
        <v>46</v>
      </c>
      <c r="G30" s="39"/>
      <c r="H30" s="39"/>
      <c r="I30" s="39"/>
      <c r="J30" s="39"/>
      <c r="K30" s="39"/>
      <c r="L30" s="337">
        <v>0.15</v>
      </c>
      <c r="M30" s="336"/>
      <c r="N30" s="336"/>
      <c r="O30" s="336"/>
      <c r="P30" s="336"/>
      <c r="Q30" s="39"/>
      <c r="R30" s="39"/>
      <c r="S30" s="39"/>
      <c r="T30" s="39"/>
      <c r="U30" s="39"/>
      <c r="V30" s="39"/>
      <c r="W30" s="335">
        <f>ROUND(BA54, 2)</f>
        <v>0</v>
      </c>
      <c r="X30" s="336"/>
      <c r="Y30" s="336"/>
      <c r="Z30" s="336"/>
      <c r="AA30" s="336"/>
      <c r="AB30" s="336"/>
      <c r="AC30" s="336"/>
      <c r="AD30" s="336"/>
      <c r="AE30" s="336"/>
      <c r="AF30" s="39"/>
      <c r="AG30" s="39"/>
      <c r="AH30" s="39"/>
      <c r="AI30" s="39"/>
      <c r="AJ30" s="39"/>
      <c r="AK30" s="335">
        <f>ROUND(AW54, 2)</f>
        <v>0</v>
      </c>
      <c r="AL30" s="336"/>
      <c r="AM30" s="336"/>
      <c r="AN30" s="336"/>
      <c r="AO30" s="336"/>
      <c r="AP30" s="39"/>
      <c r="AQ30" s="39"/>
      <c r="AR30" s="40"/>
      <c r="BE30" s="325"/>
    </row>
    <row r="31" spans="1:71" s="3" customFormat="1" ht="14.45" hidden="1" customHeight="1">
      <c r="B31" s="38"/>
      <c r="C31" s="39"/>
      <c r="D31" s="39"/>
      <c r="E31" s="39"/>
      <c r="F31" s="27" t="s">
        <v>47</v>
      </c>
      <c r="G31" s="39"/>
      <c r="H31" s="39"/>
      <c r="I31" s="39"/>
      <c r="J31" s="39"/>
      <c r="K31" s="39"/>
      <c r="L31" s="337">
        <v>0.21</v>
      </c>
      <c r="M31" s="336"/>
      <c r="N31" s="336"/>
      <c r="O31" s="336"/>
      <c r="P31" s="336"/>
      <c r="Q31" s="39"/>
      <c r="R31" s="39"/>
      <c r="S31" s="39"/>
      <c r="T31" s="39"/>
      <c r="U31" s="39"/>
      <c r="V31" s="39"/>
      <c r="W31" s="335">
        <f>ROUND(BB54, 2)</f>
        <v>0</v>
      </c>
      <c r="X31" s="336"/>
      <c r="Y31" s="336"/>
      <c r="Z31" s="336"/>
      <c r="AA31" s="336"/>
      <c r="AB31" s="336"/>
      <c r="AC31" s="336"/>
      <c r="AD31" s="336"/>
      <c r="AE31" s="336"/>
      <c r="AF31" s="39"/>
      <c r="AG31" s="39"/>
      <c r="AH31" s="39"/>
      <c r="AI31" s="39"/>
      <c r="AJ31" s="39"/>
      <c r="AK31" s="335">
        <v>0</v>
      </c>
      <c r="AL31" s="336"/>
      <c r="AM31" s="336"/>
      <c r="AN31" s="336"/>
      <c r="AO31" s="336"/>
      <c r="AP31" s="39"/>
      <c r="AQ31" s="39"/>
      <c r="AR31" s="40"/>
      <c r="BE31" s="325"/>
    </row>
    <row r="32" spans="1:71" s="3" customFormat="1" ht="14.45" hidden="1" customHeight="1">
      <c r="B32" s="38"/>
      <c r="C32" s="39"/>
      <c r="D32" s="39"/>
      <c r="E32" s="39"/>
      <c r="F32" s="27" t="s">
        <v>48</v>
      </c>
      <c r="G32" s="39"/>
      <c r="H32" s="39"/>
      <c r="I32" s="39"/>
      <c r="J32" s="39"/>
      <c r="K32" s="39"/>
      <c r="L32" s="337">
        <v>0.15</v>
      </c>
      <c r="M32" s="336"/>
      <c r="N32" s="336"/>
      <c r="O32" s="336"/>
      <c r="P32" s="336"/>
      <c r="Q32" s="39"/>
      <c r="R32" s="39"/>
      <c r="S32" s="39"/>
      <c r="T32" s="39"/>
      <c r="U32" s="39"/>
      <c r="V32" s="39"/>
      <c r="W32" s="335">
        <f>ROUND(BC54, 2)</f>
        <v>0</v>
      </c>
      <c r="X32" s="336"/>
      <c r="Y32" s="336"/>
      <c r="Z32" s="336"/>
      <c r="AA32" s="336"/>
      <c r="AB32" s="336"/>
      <c r="AC32" s="336"/>
      <c r="AD32" s="336"/>
      <c r="AE32" s="336"/>
      <c r="AF32" s="39"/>
      <c r="AG32" s="39"/>
      <c r="AH32" s="39"/>
      <c r="AI32" s="39"/>
      <c r="AJ32" s="39"/>
      <c r="AK32" s="335">
        <v>0</v>
      </c>
      <c r="AL32" s="336"/>
      <c r="AM32" s="336"/>
      <c r="AN32" s="336"/>
      <c r="AO32" s="336"/>
      <c r="AP32" s="39"/>
      <c r="AQ32" s="39"/>
      <c r="AR32" s="40"/>
      <c r="BE32" s="325"/>
    </row>
    <row r="33" spans="1:57" s="3" customFormat="1" ht="14.45" hidden="1" customHeight="1">
      <c r="B33" s="38"/>
      <c r="C33" s="39"/>
      <c r="D33" s="39"/>
      <c r="E33" s="39"/>
      <c r="F33" s="27" t="s">
        <v>49</v>
      </c>
      <c r="G33" s="39"/>
      <c r="H33" s="39"/>
      <c r="I33" s="39"/>
      <c r="J33" s="39"/>
      <c r="K33" s="39"/>
      <c r="L33" s="337">
        <v>0</v>
      </c>
      <c r="M33" s="336"/>
      <c r="N33" s="336"/>
      <c r="O33" s="336"/>
      <c r="P33" s="336"/>
      <c r="Q33" s="39"/>
      <c r="R33" s="39"/>
      <c r="S33" s="39"/>
      <c r="T33" s="39"/>
      <c r="U33" s="39"/>
      <c r="V33" s="39"/>
      <c r="W33" s="335">
        <f>ROUND(BD54, 2)</f>
        <v>0</v>
      </c>
      <c r="X33" s="336"/>
      <c r="Y33" s="336"/>
      <c r="Z33" s="336"/>
      <c r="AA33" s="336"/>
      <c r="AB33" s="336"/>
      <c r="AC33" s="336"/>
      <c r="AD33" s="336"/>
      <c r="AE33" s="336"/>
      <c r="AF33" s="39"/>
      <c r="AG33" s="39"/>
      <c r="AH33" s="39"/>
      <c r="AI33" s="39"/>
      <c r="AJ33" s="39"/>
      <c r="AK33" s="335">
        <v>0</v>
      </c>
      <c r="AL33" s="336"/>
      <c r="AM33" s="336"/>
      <c r="AN33" s="336"/>
      <c r="AO33" s="336"/>
      <c r="AP33" s="39"/>
      <c r="AQ33" s="39"/>
      <c r="AR33" s="40"/>
    </row>
    <row r="34" spans="1:57" s="2" customFormat="1" ht="6.95" customHeight="1">
      <c r="A34" s="32"/>
      <c r="B34" s="33"/>
      <c r="C34" s="34"/>
      <c r="D34" s="34"/>
      <c r="E34" s="34"/>
      <c r="F34" s="34"/>
      <c r="G34" s="34"/>
      <c r="H34" s="34"/>
      <c r="I34" s="34"/>
      <c r="J34" s="34"/>
      <c r="K34" s="34"/>
      <c r="L34" s="34"/>
      <c r="M34" s="34"/>
      <c r="N34" s="34"/>
      <c r="O34" s="34"/>
      <c r="P34" s="34"/>
      <c r="Q34" s="34"/>
      <c r="R34" s="34"/>
      <c r="S34" s="34"/>
      <c r="T34" s="34"/>
      <c r="U34" s="34"/>
      <c r="V34" s="34"/>
      <c r="W34" s="34"/>
      <c r="X34" s="34"/>
      <c r="Y34" s="34"/>
      <c r="Z34" s="34"/>
      <c r="AA34" s="34"/>
      <c r="AB34" s="34"/>
      <c r="AC34" s="34"/>
      <c r="AD34" s="34"/>
      <c r="AE34" s="34"/>
      <c r="AF34" s="34"/>
      <c r="AG34" s="34"/>
      <c r="AH34" s="34"/>
      <c r="AI34" s="34"/>
      <c r="AJ34" s="34"/>
      <c r="AK34" s="34"/>
      <c r="AL34" s="34"/>
      <c r="AM34" s="34"/>
      <c r="AN34" s="34"/>
      <c r="AO34" s="34"/>
      <c r="AP34" s="34"/>
      <c r="AQ34" s="34"/>
      <c r="AR34" s="37"/>
      <c r="BE34" s="32"/>
    </row>
    <row r="35" spans="1:57" s="2" customFormat="1" ht="25.9" customHeight="1">
      <c r="A35" s="32"/>
      <c r="B35" s="33"/>
      <c r="C35" s="41"/>
      <c r="D35" s="42" t="s">
        <v>50</v>
      </c>
      <c r="E35" s="43"/>
      <c r="F35" s="43"/>
      <c r="G35" s="43"/>
      <c r="H35" s="43"/>
      <c r="I35" s="43"/>
      <c r="J35" s="43"/>
      <c r="K35" s="43"/>
      <c r="L35" s="43"/>
      <c r="M35" s="43"/>
      <c r="N35" s="43"/>
      <c r="O35" s="43"/>
      <c r="P35" s="43"/>
      <c r="Q35" s="43"/>
      <c r="R35" s="43"/>
      <c r="S35" s="43"/>
      <c r="T35" s="44" t="s">
        <v>51</v>
      </c>
      <c r="U35" s="43"/>
      <c r="V35" s="43"/>
      <c r="W35" s="43"/>
      <c r="X35" s="341" t="s">
        <v>52</v>
      </c>
      <c r="Y35" s="339"/>
      <c r="Z35" s="339"/>
      <c r="AA35" s="339"/>
      <c r="AB35" s="339"/>
      <c r="AC35" s="43"/>
      <c r="AD35" s="43"/>
      <c r="AE35" s="43"/>
      <c r="AF35" s="43"/>
      <c r="AG35" s="43"/>
      <c r="AH35" s="43"/>
      <c r="AI35" s="43"/>
      <c r="AJ35" s="43"/>
      <c r="AK35" s="338">
        <f>SUM(AK26:AK33)</f>
        <v>0</v>
      </c>
      <c r="AL35" s="339"/>
      <c r="AM35" s="339"/>
      <c r="AN35" s="339"/>
      <c r="AO35" s="340"/>
      <c r="AP35" s="41"/>
      <c r="AQ35" s="41"/>
      <c r="AR35" s="37"/>
      <c r="BE35" s="32"/>
    </row>
    <row r="36" spans="1:57" s="2" customFormat="1" ht="6.95" customHeight="1">
      <c r="A36" s="32"/>
      <c r="B36" s="33"/>
      <c r="C36" s="34"/>
      <c r="D36" s="34"/>
      <c r="E36" s="34"/>
      <c r="F36" s="34"/>
      <c r="G36" s="34"/>
      <c r="H36" s="34"/>
      <c r="I36" s="34"/>
      <c r="J36" s="34"/>
      <c r="K36" s="34"/>
      <c r="L36" s="34"/>
      <c r="M36" s="34"/>
      <c r="N36" s="34"/>
      <c r="O36" s="34"/>
      <c r="P36" s="34"/>
      <c r="Q36" s="34"/>
      <c r="R36" s="34"/>
      <c r="S36" s="34"/>
      <c r="T36" s="34"/>
      <c r="U36" s="34"/>
      <c r="V36" s="34"/>
      <c r="W36" s="34"/>
      <c r="X36" s="34"/>
      <c r="Y36" s="34"/>
      <c r="Z36" s="34"/>
      <c r="AA36" s="34"/>
      <c r="AB36" s="34"/>
      <c r="AC36" s="34"/>
      <c r="AD36" s="34"/>
      <c r="AE36" s="34"/>
      <c r="AF36" s="34"/>
      <c r="AG36" s="34"/>
      <c r="AH36" s="34"/>
      <c r="AI36" s="34"/>
      <c r="AJ36" s="34"/>
      <c r="AK36" s="34"/>
      <c r="AL36" s="34"/>
      <c r="AM36" s="34"/>
      <c r="AN36" s="34"/>
      <c r="AO36" s="34"/>
      <c r="AP36" s="34"/>
      <c r="AQ36" s="34"/>
      <c r="AR36" s="37"/>
      <c r="BE36" s="32"/>
    </row>
    <row r="37" spans="1:57" s="2" customFormat="1" ht="6.95" customHeight="1">
      <c r="A37" s="32"/>
      <c r="B37" s="45"/>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37"/>
      <c r="BE37" s="32"/>
    </row>
    <row r="41" spans="1:57" s="2" customFormat="1" ht="6.95" customHeight="1">
      <c r="A41" s="32"/>
      <c r="B41" s="47"/>
      <c r="C41" s="48"/>
      <c r="D41" s="48"/>
      <c r="E41" s="48"/>
      <c r="F41" s="48"/>
      <c r="G41" s="48"/>
      <c r="H41" s="48"/>
      <c r="I41" s="48"/>
      <c r="J41" s="48"/>
      <c r="K41" s="48"/>
      <c r="L41" s="48"/>
      <c r="M41" s="48"/>
      <c r="N41" s="48"/>
      <c r="O41" s="48"/>
      <c r="P41" s="48"/>
      <c r="Q41" s="48"/>
      <c r="R41" s="48"/>
      <c r="S41" s="48"/>
      <c r="T41" s="48"/>
      <c r="U41" s="48"/>
      <c r="V41" s="48"/>
      <c r="W41" s="48"/>
      <c r="X41" s="48"/>
      <c r="Y41" s="48"/>
      <c r="Z41" s="48"/>
      <c r="AA41" s="48"/>
      <c r="AB41" s="48"/>
      <c r="AC41" s="48"/>
      <c r="AD41" s="48"/>
      <c r="AE41" s="48"/>
      <c r="AF41" s="48"/>
      <c r="AG41" s="48"/>
      <c r="AH41" s="48"/>
      <c r="AI41" s="48"/>
      <c r="AJ41" s="48"/>
      <c r="AK41" s="48"/>
      <c r="AL41" s="48"/>
      <c r="AM41" s="48"/>
      <c r="AN41" s="48"/>
      <c r="AO41" s="48"/>
      <c r="AP41" s="48"/>
      <c r="AQ41" s="48"/>
      <c r="AR41" s="37"/>
      <c r="BE41" s="32"/>
    </row>
    <row r="42" spans="1:57" s="2" customFormat="1" ht="24.95" customHeight="1">
      <c r="A42" s="32"/>
      <c r="B42" s="33"/>
      <c r="C42" s="21" t="s">
        <v>53</v>
      </c>
      <c r="D42" s="34"/>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34"/>
      <c r="AQ42" s="34"/>
      <c r="AR42" s="37"/>
      <c r="BE42" s="32"/>
    </row>
    <row r="43" spans="1:57" s="2" customFormat="1" ht="6.95" customHeight="1">
      <c r="A43" s="32"/>
      <c r="B43" s="33"/>
      <c r="C43" s="34"/>
      <c r="D43" s="34"/>
      <c r="E43" s="34"/>
      <c r="F43" s="34"/>
      <c r="G43" s="34"/>
      <c r="H43" s="34"/>
      <c r="I43" s="34"/>
      <c r="J43" s="34"/>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O43" s="34"/>
      <c r="AP43" s="34"/>
      <c r="AQ43" s="34"/>
      <c r="AR43" s="37"/>
      <c r="BE43" s="32"/>
    </row>
    <row r="44" spans="1:57" s="4" customFormat="1" ht="12" customHeight="1">
      <c r="B44" s="49"/>
      <c r="C44" s="27" t="s">
        <v>13</v>
      </c>
      <c r="D44" s="50"/>
      <c r="E44" s="50"/>
      <c r="F44" s="50"/>
      <c r="G44" s="50"/>
      <c r="H44" s="50"/>
      <c r="I44" s="50"/>
      <c r="J44" s="50"/>
      <c r="K44" s="50"/>
      <c r="L44" s="50" t="str">
        <f>K5</f>
        <v>1488-03-16</v>
      </c>
      <c r="M44" s="50"/>
      <c r="N44" s="50"/>
      <c r="O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1"/>
    </row>
    <row r="45" spans="1:57" s="5" customFormat="1" ht="36.950000000000003" customHeight="1">
      <c r="B45" s="52"/>
      <c r="C45" s="53" t="s">
        <v>16</v>
      </c>
      <c r="D45" s="54"/>
      <c r="E45" s="54"/>
      <c r="F45" s="54"/>
      <c r="G45" s="54"/>
      <c r="H45" s="54"/>
      <c r="I45" s="54"/>
      <c r="J45" s="54"/>
      <c r="K45" s="54"/>
      <c r="L45" s="299" t="str">
        <f>K6</f>
        <v>Stavební úpravy objektu č.p. 104 a 105, Café Herzog, Broumov - 1. etapa</v>
      </c>
      <c r="M45" s="300"/>
      <c r="N45" s="300"/>
      <c r="O45" s="300"/>
      <c r="P45" s="300"/>
      <c r="Q45" s="300"/>
      <c r="R45" s="300"/>
      <c r="S45" s="300"/>
      <c r="T45" s="300"/>
      <c r="U45" s="300"/>
      <c r="V45" s="300"/>
      <c r="W45" s="300"/>
      <c r="X45" s="300"/>
      <c r="Y45" s="300"/>
      <c r="Z45" s="300"/>
      <c r="AA45" s="300"/>
      <c r="AB45" s="300"/>
      <c r="AC45" s="300"/>
      <c r="AD45" s="300"/>
      <c r="AE45" s="300"/>
      <c r="AF45" s="300"/>
      <c r="AG45" s="300"/>
      <c r="AH45" s="300"/>
      <c r="AI45" s="300"/>
      <c r="AJ45" s="300"/>
      <c r="AK45" s="300"/>
      <c r="AL45" s="300"/>
      <c r="AM45" s="300"/>
      <c r="AN45" s="300"/>
      <c r="AO45" s="300"/>
      <c r="AP45" s="54"/>
      <c r="AQ45" s="54"/>
      <c r="AR45" s="55"/>
    </row>
    <row r="46" spans="1:57" s="2" customFormat="1" ht="6.95" customHeight="1">
      <c r="A46" s="32"/>
      <c r="B46" s="33"/>
      <c r="C46" s="34"/>
      <c r="D46" s="34"/>
      <c r="E46" s="34"/>
      <c r="F46" s="34"/>
      <c r="G46" s="34"/>
      <c r="H46" s="34"/>
      <c r="I46" s="34"/>
      <c r="J46" s="34"/>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c r="AK46" s="34"/>
      <c r="AL46" s="34"/>
      <c r="AM46" s="34"/>
      <c r="AN46" s="34"/>
      <c r="AO46" s="34"/>
      <c r="AP46" s="34"/>
      <c r="AQ46" s="34"/>
      <c r="AR46" s="37"/>
      <c r="BE46" s="32"/>
    </row>
    <row r="47" spans="1:57" s="2" customFormat="1" ht="12" customHeight="1">
      <c r="A47" s="32"/>
      <c r="B47" s="33"/>
      <c r="C47" s="27" t="s">
        <v>21</v>
      </c>
      <c r="D47" s="34"/>
      <c r="E47" s="34"/>
      <c r="F47" s="34"/>
      <c r="G47" s="34"/>
      <c r="H47" s="34"/>
      <c r="I47" s="34"/>
      <c r="J47" s="34"/>
      <c r="K47" s="34"/>
      <c r="L47" s="56" t="str">
        <f>IF(K8="","",K8)</f>
        <v>k. ú. Broumov</v>
      </c>
      <c r="M47" s="34"/>
      <c r="N47" s="34"/>
      <c r="O47" s="34"/>
      <c r="P47" s="34"/>
      <c r="Q47" s="34"/>
      <c r="R47" s="34"/>
      <c r="S47" s="34"/>
      <c r="T47" s="34"/>
      <c r="U47" s="34"/>
      <c r="V47" s="34"/>
      <c r="W47" s="34"/>
      <c r="X47" s="34"/>
      <c r="Y47" s="34"/>
      <c r="Z47" s="34"/>
      <c r="AA47" s="34"/>
      <c r="AB47" s="34"/>
      <c r="AC47" s="34"/>
      <c r="AD47" s="34"/>
      <c r="AE47" s="34"/>
      <c r="AF47" s="34"/>
      <c r="AG47" s="34"/>
      <c r="AH47" s="34"/>
      <c r="AI47" s="27" t="s">
        <v>23</v>
      </c>
      <c r="AJ47" s="34"/>
      <c r="AK47" s="34"/>
      <c r="AL47" s="34"/>
      <c r="AM47" s="301" t="str">
        <f>IF(AN8= "","",AN8)</f>
        <v>10. 10. 2022</v>
      </c>
      <c r="AN47" s="301"/>
      <c r="AO47" s="34"/>
      <c r="AP47" s="34"/>
      <c r="AQ47" s="34"/>
      <c r="AR47" s="37"/>
      <c r="BE47" s="32"/>
    </row>
    <row r="48" spans="1:57" s="2" customFormat="1" ht="6.95" customHeight="1">
      <c r="A48" s="32"/>
      <c r="B48" s="33"/>
      <c r="C48" s="34"/>
      <c r="D48" s="34"/>
      <c r="E48" s="34"/>
      <c r="F48" s="34"/>
      <c r="G48" s="34"/>
      <c r="H48" s="34"/>
      <c r="I48" s="34"/>
      <c r="J48" s="34"/>
      <c r="K48" s="34"/>
      <c r="L48" s="34"/>
      <c r="M48" s="34"/>
      <c r="N48" s="34"/>
      <c r="O48" s="34"/>
      <c r="P48" s="34"/>
      <c r="Q48" s="34"/>
      <c r="R48" s="34"/>
      <c r="S48" s="34"/>
      <c r="T48" s="34"/>
      <c r="U48" s="34"/>
      <c r="V48" s="34"/>
      <c r="W48" s="34"/>
      <c r="X48" s="34"/>
      <c r="Y48" s="34"/>
      <c r="Z48" s="34"/>
      <c r="AA48" s="34"/>
      <c r="AB48" s="34"/>
      <c r="AC48" s="34"/>
      <c r="AD48" s="34"/>
      <c r="AE48" s="34"/>
      <c r="AF48" s="34"/>
      <c r="AG48" s="34"/>
      <c r="AH48" s="34"/>
      <c r="AI48" s="34"/>
      <c r="AJ48" s="34"/>
      <c r="AK48" s="34"/>
      <c r="AL48" s="34"/>
      <c r="AM48" s="34"/>
      <c r="AN48" s="34"/>
      <c r="AO48" s="34"/>
      <c r="AP48" s="34"/>
      <c r="AQ48" s="34"/>
      <c r="AR48" s="37"/>
      <c r="BE48" s="32"/>
    </row>
    <row r="49" spans="1:91" s="2" customFormat="1" ht="15.6" customHeight="1">
      <c r="A49" s="32"/>
      <c r="B49" s="33"/>
      <c r="C49" s="27" t="s">
        <v>25</v>
      </c>
      <c r="D49" s="34"/>
      <c r="E49" s="34"/>
      <c r="F49" s="34"/>
      <c r="G49" s="34"/>
      <c r="H49" s="34"/>
      <c r="I49" s="34"/>
      <c r="J49" s="34"/>
      <c r="K49" s="34"/>
      <c r="L49" s="50" t="str">
        <f>IF(E11= "","",E11)</f>
        <v xml:space="preserve"> </v>
      </c>
      <c r="M49" s="34"/>
      <c r="N49" s="34"/>
      <c r="O49" s="34"/>
      <c r="P49" s="34"/>
      <c r="Q49" s="34"/>
      <c r="R49" s="34"/>
      <c r="S49" s="34"/>
      <c r="T49" s="34"/>
      <c r="U49" s="34"/>
      <c r="V49" s="34"/>
      <c r="W49" s="34"/>
      <c r="X49" s="34"/>
      <c r="Y49" s="34"/>
      <c r="Z49" s="34"/>
      <c r="AA49" s="34"/>
      <c r="AB49" s="34"/>
      <c r="AC49" s="34"/>
      <c r="AD49" s="34"/>
      <c r="AE49" s="34"/>
      <c r="AF49" s="34"/>
      <c r="AG49" s="34"/>
      <c r="AH49" s="34"/>
      <c r="AI49" s="27" t="s">
        <v>31</v>
      </c>
      <c r="AJ49" s="34"/>
      <c r="AK49" s="34"/>
      <c r="AL49" s="34"/>
      <c r="AM49" s="308" t="str">
        <f>IF(E17="","",E17)</f>
        <v>INS spol. s r.o.</v>
      </c>
      <c r="AN49" s="309"/>
      <c r="AO49" s="309"/>
      <c r="AP49" s="309"/>
      <c r="AQ49" s="34"/>
      <c r="AR49" s="37"/>
      <c r="AS49" s="302" t="s">
        <v>54</v>
      </c>
      <c r="AT49" s="303"/>
      <c r="AU49" s="58"/>
      <c r="AV49" s="58"/>
      <c r="AW49" s="58"/>
      <c r="AX49" s="58"/>
      <c r="AY49" s="58"/>
      <c r="AZ49" s="58"/>
      <c r="BA49" s="58"/>
      <c r="BB49" s="58"/>
      <c r="BC49" s="58"/>
      <c r="BD49" s="59"/>
      <c r="BE49" s="32"/>
    </row>
    <row r="50" spans="1:91" s="2" customFormat="1" ht="15.6" customHeight="1">
      <c r="A50" s="32"/>
      <c r="B50" s="33"/>
      <c r="C50" s="27" t="s">
        <v>29</v>
      </c>
      <c r="D50" s="34"/>
      <c r="E50" s="34"/>
      <c r="F50" s="34"/>
      <c r="G50" s="34"/>
      <c r="H50" s="34"/>
      <c r="I50" s="34"/>
      <c r="J50" s="34"/>
      <c r="K50" s="34"/>
      <c r="L50" s="50" t="str">
        <f>IF(E14= "Vyplň údaj","",E14)</f>
        <v/>
      </c>
      <c r="M50" s="34"/>
      <c r="N50" s="34"/>
      <c r="O50" s="34"/>
      <c r="P50" s="34"/>
      <c r="Q50" s="34"/>
      <c r="R50" s="34"/>
      <c r="S50" s="34"/>
      <c r="T50" s="34"/>
      <c r="U50" s="34"/>
      <c r="V50" s="34"/>
      <c r="W50" s="34"/>
      <c r="X50" s="34"/>
      <c r="Y50" s="34"/>
      <c r="Z50" s="34"/>
      <c r="AA50" s="34"/>
      <c r="AB50" s="34"/>
      <c r="AC50" s="34"/>
      <c r="AD50" s="34"/>
      <c r="AE50" s="34"/>
      <c r="AF50" s="34"/>
      <c r="AG50" s="34"/>
      <c r="AH50" s="34"/>
      <c r="AI50" s="27" t="s">
        <v>36</v>
      </c>
      <c r="AJ50" s="34"/>
      <c r="AK50" s="34"/>
      <c r="AL50" s="34"/>
      <c r="AM50" s="308" t="str">
        <f>IF(E20="","",E20)</f>
        <v>Ing. Michaela Hůlková</v>
      </c>
      <c r="AN50" s="309"/>
      <c r="AO50" s="309"/>
      <c r="AP50" s="309"/>
      <c r="AQ50" s="34"/>
      <c r="AR50" s="37"/>
      <c r="AS50" s="304"/>
      <c r="AT50" s="305"/>
      <c r="AU50" s="60"/>
      <c r="AV50" s="60"/>
      <c r="AW50" s="60"/>
      <c r="AX50" s="60"/>
      <c r="AY50" s="60"/>
      <c r="AZ50" s="60"/>
      <c r="BA50" s="60"/>
      <c r="BB50" s="60"/>
      <c r="BC50" s="60"/>
      <c r="BD50" s="61"/>
      <c r="BE50" s="32"/>
    </row>
    <row r="51" spans="1:91" s="2" customFormat="1" ht="10.9" customHeight="1">
      <c r="A51" s="32"/>
      <c r="B51" s="33"/>
      <c r="C51" s="34"/>
      <c r="D51" s="34"/>
      <c r="E51" s="34"/>
      <c r="F51" s="34"/>
      <c r="G51" s="34"/>
      <c r="H51" s="34"/>
      <c r="I51" s="34"/>
      <c r="J51" s="34"/>
      <c r="K51" s="34"/>
      <c r="L51" s="34"/>
      <c r="M51" s="34"/>
      <c r="N51" s="34"/>
      <c r="O51" s="34"/>
      <c r="P51" s="34"/>
      <c r="Q51" s="34"/>
      <c r="R51" s="34"/>
      <c r="S51" s="34"/>
      <c r="T51" s="34"/>
      <c r="U51" s="34"/>
      <c r="V51" s="34"/>
      <c r="W51" s="34"/>
      <c r="X51" s="34"/>
      <c r="Y51" s="34"/>
      <c r="Z51" s="34"/>
      <c r="AA51" s="34"/>
      <c r="AB51" s="34"/>
      <c r="AC51" s="34"/>
      <c r="AD51" s="34"/>
      <c r="AE51" s="34"/>
      <c r="AF51" s="34"/>
      <c r="AG51" s="34"/>
      <c r="AH51" s="34"/>
      <c r="AI51" s="34"/>
      <c r="AJ51" s="34"/>
      <c r="AK51" s="34"/>
      <c r="AL51" s="34"/>
      <c r="AM51" s="34"/>
      <c r="AN51" s="34"/>
      <c r="AO51" s="34"/>
      <c r="AP51" s="34"/>
      <c r="AQ51" s="34"/>
      <c r="AR51" s="37"/>
      <c r="AS51" s="306"/>
      <c r="AT51" s="307"/>
      <c r="AU51" s="62"/>
      <c r="AV51" s="62"/>
      <c r="AW51" s="62"/>
      <c r="AX51" s="62"/>
      <c r="AY51" s="62"/>
      <c r="AZ51" s="62"/>
      <c r="BA51" s="62"/>
      <c r="BB51" s="62"/>
      <c r="BC51" s="62"/>
      <c r="BD51" s="63"/>
      <c r="BE51" s="32"/>
    </row>
    <row r="52" spans="1:91" s="2" customFormat="1" ht="29.25" customHeight="1">
      <c r="A52" s="32"/>
      <c r="B52" s="33"/>
      <c r="C52" s="310" t="s">
        <v>55</v>
      </c>
      <c r="D52" s="311"/>
      <c r="E52" s="311"/>
      <c r="F52" s="311"/>
      <c r="G52" s="311"/>
      <c r="H52" s="64"/>
      <c r="I52" s="313" t="s">
        <v>56</v>
      </c>
      <c r="J52" s="311"/>
      <c r="K52" s="311"/>
      <c r="L52" s="311"/>
      <c r="M52" s="311"/>
      <c r="N52" s="311"/>
      <c r="O52" s="311"/>
      <c r="P52" s="311"/>
      <c r="Q52" s="311"/>
      <c r="R52" s="311"/>
      <c r="S52" s="311"/>
      <c r="T52" s="311"/>
      <c r="U52" s="311"/>
      <c r="V52" s="311"/>
      <c r="W52" s="311"/>
      <c r="X52" s="311"/>
      <c r="Y52" s="311"/>
      <c r="Z52" s="311"/>
      <c r="AA52" s="311"/>
      <c r="AB52" s="311"/>
      <c r="AC52" s="311"/>
      <c r="AD52" s="311"/>
      <c r="AE52" s="311"/>
      <c r="AF52" s="311"/>
      <c r="AG52" s="312" t="s">
        <v>57</v>
      </c>
      <c r="AH52" s="311"/>
      <c r="AI52" s="311"/>
      <c r="AJ52" s="311"/>
      <c r="AK52" s="311"/>
      <c r="AL52" s="311"/>
      <c r="AM52" s="311"/>
      <c r="AN52" s="313" t="s">
        <v>58</v>
      </c>
      <c r="AO52" s="311"/>
      <c r="AP52" s="311"/>
      <c r="AQ52" s="65" t="s">
        <v>59</v>
      </c>
      <c r="AR52" s="37"/>
      <c r="AS52" s="66" t="s">
        <v>60</v>
      </c>
      <c r="AT52" s="67" t="s">
        <v>61</v>
      </c>
      <c r="AU52" s="67" t="s">
        <v>62</v>
      </c>
      <c r="AV52" s="67" t="s">
        <v>63</v>
      </c>
      <c r="AW52" s="67" t="s">
        <v>64</v>
      </c>
      <c r="AX52" s="67" t="s">
        <v>65</v>
      </c>
      <c r="AY52" s="67" t="s">
        <v>66</v>
      </c>
      <c r="AZ52" s="67" t="s">
        <v>67</v>
      </c>
      <c r="BA52" s="67" t="s">
        <v>68</v>
      </c>
      <c r="BB52" s="67" t="s">
        <v>69</v>
      </c>
      <c r="BC52" s="67" t="s">
        <v>70</v>
      </c>
      <c r="BD52" s="68" t="s">
        <v>71</v>
      </c>
      <c r="BE52" s="32"/>
    </row>
    <row r="53" spans="1:91" s="2" customFormat="1" ht="10.9" customHeight="1">
      <c r="A53" s="32"/>
      <c r="B53" s="33"/>
      <c r="C53" s="34"/>
      <c r="D53" s="34"/>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c r="AK53" s="34"/>
      <c r="AL53" s="34"/>
      <c r="AM53" s="34"/>
      <c r="AN53" s="34"/>
      <c r="AO53" s="34"/>
      <c r="AP53" s="34"/>
      <c r="AQ53" s="34"/>
      <c r="AR53" s="37"/>
      <c r="AS53" s="69"/>
      <c r="AT53" s="70"/>
      <c r="AU53" s="70"/>
      <c r="AV53" s="70"/>
      <c r="AW53" s="70"/>
      <c r="AX53" s="70"/>
      <c r="AY53" s="70"/>
      <c r="AZ53" s="70"/>
      <c r="BA53" s="70"/>
      <c r="BB53" s="70"/>
      <c r="BC53" s="70"/>
      <c r="BD53" s="71"/>
      <c r="BE53" s="32"/>
    </row>
    <row r="54" spans="1:91" s="6" customFormat="1" ht="32.450000000000003" customHeight="1">
      <c r="B54" s="72"/>
      <c r="C54" s="73" t="s">
        <v>72</v>
      </c>
      <c r="D54" s="74"/>
      <c r="E54" s="74"/>
      <c r="F54" s="74"/>
      <c r="G54" s="74"/>
      <c r="H54" s="74"/>
      <c r="I54" s="74"/>
      <c r="J54" s="74"/>
      <c r="K54" s="74"/>
      <c r="L54" s="74"/>
      <c r="M54" s="74"/>
      <c r="N54" s="74"/>
      <c r="O54" s="74"/>
      <c r="P54" s="74"/>
      <c r="Q54" s="74"/>
      <c r="R54" s="74"/>
      <c r="S54" s="74"/>
      <c r="T54" s="74"/>
      <c r="U54" s="74"/>
      <c r="V54" s="74"/>
      <c r="W54" s="74"/>
      <c r="X54" s="74"/>
      <c r="Y54" s="74"/>
      <c r="Z54" s="74"/>
      <c r="AA54" s="74"/>
      <c r="AB54" s="74"/>
      <c r="AC54" s="74"/>
      <c r="AD54" s="74"/>
      <c r="AE54" s="74"/>
      <c r="AF54" s="74"/>
      <c r="AG54" s="321">
        <f>ROUND(AG55+AG63,2)</f>
        <v>0</v>
      </c>
      <c r="AH54" s="321"/>
      <c r="AI54" s="321"/>
      <c r="AJ54" s="321"/>
      <c r="AK54" s="321"/>
      <c r="AL54" s="321"/>
      <c r="AM54" s="321"/>
      <c r="AN54" s="322">
        <f t="shared" ref="AN54:AN63" si="0">SUM(AG54,AT54)</f>
        <v>0</v>
      </c>
      <c r="AO54" s="322"/>
      <c r="AP54" s="322"/>
      <c r="AQ54" s="76" t="s">
        <v>19</v>
      </c>
      <c r="AR54" s="77"/>
      <c r="AS54" s="78">
        <f>ROUND(AS55+AS63,2)</f>
        <v>0</v>
      </c>
      <c r="AT54" s="79">
        <f t="shared" ref="AT54:AT63" si="1">ROUND(SUM(AV54:AW54),2)</f>
        <v>0</v>
      </c>
      <c r="AU54" s="80">
        <f>ROUND(AU55+AU63,5)</f>
        <v>0</v>
      </c>
      <c r="AV54" s="79">
        <f>ROUND(AZ54*L29,2)</f>
        <v>0</v>
      </c>
      <c r="AW54" s="79">
        <f>ROUND(BA54*L30,2)</f>
        <v>0</v>
      </c>
      <c r="AX54" s="79">
        <f>ROUND(BB54*L29,2)</f>
        <v>0</v>
      </c>
      <c r="AY54" s="79">
        <f>ROUND(BC54*L30,2)</f>
        <v>0</v>
      </c>
      <c r="AZ54" s="79">
        <f>ROUND(AZ55+AZ63,2)</f>
        <v>0</v>
      </c>
      <c r="BA54" s="79">
        <f>ROUND(BA55+BA63,2)</f>
        <v>0</v>
      </c>
      <c r="BB54" s="79">
        <f>ROUND(BB55+BB63,2)</f>
        <v>0</v>
      </c>
      <c r="BC54" s="79">
        <f>ROUND(BC55+BC63,2)</f>
        <v>0</v>
      </c>
      <c r="BD54" s="81">
        <f>ROUND(BD55+BD63,2)</f>
        <v>0</v>
      </c>
      <c r="BS54" s="82" t="s">
        <v>73</v>
      </c>
      <c r="BT54" s="82" t="s">
        <v>74</v>
      </c>
      <c r="BU54" s="83" t="s">
        <v>75</v>
      </c>
      <c r="BV54" s="82" t="s">
        <v>76</v>
      </c>
      <c r="BW54" s="82" t="s">
        <v>5</v>
      </c>
      <c r="BX54" s="82" t="s">
        <v>77</v>
      </c>
      <c r="CL54" s="82" t="s">
        <v>19</v>
      </c>
    </row>
    <row r="55" spans="1:91" s="7" customFormat="1" ht="14.45" customHeight="1">
      <c r="B55" s="84"/>
      <c r="C55" s="85"/>
      <c r="D55" s="317" t="s">
        <v>78</v>
      </c>
      <c r="E55" s="317"/>
      <c r="F55" s="317"/>
      <c r="G55" s="317"/>
      <c r="H55" s="317"/>
      <c r="I55" s="86"/>
      <c r="J55" s="317" t="s">
        <v>79</v>
      </c>
      <c r="K55" s="317"/>
      <c r="L55" s="317"/>
      <c r="M55" s="317"/>
      <c r="N55" s="317"/>
      <c r="O55" s="317"/>
      <c r="P55" s="317"/>
      <c r="Q55" s="317"/>
      <c r="R55" s="317"/>
      <c r="S55" s="317"/>
      <c r="T55" s="317"/>
      <c r="U55" s="317"/>
      <c r="V55" s="317"/>
      <c r="W55" s="317"/>
      <c r="X55" s="317"/>
      <c r="Y55" s="317"/>
      <c r="Z55" s="317"/>
      <c r="AA55" s="317"/>
      <c r="AB55" s="317"/>
      <c r="AC55" s="317"/>
      <c r="AD55" s="317"/>
      <c r="AE55" s="317"/>
      <c r="AF55" s="317"/>
      <c r="AG55" s="314">
        <f>ROUND(SUM(AG56:AG62),2)</f>
        <v>0</v>
      </c>
      <c r="AH55" s="315"/>
      <c r="AI55" s="315"/>
      <c r="AJ55" s="315"/>
      <c r="AK55" s="315"/>
      <c r="AL55" s="315"/>
      <c r="AM55" s="315"/>
      <c r="AN55" s="316">
        <f t="shared" si="0"/>
        <v>0</v>
      </c>
      <c r="AO55" s="315"/>
      <c r="AP55" s="315"/>
      <c r="AQ55" s="87" t="s">
        <v>80</v>
      </c>
      <c r="AR55" s="88"/>
      <c r="AS55" s="89">
        <f>ROUND(SUM(AS56:AS62),2)</f>
        <v>0</v>
      </c>
      <c r="AT55" s="90">
        <f t="shared" si="1"/>
        <v>0</v>
      </c>
      <c r="AU55" s="91">
        <f>ROUND(SUM(AU56:AU62),5)</f>
        <v>0</v>
      </c>
      <c r="AV55" s="90">
        <f>ROUND(AZ55*L29,2)</f>
        <v>0</v>
      </c>
      <c r="AW55" s="90">
        <f>ROUND(BA55*L30,2)</f>
        <v>0</v>
      </c>
      <c r="AX55" s="90">
        <f>ROUND(BB55*L29,2)</f>
        <v>0</v>
      </c>
      <c r="AY55" s="90">
        <f>ROUND(BC55*L30,2)</f>
        <v>0</v>
      </c>
      <c r="AZ55" s="90">
        <f>ROUND(SUM(AZ56:AZ62),2)</f>
        <v>0</v>
      </c>
      <c r="BA55" s="90">
        <f>ROUND(SUM(BA56:BA62),2)</f>
        <v>0</v>
      </c>
      <c r="BB55" s="90">
        <f>ROUND(SUM(BB56:BB62),2)</f>
        <v>0</v>
      </c>
      <c r="BC55" s="90">
        <f>ROUND(SUM(BC56:BC62),2)</f>
        <v>0</v>
      </c>
      <c r="BD55" s="92">
        <f>ROUND(SUM(BD56:BD62),2)</f>
        <v>0</v>
      </c>
      <c r="BS55" s="93" t="s">
        <v>73</v>
      </c>
      <c r="BT55" s="93" t="s">
        <v>81</v>
      </c>
      <c r="BU55" s="93" t="s">
        <v>75</v>
      </c>
      <c r="BV55" s="93" t="s">
        <v>76</v>
      </c>
      <c r="BW55" s="93" t="s">
        <v>82</v>
      </c>
      <c r="BX55" s="93" t="s">
        <v>5</v>
      </c>
      <c r="CL55" s="93" t="s">
        <v>19</v>
      </c>
      <c r="CM55" s="93" t="s">
        <v>83</v>
      </c>
    </row>
    <row r="56" spans="1:91" s="4" customFormat="1" ht="24" customHeight="1">
      <c r="A56" s="94" t="s">
        <v>84</v>
      </c>
      <c r="B56" s="49"/>
      <c r="C56" s="95"/>
      <c r="D56" s="95"/>
      <c r="E56" s="320" t="s">
        <v>85</v>
      </c>
      <c r="F56" s="320"/>
      <c r="G56" s="320"/>
      <c r="H56" s="320"/>
      <c r="I56" s="320"/>
      <c r="J56" s="95"/>
      <c r="K56" s="320" t="s">
        <v>86</v>
      </c>
      <c r="L56" s="320"/>
      <c r="M56" s="320"/>
      <c r="N56" s="320"/>
      <c r="O56" s="320"/>
      <c r="P56" s="320"/>
      <c r="Q56" s="320"/>
      <c r="R56" s="320"/>
      <c r="S56" s="320"/>
      <c r="T56" s="320"/>
      <c r="U56" s="320"/>
      <c r="V56" s="320"/>
      <c r="W56" s="320"/>
      <c r="X56" s="320"/>
      <c r="Y56" s="320"/>
      <c r="Z56" s="320"/>
      <c r="AA56" s="320"/>
      <c r="AB56" s="320"/>
      <c r="AC56" s="320"/>
      <c r="AD56" s="320"/>
      <c r="AE56" s="320"/>
      <c r="AF56" s="320"/>
      <c r="AG56" s="318">
        <f>'1.1 - Architektonické a s...'!J32</f>
        <v>0</v>
      </c>
      <c r="AH56" s="319"/>
      <c r="AI56" s="319"/>
      <c r="AJ56" s="319"/>
      <c r="AK56" s="319"/>
      <c r="AL56" s="319"/>
      <c r="AM56" s="319"/>
      <c r="AN56" s="318">
        <f t="shared" si="0"/>
        <v>0</v>
      </c>
      <c r="AO56" s="319"/>
      <c r="AP56" s="319"/>
      <c r="AQ56" s="96" t="s">
        <v>87</v>
      </c>
      <c r="AR56" s="51"/>
      <c r="AS56" s="97">
        <v>0</v>
      </c>
      <c r="AT56" s="98">
        <f t="shared" si="1"/>
        <v>0</v>
      </c>
      <c r="AU56" s="99">
        <f>'1.1 - Architektonické a s...'!P118</f>
        <v>0</v>
      </c>
      <c r="AV56" s="98">
        <f>'1.1 - Architektonické a s...'!J35</f>
        <v>0</v>
      </c>
      <c r="AW56" s="98">
        <f>'1.1 - Architektonické a s...'!J36</f>
        <v>0</v>
      </c>
      <c r="AX56" s="98">
        <f>'1.1 - Architektonické a s...'!J37</f>
        <v>0</v>
      </c>
      <c r="AY56" s="98">
        <f>'1.1 - Architektonické a s...'!J38</f>
        <v>0</v>
      </c>
      <c r="AZ56" s="98">
        <f>'1.1 - Architektonické a s...'!F35</f>
        <v>0</v>
      </c>
      <c r="BA56" s="98">
        <f>'1.1 - Architektonické a s...'!F36</f>
        <v>0</v>
      </c>
      <c r="BB56" s="98">
        <f>'1.1 - Architektonické a s...'!F37</f>
        <v>0</v>
      </c>
      <c r="BC56" s="98">
        <f>'1.1 - Architektonické a s...'!F38</f>
        <v>0</v>
      </c>
      <c r="BD56" s="100">
        <f>'1.1 - Architektonické a s...'!F39</f>
        <v>0</v>
      </c>
      <c r="BT56" s="101" t="s">
        <v>83</v>
      </c>
      <c r="BV56" s="101" t="s">
        <v>76</v>
      </c>
      <c r="BW56" s="101" t="s">
        <v>88</v>
      </c>
      <c r="BX56" s="101" t="s">
        <v>82</v>
      </c>
      <c r="CL56" s="101" t="s">
        <v>19</v>
      </c>
    </row>
    <row r="57" spans="1:91" s="4" customFormat="1" ht="14.45" customHeight="1">
      <c r="A57" s="94" t="s">
        <v>84</v>
      </c>
      <c r="B57" s="49"/>
      <c r="C57" s="95"/>
      <c r="D57" s="95"/>
      <c r="E57" s="320" t="s">
        <v>89</v>
      </c>
      <c r="F57" s="320"/>
      <c r="G57" s="320"/>
      <c r="H57" s="320"/>
      <c r="I57" s="320"/>
      <c r="J57" s="95"/>
      <c r="K57" s="320" t="s">
        <v>90</v>
      </c>
      <c r="L57" s="320"/>
      <c r="M57" s="320"/>
      <c r="N57" s="320"/>
      <c r="O57" s="320"/>
      <c r="P57" s="320"/>
      <c r="Q57" s="320"/>
      <c r="R57" s="320"/>
      <c r="S57" s="320"/>
      <c r="T57" s="320"/>
      <c r="U57" s="320"/>
      <c r="V57" s="320"/>
      <c r="W57" s="320"/>
      <c r="X57" s="320"/>
      <c r="Y57" s="320"/>
      <c r="Z57" s="320"/>
      <c r="AA57" s="320"/>
      <c r="AB57" s="320"/>
      <c r="AC57" s="320"/>
      <c r="AD57" s="320"/>
      <c r="AE57" s="320"/>
      <c r="AF57" s="320"/>
      <c r="AG57" s="318">
        <f>'1.2 - Stavebně-kontrukční...'!J32</f>
        <v>0</v>
      </c>
      <c r="AH57" s="319"/>
      <c r="AI57" s="319"/>
      <c r="AJ57" s="319"/>
      <c r="AK57" s="319"/>
      <c r="AL57" s="319"/>
      <c r="AM57" s="319"/>
      <c r="AN57" s="318">
        <f t="shared" si="0"/>
        <v>0</v>
      </c>
      <c r="AO57" s="319"/>
      <c r="AP57" s="319"/>
      <c r="AQ57" s="96" t="s">
        <v>87</v>
      </c>
      <c r="AR57" s="51"/>
      <c r="AS57" s="97">
        <v>0</v>
      </c>
      <c r="AT57" s="98">
        <f t="shared" si="1"/>
        <v>0</v>
      </c>
      <c r="AU57" s="99">
        <f>'1.2 - Stavebně-kontrukční...'!P102</f>
        <v>0</v>
      </c>
      <c r="AV57" s="98">
        <f>'1.2 - Stavebně-kontrukční...'!J35</f>
        <v>0</v>
      </c>
      <c r="AW57" s="98">
        <f>'1.2 - Stavebně-kontrukční...'!J36</f>
        <v>0</v>
      </c>
      <c r="AX57" s="98">
        <f>'1.2 - Stavebně-kontrukční...'!J37</f>
        <v>0</v>
      </c>
      <c r="AY57" s="98">
        <f>'1.2 - Stavebně-kontrukční...'!J38</f>
        <v>0</v>
      </c>
      <c r="AZ57" s="98">
        <f>'1.2 - Stavebně-kontrukční...'!F35</f>
        <v>0</v>
      </c>
      <c r="BA57" s="98">
        <f>'1.2 - Stavebně-kontrukční...'!F36</f>
        <v>0</v>
      </c>
      <c r="BB57" s="98">
        <f>'1.2 - Stavebně-kontrukční...'!F37</f>
        <v>0</v>
      </c>
      <c r="BC57" s="98">
        <f>'1.2 - Stavebně-kontrukční...'!F38</f>
        <v>0</v>
      </c>
      <c r="BD57" s="100">
        <f>'1.2 - Stavebně-kontrukční...'!F39</f>
        <v>0</v>
      </c>
      <c r="BT57" s="101" t="s">
        <v>83</v>
      </c>
      <c r="BV57" s="101" t="s">
        <v>76</v>
      </c>
      <c r="BW57" s="101" t="s">
        <v>91</v>
      </c>
      <c r="BX57" s="101" t="s">
        <v>82</v>
      </c>
      <c r="CL57" s="101" t="s">
        <v>19</v>
      </c>
    </row>
    <row r="58" spans="1:91" s="4" customFormat="1" ht="14.45" customHeight="1">
      <c r="A58" s="94" t="s">
        <v>84</v>
      </c>
      <c r="B58" s="49"/>
      <c r="C58" s="95"/>
      <c r="D58" s="95"/>
      <c r="E58" s="320" t="s">
        <v>92</v>
      </c>
      <c r="F58" s="320"/>
      <c r="G58" s="320"/>
      <c r="H58" s="320"/>
      <c r="I58" s="320"/>
      <c r="J58" s="95"/>
      <c r="K58" s="320" t="s">
        <v>93</v>
      </c>
      <c r="L58" s="320"/>
      <c r="M58" s="320"/>
      <c r="N58" s="320"/>
      <c r="O58" s="320"/>
      <c r="P58" s="320"/>
      <c r="Q58" s="320"/>
      <c r="R58" s="320"/>
      <c r="S58" s="320"/>
      <c r="T58" s="320"/>
      <c r="U58" s="320"/>
      <c r="V58" s="320"/>
      <c r="W58" s="320"/>
      <c r="X58" s="320"/>
      <c r="Y58" s="320"/>
      <c r="Z58" s="320"/>
      <c r="AA58" s="320"/>
      <c r="AB58" s="320"/>
      <c r="AC58" s="320"/>
      <c r="AD58" s="320"/>
      <c r="AE58" s="320"/>
      <c r="AF58" s="320"/>
      <c r="AG58" s="318">
        <f>'1.4 - Zdravotní technika'!J32</f>
        <v>0</v>
      </c>
      <c r="AH58" s="319"/>
      <c r="AI58" s="319"/>
      <c r="AJ58" s="319"/>
      <c r="AK58" s="319"/>
      <c r="AL58" s="319"/>
      <c r="AM58" s="319"/>
      <c r="AN58" s="318">
        <f t="shared" si="0"/>
        <v>0</v>
      </c>
      <c r="AO58" s="319"/>
      <c r="AP58" s="319"/>
      <c r="AQ58" s="96" t="s">
        <v>87</v>
      </c>
      <c r="AR58" s="51"/>
      <c r="AS58" s="97">
        <v>0</v>
      </c>
      <c r="AT58" s="98">
        <f t="shared" si="1"/>
        <v>0</v>
      </c>
      <c r="AU58" s="99">
        <f>'1.4 - Zdravotní technika'!P93</f>
        <v>0</v>
      </c>
      <c r="AV58" s="98">
        <f>'1.4 - Zdravotní technika'!J35</f>
        <v>0</v>
      </c>
      <c r="AW58" s="98">
        <f>'1.4 - Zdravotní technika'!J36</f>
        <v>0</v>
      </c>
      <c r="AX58" s="98">
        <f>'1.4 - Zdravotní technika'!J37</f>
        <v>0</v>
      </c>
      <c r="AY58" s="98">
        <f>'1.4 - Zdravotní technika'!J38</f>
        <v>0</v>
      </c>
      <c r="AZ58" s="98">
        <f>'1.4 - Zdravotní technika'!F35</f>
        <v>0</v>
      </c>
      <c r="BA58" s="98">
        <f>'1.4 - Zdravotní technika'!F36</f>
        <v>0</v>
      </c>
      <c r="BB58" s="98">
        <f>'1.4 - Zdravotní technika'!F37</f>
        <v>0</v>
      </c>
      <c r="BC58" s="98">
        <f>'1.4 - Zdravotní technika'!F38</f>
        <v>0</v>
      </c>
      <c r="BD58" s="100">
        <f>'1.4 - Zdravotní technika'!F39</f>
        <v>0</v>
      </c>
      <c r="BT58" s="101" t="s">
        <v>83</v>
      </c>
      <c r="BV58" s="101" t="s">
        <v>76</v>
      </c>
      <c r="BW58" s="101" t="s">
        <v>94</v>
      </c>
      <c r="BX58" s="101" t="s">
        <v>82</v>
      </c>
      <c r="CL58" s="101" t="s">
        <v>19</v>
      </c>
    </row>
    <row r="59" spans="1:91" s="4" customFormat="1" ht="14.45" customHeight="1">
      <c r="A59" s="94" t="s">
        <v>84</v>
      </c>
      <c r="B59" s="49"/>
      <c r="C59" s="95"/>
      <c r="D59" s="95"/>
      <c r="E59" s="320" t="s">
        <v>95</v>
      </c>
      <c r="F59" s="320"/>
      <c r="G59" s="320"/>
      <c r="H59" s="320"/>
      <c r="I59" s="320"/>
      <c r="J59" s="95"/>
      <c r="K59" s="320" t="s">
        <v>96</v>
      </c>
      <c r="L59" s="320"/>
      <c r="M59" s="320"/>
      <c r="N59" s="320"/>
      <c r="O59" s="320"/>
      <c r="P59" s="320"/>
      <c r="Q59" s="320"/>
      <c r="R59" s="320"/>
      <c r="S59" s="320"/>
      <c r="T59" s="320"/>
      <c r="U59" s="320"/>
      <c r="V59" s="320"/>
      <c r="W59" s="320"/>
      <c r="X59" s="320"/>
      <c r="Y59" s="320"/>
      <c r="Z59" s="320"/>
      <c r="AA59" s="320"/>
      <c r="AB59" s="320"/>
      <c r="AC59" s="320"/>
      <c r="AD59" s="320"/>
      <c r="AE59" s="320"/>
      <c r="AF59" s="320"/>
      <c r="AG59" s="318">
        <f>'1.5 - Elektroinstalace si...'!J32</f>
        <v>0</v>
      </c>
      <c r="AH59" s="319"/>
      <c r="AI59" s="319"/>
      <c r="AJ59" s="319"/>
      <c r="AK59" s="319"/>
      <c r="AL59" s="319"/>
      <c r="AM59" s="319"/>
      <c r="AN59" s="318">
        <f t="shared" si="0"/>
        <v>0</v>
      </c>
      <c r="AO59" s="319"/>
      <c r="AP59" s="319"/>
      <c r="AQ59" s="96" t="s">
        <v>87</v>
      </c>
      <c r="AR59" s="51"/>
      <c r="AS59" s="97">
        <v>0</v>
      </c>
      <c r="AT59" s="98">
        <f t="shared" si="1"/>
        <v>0</v>
      </c>
      <c r="AU59" s="99">
        <f>'1.5 - Elektroinstalace si...'!P91</f>
        <v>0</v>
      </c>
      <c r="AV59" s="98">
        <f>'1.5 - Elektroinstalace si...'!J35</f>
        <v>0</v>
      </c>
      <c r="AW59" s="98">
        <f>'1.5 - Elektroinstalace si...'!J36</f>
        <v>0</v>
      </c>
      <c r="AX59" s="98">
        <f>'1.5 - Elektroinstalace si...'!J37</f>
        <v>0</v>
      </c>
      <c r="AY59" s="98">
        <f>'1.5 - Elektroinstalace si...'!J38</f>
        <v>0</v>
      </c>
      <c r="AZ59" s="98">
        <f>'1.5 - Elektroinstalace si...'!F35</f>
        <v>0</v>
      </c>
      <c r="BA59" s="98">
        <f>'1.5 - Elektroinstalace si...'!F36</f>
        <v>0</v>
      </c>
      <c r="BB59" s="98">
        <f>'1.5 - Elektroinstalace si...'!F37</f>
        <v>0</v>
      </c>
      <c r="BC59" s="98">
        <f>'1.5 - Elektroinstalace si...'!F38</f>
        <v>0</v>
      </c>
      <c r="BD59" s="100">
        <f>'1.5 - Elektroinstalace si...'!F39</f>
        <v>0</v>
      </c>
      <c r="BT59" s="101" t="s">
        <v>83</v>
      </c>
      <c r="BV59" s="101" t="s">
        <v>76</v>
      </c>
      <c r="BW59" s="101" t="s">
        <v>97</v>
      </c>
      <c r="BX59" s="101" t="s">
        <v>82</v>
      </c>
      <c r="CL59" s="101" t="s">
        <v>19</v>
      </c>
    </row>
    <row r="60" spans="1:91" s="4" customFormat="1" ht="14.45" customHeight="1">
      <c r="A60" s="94" t="s">
        <v>84</v>
      </c>
      <c r="B60" s="49"/>
      <c r="C60" s="95"/>
      <c r="D60" s="95"/>
      <c r="E60" s="320" t="s">
        <v>98</v>
      </c>
      <c r="F60" s="320"/>
      <c r="G60" s="320"/>
      <c r="H60" s="320"/>
      <c r="I60" s="320"/>
      <c r="J60" s="95"/>
      <c r="K60" s="320" t="s">
        <v>99</v>
      </c>
      <c r="L60" s="320"/>
      <c r="M60" s="320"/>
      <c r="N60" s="320"/>
      <c r="O60" s="320"/>
      <c r="P60" s="320"/>
      <c r="Q60" s="320"/>
      <c r="R60" s="320"/>
      <c r="S60" s="320"/>
      <c r="T60" s="320"/>
      <c r="U60" s="320"/>
      <c r="V60" s="320"/>
      <c r="W60" s="320"/>
      <c r="X60" s="320"/>
      <c r="Y60" s="320"/>
      <c r="Z60" s="320"/>
      <c r="AA60" s="320"/>
      <c r="AB60" s="320"/>
      <c r="AC60" s="320"/>
      <c r="AD60" s="320"/>
      <c r="AE60" s="320"/>
      <c r="AF60" s="320"/>
      <c r="AG60" s="318">
        <f>'1.6 - Vytápění'!J32</f>
        <v>0</v>
      </c>
      <c r="AH60" s="319"/>
      <c r="AI60" s="319"/>
      <c r="AJ60" s="319"/>
      <c r="AK60" s="319"/>
      <c r="AL60" s="319"/>
      <c r="AM60" s="319"/>
      <c r="AN60" s="318">
        <f t="shared" si="0"/>
        <v>0</v>
      </c>
      <c r="AO60" s="319"/>
      <c r="AP60" s="319"/>
      <c r="AQ60" s="96" t="s">
        <v>87</v>
      </c>
      <c r="AR60" s="51"/>
      <c r="AS60" s="97">
        <v>0</v>
      </c>
      <c r="AT60" s="98">
        <f t="shared" si="1"/>
        <v>0</v>
      </c>
      <c r="AU60" s="99">
        <f>'1.6 - Vytápění'!P93</f>
        <v>0</v>
      </c>
      <c r="AV60" s="98">
        <f>'1.6 - Vytápění'!J35</f>
        <v>0</v>
      </c>
      <c r="AW60" s="98">
        <f>'1.6 - Vytápění'!J36</f>
        <v>0</v>
      </c>
      <c r="AX60" s="98">
        <f>'1.6 - Vytápění'!J37</f>
        <v>0</v>
      </c>
      <c r="AY60" s="98">
        <f>'1.6 - Vytápění'!J38</f>
        <v>0</v>
      </c>
      <c r="AZ60" s="98">
        <f>'1.6 - Vytápění'!F35</f>
        <v>0</v>
      </c>
      <c r="BA60" s="98">
        <f>'1.6 - Vytápění'!F36</f>
        <v>0</v>
      </c>
      <c r="BB60" s="98">
        <f>'1.6 - Vytápění'!F37</f>
        <v>0</v>
      </c>
      <c r="BC60" s="98">
        <f>'1.6 - Vytápění'!F38</f>
        <v>0</v>
      </c>
      <c r="BD60" s="100">
        <f>'1.6 - Vytápění'!F39</f>
        <v>0</v>
      </c>
      <c r="BT60" s="101" t="s">
        <v>83</v>
      </c>
      <c r="BV60" s="101" t="s">
        <v>76</v>
      </c>
      <c r="BW60" s="101" t="s">
        <v>100</v>
      </c>
      <c r="BX60" s="101" t="s">
        <v>82</v>
      </c>
      <c r="CL60" s="101" t="s">
        <v>19</v>
      </c>
    </row>
    <row r="61" spans="1:91" s="4" customFormat="1" ht="14.45" customHeight="1">
      <c r="A61" s="94" t="s">
        <v>84</v>
      </c>
      <c r="B61" s="49"/>
      <c r="C61" s="95"/>
      <c r="D61" s="95"/>
      <c r="E61" s="320" t="s">
        <v>101</v>
      </c>
      <c r="F61" s="320"/>
      <c r="G61" s="320"/>
      <c r="H61" s="320"/>
      <c r="I61" s="320"/>
      <c r="J61" s="95"/>
      <c r="K61" s="320" t="s">
        <v>102</v>
      </c>
      <c r="L61" s="320"/>
      <c r="M61" s="320"/>
      <c r="N61" s="320"/>
      <c r="O61" s="320"/>
      <c r="P61" s="320"/>
      <c r="Q61" s="320"/>
      <c r="R61" s="320"/>
      <c r="S61" s="320"/>
      <c r="T61" s="320"/>
      <c r="U61" s="320"/>
      <c r="V61" s="320"/>
      <c r="W61" s="320"/>
      <c r="X61" s="320"/>
      <c r="Y61" s="320"/>
      <c r="Z61" s="320"/>
      <c r="AA61" s="320"/>
      <c r="AB61" s="320"/>
      <c r="AC61" s="320"/>
      <c r="AD61" s="320"/>
      <c r="AE61" s="320"/>
      <c r="AF61" s="320"/>
      <c r="AG61" s="318">
        <f>'1.7 - Vzduchotechnika'!J32</f>
        <v>0</v>
      </c>
      <c r="AH61" s="319"/>
      <c r="AI61" s="319"/>
      <c r="AJ61" s="319"/>
      <c r="AK61" s="319"/>
      <c r="AL61" s="319"/>
      <c r="AM61" s="319"/>
      <c r="AN61" s="318">
        <f t="shared" si="0"/>
        <v>0</v>
      </c>
      <c r="AO61" s="319"/>
      <c r="AP61" s="319"/>
      <c r="AQ61" s="96" t="s">
        <v>87</v>
      </c>
      <c r="AR61" s="51"/>
      <c r="AS61" s="97">
        <v>0</v>
      </c>
      <c r="AT61" s="98">
        <f t="shared" si="1"/>
        <v>0</v>
      </c>
      <c r="AU61" s="99">
        <f>'1.7 - Vzduchotechnika'!P89</f>
        <v>0</v>
      </c>
      <c r="AV61" s="98">
        <f>'1.7 - Vzduchotechnika'!J35</f>
        <v>0</v>
      </c>
      <c r="AW61" s="98">
        <f>'1.7 - Vzduchotechnika'!J36</f>
        <v>0</v>
      </c>
      <c r="AX61" s="98">
        <f>'1.7 - Vzduchotechnika'!J37</f>
        <v>0</v>
      </c>
      <c r="AY61" s="98">
        <f>'1.7 - Vzduchotechnika'!J38</f>
        <v>0</v>
      </c>
      <c r="AZ61" s="98">
        <f>'1.7 - Vzduchotechnika'!F35</f>
        <v>0</v>
      </c>
      <c r="BA61" s="98">
        <f>'1.7 - Vzduchotechnika'!F36</f>
        <v>0</v>
      </c>
      <c r="BB61" s="98">
        <f>'1.7 - Vzduchotechnika'!F37</f>
        <v>0</v>
      </c>
      <c r="BC61" s="98">
        <f>'1.7 - Vzduchotechnika'!F38</f>
        <v>0</v>
      </c>
      <c r="BD61" s="100">
        <f>'1.7 - Vzduchotechnika'!F39</f>
        <v>0</v>
      </c>
      <c r="BT61" s="101" t="s">
        <v>83</v>
      </c>
      <c r="BV61" s="101" t="s">
        <v>76</v>
      </c>
      <c r="BW61" s="101" t="s">
        <v>103</v>
      </c>
      <c r="BX61" s="101" t="s">
        <v>82</v>
      </c>
      <c r="CL61" s="101" t="s">
        <v>19</v>
      </c>
    </row>
    <row r="62" spans="1:91" s="4" customFormat="1" ht="14.45" customHeight="1">
      <c r="A62" s="94" t="s">
        <v>84</v>
      </c>
      <c r="B62" s="49"/>
      <c r="C62" s="95"/>
      <c r="D62" s="95"/>
      <c r="E62" s="320" t="s">
        <v>104</v>
      </c>
      <c r="F62" s="320"/>
      <c r="G62" s="320"/>
      <c r="H62" s="320"/>
      <c r="I62" s="320"/>
      <c r="J62" s="95"/>
      <c r="K62" s="320" t="s">
        <v>105</v>
      </c>
      <c r="L62" s="320"/>
      <c r="M62" s="320"/>
      <c r="N62" s="320"/>
      <c r="O62" s="320"/>
      <c r="P62" s="320"/>
      <c r="Q62" s="320"/>
      <c r="R62" s="320"/>
      <c r="S62" s="320"/>
      <c r="T62" s="320"/>
      <c r="U62" s="320"/>
      <c r="V62" s="320"/>
      <c r="W62" s="320"/>
      <c r="X62" s="320"/>
      <c r="Y62" s="320"/>
      <c r="Z62" s="320"/>
      <c r="AA62" s="320"/>
      <c r="AB62" s="320"/>
      <c r="AC62" s="320"/>
      <c r="AD62" s="320"/>
      <c r="AE62" s="320"/>
      <c r="AF62" s="320"/>
      <c r="AG62" s="318">
        <f>'1.8 - Elektroinstalce sla...'!J32</f>
        <v>0</v>
      </c>
      <c r="AH62" s="319"/>
      <c r="AI62" s="319"/>
      <c r="AJ62" s="319"/>
      <c r="AK62" s="319"/>
      <c r="AL62" s="319"/>
      <c r="AM62" s="319"/>
      <c r="AN62" s="318">
        <f t="shared" si="0"/>
        <v>0</v>
      </c>
      <c r="AO62" s="319"/>
      <c r="AP62" s="319"/>
      <c r="AQ62" s="96" t="s">
        <v>87</v>
      </c>
      <c r="AR62" s="51"/>
      <c r="AS62" s="97">
        <v>0</v>
      </c>
      <c r="AT62" s="98">
        <f t="shared" si="1"/>
        <v>0</v>
      </c>
      <c r="AU62" s="99">
        <f>'1.8 - Elektroinstalce sla...'!P88</f>
        <v>0</v>
      </c>
      <c r="AV62" s="98">
        <f>'1.8 - Elektroinstalce sla...'!J35</f>
        <v>0</v>
      </c>
      <c r="AW62" s="98">
        <f>'1.8 - Elektroinstalce sla...'!J36</f>
        <v>0</v>
      </c>
      <c r="AX62" s="98">
        <f>'1.8 - Elektroinstalce sla...'!J37</f>
        <v>0</v>
      </c>
      <c r="AY62" s="98">
        <f>'1.8 - Elektroinstalce sla...'!J38</f>
        <v>0</v>
      </c>
      <c r="AZ62" s="98">
        <f>'1.8 - Elektroinstalce sla...'!F35</f>
        <v>0</v>
      </c>
      <c r="BA62" s="98">
        <f>'1.8 - Elektroinstalce sla...'!F36</f>
        <v>0</v>
      </c>
      <c r="BB62" s="98">
        <f>'1.8 - Elektroinstalce sla...'!F37</f>
        <v>0</v>
      </c>
      <c r="BC62" s="98">
        <f>'1.8 - Elektroinstalce sla...'!F38</f>
        <v>0</v>
      </c>
      <c r="BD62" s="100">
        <f>'1.8 - Elektroinstalce sla...'!F39</f>
        <v>0</v>
      </c>
      <c r="BT62" s="101" t="s">
        <v>83</v>
      </c>
      <c r="BV62" s="101" t="s">
        <v>76</v>
      </c>
      <c r="BW62" s="101" t="s">
        <v>106</v>
      </c>
      <c r="BX62" s="101" t="s">
        <v>82</v>
      </c>
      <c r="CL62" s="101" t="s">
        <v>19</v>
      </c>
    </row>
    <row r="63" spans="1:91" s="7" customFormat="1" ht="14.45" customHeight="1">
      <c r="A63" s="94" t="s">
        <v>84</v>
      </c>
      <c r="B63" s="84"/>
      <c r="C63" s="85"/>
      <c r="D63" s="317" t="s">
        <v>107</v>
      </c>
      <c r="E63" s="317"/>
      <c r="F63" s="317"/>
      <c r="G63" s="317"/>
      <c r="H63" s="317"/>
      <c r="I63" s="86"/>
      <c r="J63" s="317" t="s">
        <v>108</v>
      </c>
      <c r="K63" s="317"/>
      <c r="L63" s="317"/>
      <c r="M63" s="317"/>
      <c r="N63" s="317"/>
      <c r="O63" s="317"/>
      <c r="P63" s="317"/>
      <c r="Q63" s="317"/>
      <c r="R63" s="317"/>
      <c r="S63" s="317"/>
      <c r="T63" s="317"/>
      <c r="U63" s="317"/>
      <c r="V63" s="317"/>
      <c r="W63" s="317"/>
      <c r="X63" s="317"/>
      <c r="Y63" s="317"/>
      <c r="Z63" s="317"/>
      <c r="AA63" s="317"/>
      <c r="AB63" s="317"/>
      <c r="AC63" s="317"/>
      <c r="AD63" s="317"/>
      <c r="AE63" s="317"/>
      <c r="AF63" s="317"/>
      <c r="AG63" s="316">
        <f>'VRN - Vedlejší rozpočtové...'!J30</f>
        <v>0</v>
      </c>
      <c r="AH63" s="315"/>
      <c r="AI63" s="315"/>
      <c r="AJ63" s="315"/>
      <c r="AK63" s="315"/>
      <c r="AL63" s="315"/>
      <c r="AM63" s="315"/>
      <c r="AN63" s="316">
        <f t="shared" si="0"/>
        <v>0</v>
      </c>
      <c r="AO63" s="315"/>
      <c r="AP63" s="315"/>
      <c r="AQ63" s="87" t="s">
        <v>109</v>
      </c>
      <c r="AR63" s="88"/>
      <c r="AS63" s="102">
        <v>0</v>
      </c>
      <c r="AT63" s="103">
        <f t="shared" si="1"/>
        <v>0</v>
      </c>
      <c r="AU63" s="104">
        <f>'VRN - Vedlejší rozpočtové...'!P84</f>
        <v>0</v>
      </c>
      <c r="AV63" s="103">
        <f>'VRN - Vedlejší rozpočtové...'!J33</f>
        <v>0</v>
      </c>
      <c r="AW63" s="103">
        <f>'VRN - Vedlejší rozpočtové...'!J34</f>
        <v>0</v>
      </c>
      <c r="AX63" s="103">
        <f>'VRN - Vedlejší rozpočtové...'!J35</f>
        <v>0</v>
      </c>
      <c r="AY63" s="103">
        <f>'VRN - Vedlejší rozpočtové...'!J36</f>
        <v>0</v>
      </c>
      <c r="AZ63" s="103">
        <f>'VRN - Vedlejší rozpočtové...'!F33</f>
        <v>0</v>
      </c>
      <c r="BA63" s="103">
        <f>'VRN - Vedlejší rozpočtové...'!F34</f>
        <v>0</v>
      </c>
      <c r="BB63" s="103">
        <f>'VRN - Vedlejší rozpočtové...'!F35</f>
        <v>0</v>
      </c>
      <c r="BC63" s="103">
        <f>'VRN - Vedlejší rozpočtové...'!F36</f>
        <v>0</v>
      </c>
      <c r="BD63" s="105">
        <f>'VRN - Vedlejší rozpočtové...'!F37</f>
        <v>0</v>
      </c>
      <c r="BT63" s="93" t="s">
        <v>81</v>
      </c>
      <c r="BV63" s="93" t="s">
        <v>76</v>
      </c>
      <c r="BW63" s="93" t="s">
        <v>110</v>
      </c>
      <c r="BX63" s="93" t="s">
        <v>5</v>
      </c>
      <c r="CL63" s="93" t="s">
        <v>19</v>
      </c>
      <c r="CM63" s="93" t="s">
        <v>83</v>
      </c>
    </row>
    <row r="64" spans="1:91" s="2" customFormat="1" ht="30" customHeight="1">
      <c r="A64" s="32"/>
      <c r="B64" s="33"/>
      <c r="C64" s="34"/>
      <c r="D64" s="34"/>
      <c r="E64" s="34"/>
      <c r="F64" s="34"/>
      <c r="G64" s="34"/>
      <c r="H64" s="34"/>
      <c r="I64" s="34"/>
      <c r="J64" s="34"/>
      <c r="K64" s="34"/>
      <c r="L64" s="34"/>
      <c r="M64" s="34"/>
      <c r="N64" s="34"/>
      <c r="O64" s="34"/>
      <c r="P64" s="34"/>
      <c r="Q64" s="34"/>
      <c r="R64" s="34"/>
      <c r="S64" s="34"/>
      <c r="T64" s="34"/>
      <c r="U64" s="34"/>
      <c r="V64" s="34"/>
      <c r="W64" s="34"/>
      <c r="X64" s="34"/>
      <c r="Y64" s="34"/>
      <c r="Z64" s="34"/>
      <c r="AA64" s="34"/>
      <c r="AB64" s="34"/>
      <c r="AC64" s="34"/>
      <c r="AD64" s="34"/>
      <c r="AE64" s="34"/>
      <c r="AF64" s="34"/>
      <c r="AG64" s="34"/>
      <c r="AH64" s="34"/>
      <c r="AI64" s="34"/>
      <c r="AJ64" s="34"/>
      <c r="AK64" s="34"/>
      <c r="AL64" s="34"/>
      <c r="AM64" s="34"/>
      <c r="AN64" s="34"/>
      <c r="AO64" s="34"/>
      <c r="AP64" s="34"/>
      <c r="AQ64" s="34"/>
      <c r="AR64" s="37"/>
      <c r="AS64" s="32"/>
      <c r="AT64" s="32"/>
      <c r="AU64" s="32"/>
      <c r="AV64" s="32"/>
      <c r="AW64" s="32"/>
      <c r="AX64" s="32"/>
      <c r="AY64" s="32"/>
      <c r="AZ64" s="32"/>
      <c r="BA64" s="32"/>
      <c r="BB64" s="32"/>
      <c r="BC64" s="32"/>
      <c r="BD64" s="32"/>
      <c r="BE64" s="32"/>
    </row>
    <row r="65" spans="1:57" s="2" customFormat="1" ht="6.95" customHeight="1">
      <c r="A65" s="32"/>
      <c r="B65" s="45"/>
      <c r="C65" s="46"/>
      <c r="D65" s="46"/>
      <c r="E65" s="46"/>
      <c r="F65" s="46"/>
      <c r="G65" s="46"/>
      <c r="H65" s="46"/>
      <c r="I65" s="46"/>
      <c r="J65" s="46"/>
      <c r="K65" s="46"/>
      <c r="L65" s="46"/>
      <c r="M65" s="46"/>
      <c r="N65" s="46"/>
      <c r="O65" s="46"/>
      <c r="P65" s="46"/>
      <c r="Q65" s="46"/>
      <c r="R65" s="46"/>
      <c r="S65" s="46"/>
      <c r="T65" s="46"/>
      <c r="U65" s="46"/>
      <c r="V65" s="46"/>
      <c r="W65" s="46"/>
      <c r="X65" s="46"/>
      <c r="Y65" s="46"/>
      <c r="Z65" s="46"/>
      <c r="AA65" s="46"/>
      <c r="AB65" s="46"/>
      <c r="AC65" s="46"/>
      <c r="AD65" s="46"/>
      <c r="AE65" s="46"/>
      <c r="AF65" s="46"/>
      <c r="AG65" s="46"/>
      <c r="AH65" s="46"/>
      <c r="AI65" s="46"/>
      <c r="AJ65" s="46"/>
      <c r="AK65" s="46"/>
      <c r="AL65" s="46"/>
      <c r="AM65" s="46"/>
      <c r="AN65" s="46"/>
      <c r="AO65" s="46"/>
      <c r="AP65" s="46"/>
      <c r="AQ65" s="46"/>
      <c r="AR65" s="37"/>
      <c r="AS65" s="32"/>
      <c r="AT65" s="32"/>
      <c r="AU65" s="32"/>
      <c r="AV65" s="32"/>
      <c r="AW65" s="32"/>
      <c r="AX65" s="32"/>
      <c r="AY65" s="32"/>
      <c r="AZ65" s="32"/>
      <c r="BA65" s="32"/>
      <c r="BB65" s="32"/>
      <c r="BC65" s="32"/>
      <c r="BD65" s="32"/>
      <c r="BE65" s="32"/>
    </row>
  </sheetData>
  <sheetProtection algorithmName="SHA-512" hashValue="gLtFVK1hyVkz69to/559QqKBHKQrx38MG27mtPUZ1cuENGaQpDheNBpjozhsUsvy0Ni+eor5xOFTJYESoiHHGQ==" saltValue="xCj0beq9QWI7TmugZRwrdP7/D6Hh51yC+vlhRFXbRwId0zHGR4tuqZ9GUmTeGt1cdEOPBAwZbkk0h1+z8OqAMw==" spinCount="100000" sheet="1" objects="1" scenarios="1" formatColumns="0" formatRows="0"/>
  <mergeCells count="74">
    <mergeCell ref="AR2:BE2"/>
    <mergeCell ref="L33:P33"/>
    <mergeCell ref="AK33:AO33"/>
    <mergeCell ref="W33:AE33"/>
    <mergeCell ref="AK35:AO35"/>
    <mergeCell ref="X35:AB35"/>
    <mergeCell ref="W31:AE31"/>
    <mergeCell ref="L31:P31"/>
    <mergeCell ref="L32:P32"/>
    <mergeCell ref="W32:AE32"/>
    <mergeCell ref="AK32:AO32"/>
    <mergeCell ref="BE5:BE32"/>
    <mergeCell ref="K5:AO5"/>
    <mergeCell ref="K6:AO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AN62:AP62"/>
    <mergeCell ref="AG62:AM62"/>
    <mergeCell ref="E62:I62"/>
    <mergeCell ref="K62:AF62"/>
    <mergeCell ref="AN63:AP63"/>
    <mergeCell ref="AG63:AM63"/>
    <mergeCell ref="D63:H63"/>
    <mergeCell ref="J63:AF63"/>
    <mergeCell ref="AN60:AP60"/>
    <mergeCell ref="AG60:AM60"/>
    <mergeCell ref="E60:I60"/>
    <mergeCell ref="K60:AF60"/>
    <mergeCell ref="AN61:AP61"/>
    <mergeCell ref="AG61:AM61"/>
    <mergeCell ref="E61:I61"/>
    <mergeCell ref="K61:AF61"/>
    <mergeCell ref="AG58:AM58"/>
    <mergeCell ref="AN58:AP58"/>
    <mergeCell ref="E58:I58"/>
    <mergeCell ref="K58:AF58"/>
    <mergeCell ref="AN59:AP59"/>
    <mergeCell ref="AG59:AM59"/>
    <mergeCell ref="E59:I59"/>
    <mergeCell ref="K59:AF59"/>
    <mergeCell ref="AN56:AP56"/>
    <mergeCell ref="E56:I56"/>
    <mergeCell ref="K56:AF56"/>
    <mergeCell ref="AG56:AM56"/>
    <mergeCell ref="K57:AF57"/>
    <mergeCell ref="AN57:AP57"/>
    <mergeCell ref="E57:I57"/>
    <mergeCell ref="AG57:AM57"/>
    <mergeCell ref="C52:G52"/>
    <mergeCell ref="AG52:AM52"/>
    <mergeCell ref="AN52:AP52"/>
    <mergeCell ref="I52:AF52"/>
    <mergeCell ref="AG55:AM55"/>
    <mergeCell ref="AN55:AP55"/>
    <mergeCell ref="J55:AF55"/>
    <mergeCell ref="D55:H55"/>
    <mergeCell ref="AG54:AM54"/>
    <mergeCell ref="AN54:AP54"/>
    <mergeCell ref="L45:AO45"/>
    <mergeCell ref="AM47:AN47"/>
    <mergeCell ref="AS49:AT51"/>
    <mergeCell ref="AM49:AP49"/>
    <mergeCell ref="AM50:AP50"/>
  </mergeCells>
  <hyperlinks>
    <hyperlink ref="A56" location="'1.1 - Architektonické a s...'!C2" display="/"/>
    <hyperlink ref="A57" location="'1.2 - Stavebně-kontrukční...'!C2" display="/"/>
    <hyperlink ref="A58" location="'1.4 - Zdravotní technika'!C2" display="/"/>
    <hyperlink ref="A59" location="'1.5 - Elektroinstalace si...'!C2" display="/"/>
    <hyperlink ref="A60" location="'1.6 - Vytápění'!C2" display="/"/>
    <hyperlink ref="A61" location="'1.7 - Vzduchotechnika'!C2" display="/"/>
    <hyperlink ref="A62" location="'1.8 - Elektroinstalce sla...'!C2" display="/"/>
    <hyperlink ref="A63" location="'VRN - Vedlejší rozpočtové...'!C2" display="/"/>
  </hyperlinks>
  <pageMargins left="0.39374999999999999" right="0.39374999999999999" top="0.39374999999999999" bottom="0.39374999999999999" header="0" footer="0"/>
  <pageSetup paperSize="9" scale="89" fitToHeight="100" orientation="landscape" blackAndWhite="1"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444"/>
  <sheetViews>
    <sheetView showGridLines="0" topLeftCell="A9" workbookViewId="0"/>
  </sheetViews>
  <sheetFormatPr defaultRowHeight="15"/>
  <cols>
    <col min="1" max="1" width="8.83203125" style="1" customWidth="1"/>
    <col min="2" max="2" width="1.1640625" style="1" customWidth="1"/>
    <col min="3" max="4" width="4.5" style="1" customWidth="1"/>
    <col min="5" max="5" width="18.33203125" style="1" customWidth="1"/>
    <col min="6" max="6" width="108" style="1" customWidth="1"/>
    <col min="7" max="7" width="8" style="1" customWidth="1"/>
    <col min="8" max="8" width="15" style="1" customWidth="1"/>
    <col min="9" max="9" width="16.83203125" style="1" customWidth="1"/>
    <col min="10" max="10" width="23.83203125" style="1" customWidth="1"/>
    <col min="11" max="11" width="23.83203125" style="1" hidden="1" customWidth="1"/>
    <col min="12" max="12" width="10" style="1" customWidth="1"/>
    <col min="13" max="13" width="11.5" style="1" hidden="1" customWidth="1"/>
    <col min="14" max="14" width="9.1640625" style="1" hidden="1"/>
    <col min="15" max="20" width="15.1640625" style="1" hidden="1" customWidth="1"/>
    <col min="21" max="21" width="17.5" style="1" hidden="1" customWidth="1"/>
    <col min="22" max="22" width="13.1640625" style="1" customWidth="1"/>
    <col min="23" max="23" width="17.5" style="1" customWidth="1"/>
    <col min="24" max="24" width="13.1640625" style="1" customWidth="1"/>
    <col min="25" max="25" width="16" style="1" customWidth="1"/>
    <col min="26" max="26" width="11.6640625" style="1" customWidth="1"/>
    <col min="27" max="27" width="16" style="1" customWidth="1"/>
    <col min="28" max="28" width="17.5" style="1" customWidth="1"/>
    <col min="29" max="29" width="11.6640625" style="1" customWidth="1"/>
    <col min="30" max="30" width="16" style="1" customWidth="1"/>
    <col min="31" max="31" width="17.5" style="1" customWidth="1"/>
    <col min="44" max="65" width="9.1640625" style="1" hidden="1"/>
  </cols>
  <sheetData>
    <row r="2" spans="1:46" s="1" customFormat="1" ht="36.950000000000003" customHeight="1">
      <c r="L2" s="342"/>
      <c r="M2" s="342"/>
      <c r="N2" s="342"/>
      <c r="O2" s="342"/>
      <c r="P2" s="342"/>
      <c r="Q2" s="342"/>
      <c r="R2" s="342"/>
      <c r="S2" s="342"/>
      <c r="T2" s="342"/>
      <c r="U2" s="342"/>
      <c r="V2" s="342"/>
      <c r="AT2" s="15" t="s">
        <v>88</v>
      </c>
    </row>
    <row r="3" spans="1:46" s="1" customFormat="1" ht="6.95" customHeight="1">
      <c r="B3" s="106"/>
      <c r="C3" s="107"/>
      <c r="D3" s="107"/>
      <c r="E3" s="107"/>
      <c r="F3" s="107"/>
      <c r="G3" s="107"/>
      <c r="H3" s="107"/>
      <c r="I3" s="107"/>
      <c r="J3" s="107"/>
      <c r="K3" s="107"/>
      <c r="L3" s="18"/>
      <c r="AT3" s="15" t="s">
        <v>83</v>
      </c>
    </row>
    <row r="4" spans="1:46" s="1" customFormat="1" ht="24.95" customHeight="1">
      <c r="B4" s="18"/>
      <c r="D4" s="108" t="s">
        <v>111</v>
      </c>
      <c r="L4" s="18"/>
      <c r="M4" s="109" t="s">
        <v>10</v>
      </c>
      <c r="AT4" s="15" t="s">
        <v>4</v>
      </c>
    </row>
    <row r="5" spans="1:46" s="1" customFormat="1" ht="6.95" customHeight="1">
      <c r="B5" s="18"/>
      <c r="L5" s="18"/>
    </row>
    <row r="6" spans="1:46" s="1" customFormat="1" ht="12" customHeight="1">
      <c r="B6" s="18"/>
      <c r="D6" s="110" t="s">
        <v>16</v>
      </c>
      <c r="L6" s="18"/>
    </row>
    <row r="7" spans="1:46" s="1" customFormat="1" ht="14.45" customHeight="1">
      <c r="B7" s="18"/>
      <c r="E7" s="343" t="str">
        <f>'Rekapitulace stavby'!K6</f>
        <v>Stavební úpravy objektu č.p. 104 a 105, Café Herzog, Broumov - 1. etapa</v>
      </c>
      <c r="F7" s="344"/>
      <c r="G7" s="344"/>
      <c r="H7" s="344"/>
      <c r="L7" s="18"/>
    </row>
    <row r="8" spans="1:46" s="1" customFormat="1" ht="12" customHeight="1">
      <c r="B8" s="18"/>
      <c r="D8" s="110" t="s">
        <v>112</v>
      </c>
      <c r="L8" s="18"/>
    </row>
    <row r="9" spans="1:46" s="2" customFormat="1" ht="14.45" customHeight="1">
      <c r="A9" s="32"/>
      <c r="B9" s="37"/>
      <c r="C9" s="32"/>
      <c r="D9" s="32"/>
      <c r="E9" s="343" t="s">
        <v>113</v>
      </c>
      <c r="F9" s="345"/>
      <c r="G9" s="345"/>
      <c r="H9" s="345"/>
      <c r="I9" s="32"/>
      <c r="J9" s="32"/>
      <c r="K9" s="32"/>
      <c r="L9" s="111"/>
      <c r="S9" s="32"/>
      <c r="T9" s="32"/>
      <c r="U9" s="32"/>
      <c r="V9" s="32"/>
      <c r="W9" s="32"/>
      <c r="X9" s="32"/>
      <c r="Y9" s="32"/>
      <c r="Z9" s="32"/>
      <c r="AA9" s="32"/>
      <c r="AB9" s="32"/>
      <c r="AC9" s="32"/>
      <c r="AD9" s="32"/>
      <c r="AE9" s="32"/>
    </row>
    <row r="10" spans="1:46" s="2" customFormat="1" ht="12" customHeight="1">
      <c r="A10" s="32"/>
      <c r="B10" s="37"/>
      <c r="C10" s="32"/>
      <c r="D10" s="110" t="s">
        <v>114</v>
      </c>
      <c r="E10" s="32"/>
      <c r="F10" s="32"/>
      <c r="G10" s="32"/>
      <c r="H10" s="32"/>
      <c r="I10" s="32"/>
      <c r="J10" s="32"/>
      <c r="K10" s="32"/>
      <c r="L10" s="111"/>
      <c r="S10" s="32"/>
      <c r="T10" s="32"/>
      <c r="U10" s="32"/>
      <c r="V10" s="32"/>
      <c r="W10" s="32"/>
      <c r="X10" s="32"/>
      <c r="Y10" s="32"/>
      <c r="Z10" s="32"/>
      <c r="AA10" s="32"/>
      <c r="AB10" s="32"/>
      <c r="AC10" s="32"/>
      <c r="AD10" s="32"/>
      <c r="AE10" s="32"/>
    </row>
    <row r="11" spans="1:46" s="2" customFormat="1" ht="15.6" customHeight="1">
      <c r="A11" s="32"/>
      <c r="B11" s="37"/>
      <c r="C11" s="32"/>
      <c r="D11" s="32"/>
      <c r="E11" s="346" t="s">
        <v>115</v>
      </c>
      <c r="F11" s="345"/>
      <c r="G11" s="345"/>
      <c r="H11" s="345"/>
      <c r="I11" s="32"/>
      <c r="J11" s="32"/>
      <c r="K11" s="32"/>
      <c r="L11" s="111"/>
      <c r="S11" s="32"/>
      <c r="T11" s="32"/>
      <c r="U11" s="32"/>
      <c r="V11" s="32"/>
      <c r="W11" s="32"/>
      <c r="X11" s="32"/>
      <c r="Y11" s="32"/>
      <c r="Z11" s="32"/>
      <c r="AA11" s="32"/>
      <c r="AB11" s="32"/>
      <c r="AC11" s="32"/>
      <c r="AD11" s="32"/>
      <c r="AE11" s="32"/>
    </row>
    <row r="12" spans="1:46" s="2" customFormat="1" ht="11.25">
      <c r="A12" s="32"/>
      <c r="B12" s="37"/>
      <c r="C12" s="32"/>
      <c r="D12" s="32"/>
      <c r="E12" s="32"/>
      <c r="F12" s="32"/>
      <c r="G12" s="32"/>
      <c r="H12" s="32"/>
      <c r="I12" s="32"/>
      <c r="J12" s="32"/>
      <c r="K12" s="32"/>
      <c r="L12" s="111"/>
      <c r="S12" s="32"/>
      <c r="T12" s="32"/>
      <c r="U12" s="32"/>
      <c r="V12" s="32"/>
      <c r="W12" s="32"/>
      <c r="X12" s="32"/>
      <c r="Y12" s="32"/>
      <c r="Z12" s="32"/>
      <c r="AA12" s="32"/>
      <c r="AB12" s="32"/>
      <c r="AC12" s="32"/>
      <c r="AD12" s="32"/>
      <c r="AE12" s="32"/>
    </row>
    <row r="13" spans="1:46" s="2" customFormat="1" ht="12" customHeight="1">
      <c r="A13" s="32"/>
      <c r="B13" s="37"/>
      <c r="C13" s="32"/>
      <c r="D13" s="110" t="s">
        <v>18</v>
      </c>
      <c r="E13" s="32"/>
      <c r="F13" s="101" t="s">
        <v>19</v>
      </c>
      <c r="G13" s="32"/>
      <c r="H13" s="32"/>
      <c r="I13" s="110" t="s">
        <v>20</v>
      </c>
      <c r="J13" s="101" t="s">
        <v>19</v>
      </c>
      <c r="K13" s="32"/>
      <c r="L13" s="111"/>
      <c r="S13" s="32"/>
      <c r="T13" s="32"/>
      <c r="U13" s="32"/>
      <c r="V13" s="32"/>
      <c r="W13" s="32"/>
      <c r="X13" s="32"/>
      <c r="Y13" s="32"/>
      <c r="Z13" s="32"/>
      <c r="AA13" s="32"/>
      <c r="AB13" s="32"/>
      <c r="AC13" s="32"/>
      <c r="AD13" s="32"/>
      <c r="AE13" s="32"/>
    </row>
    <row r="14" spans="1:46" s="2" customFormat="1" ht="12" customHeight="1">
      <c r="A14" s="32"/>
      <c r="B14" s="37"/>
      <c r="C14" s="32"/>
      <c r="D14" s="110" t="s">
        <v>21</v>
      </c>
      <c r="E14" s="32"/>
      <c r="F14" s="101" t="s">
        <v>22</v>
      </c>
      <c r="G14" s="32"/>
      <c r="H14" s="32"/>
      <c r="I14" s="110" t="s">
        <v>23</v>
      </c>
      <c r="J14" s="112" t="str">
        <f>'Rekapitulace stavby'!AN8</f>
        <v>10. 10. 2022</v>
      </c>
      <c r="K14" s="32"/>
      <c r="L14" s="111"/>
      <c r="S14" s="32"/>
      <c r="T14" s="32"/>
      <c r="U14" s="32"/>
      <c r="V14" s="32"/>
      <c r="W14" s="32"/>
      <c r="X14" s="32"/>
      <c r="Y14" s="32"/>
      <c r="Z14" s="32"/>
      <c r="AA14" s="32"/>
      <c r="AB14" s="32"/>
      <c r="AC14" s="32"/>
      <c r="AD14" s="32"/>
      <c r="AE14" s="32"/>
    </row>
    <row r="15" spans="1:46" s="2" customFormat="1" ht="10.9" customHeight="1">
      <c r="A15" s="32"/>
      <c r="B15" s="37"/>
      <c r="C15" s="32"/>
      <c r="D15" s="32"/>
      <c r="E15" s="32"/>
      <c r="F15" s="32"/>
      <c r="G15" s="32"/>
      <c r="H15" s="32"/>
      <c r="I15" s="32"/>
      <c r="J15" s="32"/>
      <c r="K15" s="32"/>
      <c r="L15" s="111"/>
      <c r="S15" s="32"/>
      <c r="T15" s="32"/>
      <c r="U15" s="32"/>
      <c r="V15" s="32"/>
      <c r="W15" s="32"/>
      <c r="X15" s="32"/>
      <c r="Y15" s="32"/>
      <c r="Z15" s="32"/>
      <c r="AA15" s="32"/>
      <c r="AB15" s="32"/>
      <c r="AC15" s="32"/>
      <c r="AD15" s="32"/>
      <c r="AE15" s="32"/>
    </row>
    <row r="16" spans="1:46" s="2" customFormat="1" ht="12" customHeight="1">
      <c r="A16" s="32"/>
      <c r="B16" s="37"/>
      <c r="C16" s="32"/>
      <c r="D16" s="110" t="s">
        <v>25</v>
      </c>
      <c r="E16" s="32"/>
      <c r="F16" s="32"/>
      <c r="G16" s="32"/>
      <c r="H16" s="32"/>
      <c r="I16" s="110" t="s">
        <v>26</v>
      </c>
      <c r="J16" s="101" t="s">
        <v>19</v>
      </c>
      <c r="K16" s="32"/>
      <c r="L16" s="111"/>
      <c r="S16" s="32"/>
      <c r="T16" s="32"/>
      <c r="U16" s="32"/>
      <c r="V16" s="32"/>
      <c r="W16" s="32"/>
      <c r="X16" s="32"/>
      <c r="Y16" s="32"/>
      <c r="Z16" s="32"/>
      <c r="AA16" s="32"/>
      <c r="AB16" s="32"/>
      <c r="AC16" s="32"/>
      <c r="AD16" s="32"/>
      <c r="AE16" s="32"/>
    </row>
    <row r="17" spans="1:31" s="2" customFormat="1" ht="18" customHeight="1">
      <c r="A17" s="32"/>
      <c r="B17" s="37"/>
      <c r="C17" s="32"/>
      <c r="D17" s="32"/>
      <c r="E17" s="101" t="s">
        <v>27</v>
      </c>
      <c r="F17" s="32"/>
      <c r="G17" s="32"/>
      <c r="H17" s="32"/>
      <c r="I17" s="110" t="s">
        <v>28</v>
      </c>
      <c r="J17" s="101" t="s">
        <v>19</v>
      </c>
      <c r="K17" s="32"/>
      <c r="L17" s="111"/>
      <c r="S17" s="32"/>
      <c r="T17" s="32"/>
      <c r="U17" s="32"/>
      <c r="V17" s="32"/>
      <c r="W17" s="32"/>
      <c r="X17" s="32"/>
      <c r="Y17" s="32"/>
      <c r="Z17" s="32"/>
      <c r="AA17" s="32"/>
      <c r="AB17" s="32"/>
      <c r="AC17" s="32"/>
      <c r="AD17" s="32"/>
      <c r="AE17" s="32"/>
    </row>
    <row r="18" spans="1:31" s="2" customFormat="1" ht="6.95" customHeight="1">
      <c r="A18" s="32"/>
      <c r="B18" s="37"/>
      <c r="C18" s="32"/>
      <c r="D18" s="32"/>
      <c r="E18" s="32"/>
      <c r="F18" s="32"/>
      <c r="G18" s="32"/>
      <c r="H18" s="32"/>
      <c r="I18" s="32"/>
      <c r="J18" s="32"/>
      <c r="K18" s="32"/>
      <c r="L18" s="111"/>
      <c r="S18" s="32"/>
      <c r="T18" s="32"/>
      <c r="U18" s="32"/>
      <c r="V18" s="32"/>
      <c r="W18" s="32"/>
      <c r="X18" s="32"/>
      <c r="Y18" s="32"/>
      <c r="Z18" s="32"/>
      <c r="AA18" s="32"/>
      <c r="AB18" s="32"/>
      <c r="AC18" s="32"/>
      <c r="AD18" s="32"/>
      <c r="AE18" s="32"/>
    </row>
    <row r="19" spans="1:31" s="2" customFormat="1" ht="12" customHeight="1">
      <c r="A19" s="32"/>
      <c r="B19" s="37"/>
      <c r="C19" s="32"/>
      <c r="D19" s="110" t="s">
        <v>29</v>
      </c>
      <c r="E19" s="32"/>
      <c r="F19" s="32"/>
      <c r="G19" s="32"/>
      <c r="H19" s="32"/>
      <c r="I19" s="110" t="s">
        <v>26</v>
      </c>
      <c r="J19" s="28" t="str">
        <f>'Rekapitulace stavby'!AN13</f>
        <v>Vyplň údaj</v>
      </c>
      <c r="K19" s="32"/>
      <c r="L19" s="111"/>
      <c r="S19" s="32"/>
      <c r="T19" s="32"/>
      <c r="U19" s="32"/>
      <c r="V19" s="32"/>
      <c r="W19" s="32"/>
      <c r="X19" s="32"/>
      <c r="Y19" s="32"/>
      <c r="Z19" s="32"/>
      <c r="AA19" s="32"/>
      <c r="AB19" s="32"/>
      <c r="AC19" s="32"/>
      <c r="AD19" s="32"/>
      <c r="AE19" s="32"/>
    </row>
    <row r="20" spans="1:31" s="2" customFormat="1" ht="18" customHeight="1">
      <c r="A20" s="32"/>
      <c r="B20" s="37"/>
      <c r="C20" s="32"/>
      <c r="D20" s="32"/>
      <c r="E20" s="347" t="str">
        <f>'Rekapitulace stavby'!E14</f>
        <v>Vyplň údaj</v>
      </c>
      <c r="F20" s="348"/>
      <c r="G20" s="348"/>
      <c r="H20" s="348"/>
      <c r="I20" s="110" t="s">
        <v>28</v>
      </c>
      <c r="J20" s="28" t="str">
        <f>'Rekapitulace stavby'!AN14</f>
        <v>Vyplň údaj</v>
      </c>
      <c r="K20" s="32"/>
      <c r="L20" s="111"/>
      <c r="S20" s="32"/>
      <c r="T20" s="32"/>
      <c r="U20" s="32"/>
      <c r="V20" s="32"/>
      <c r="W20" s="32"/>
      <c r="X20" s="32"/>
      <c r="Y20" s="32"/>
      <c r="Z20" s="32"/>
      <c r="AA20" s="32"/>
      <c r="AB20" s="32"/>
      <c r="AC20" s="32"/>
      <c r="AD20" s="32"/>
      <c r="AE20" s="32"/>
    </row>
    <row r="21" spans="1:31" s="2" customFormat="1" ht="6.95" customHeight="1">
      <c r="A21" s="32"/>
      <c r="B21" s="37"/>
      <c r="C21" s="32"/>
      <c r="D21" s="32"/>
      <c r="E21" s="32"/>
      <c r="F21" s="32"/>
      <c r="G21" s="32"/>
      <c r="H21" s="32"/>
      <c r="I21" s="32"/>
      <c r="J21" s="32"/>
      <c r="K21" s="32"/>
      <c r="L21" s="111"/>
      <c r="S21" s="32"/>
      <c r="T21" s="32"/>
      <c r="U21" s="32"/>
      <c r="V21" s="32"/>
      <c r="W21" s="32"/>
      <c r="X21" s="32"/>
      <c r="Y21" s="32"/>
      <c r="Z21" s="32"/>
      <c r="AA21" s="32"/>
      <c r="AB21" s="32"/>
      <c r="AC21" s="32"/>
      <c r="AD21" s="32"/>
      <c r="AE21" s="32"/>
    </row>
    <row r="22" spans="1:31" s="2" customFormat="1" ht="12" customHeight="1">
      <c r="A22" s="32"/>
      <c r="B22" s="37"/>
      <c r="C22" s="32"/>
      <c r="D22" s="110" t="s">
        <v>31</v>
      </c>
      <c r="E22" s="32"/>
      <c r="F22" s="32"/>
      <c r="G22" s="32"/>
      <c r="H22" s="32"/>
      <c r="I22" s="110" t="s">
        <v>26</v>
      </c>
      <c r="J22" s="101" t="s">
        <v>32</v>
      </c>
      <c r="K22" s="32"/>
      <c r="L22" s="111"/>
      <c r="S22" s="32"/>
      <c r="T22" s="32"/>
      <c r="U22" s="32"/>
      <c r="V22" s="32"/>
      <c r="W22" s="32"/>
      <c r="X22" s="32"/>
      <c r="Y22" s="32"/>
      <c r="Z22" s="32"/>
      <c r="AA22" s="32"/>
      <c r="AB22" s="32"/>
      <c r="AC22" s="32"/>
      <c r="AD22" s="32"/>
      <c r="AE22" s="32"/>
    </row>
    <row r="23" spans="1:31" s="2" customFormat="1" ht="18" customHeight="1">
      <c r="A23" s="32"/>
      <c r="B23" s="37"/>
      <c r="C23" s="32"/>
      <c r="D23" s="32"/>
      <c r="E23" s="101" t="s">
        <v>33</v>
      </c>
      <c r="F23" s="32"/>
      <c r="G23" s="32"/>
      <c r="H23" s="32"/>
      <c r="I23" s="110" t="s">
        <v>28</v>
      </c>
      <c r="J23" s="101" t="s">
        <v>34</v>
      </c>
      <c r="K23" s="32"/>
      <c r="L23" s="111"/>
      <c r="S23" s="32"/>
      <c r="T23" s="32"/>
      <c r="U23" s="32"/>
      <c r="V23" s="32"/>
      <c r="W23" s="32"/>
      <c r="X23" s="32"/>
      <c r="Y23" s="32"/>
      <c r="Z23" s="32"/>
      <c r="AA23" s="32"/>
      <c r="AB23" s="32"/>
      <c r="AC23" s="32"/>
      <c r="AD23" s="32"/>
      <c r="AE23" s="32"/>
    </row>
    <row r="24" spans="1:31" s="2" customFormat="1" ht="6.95" customHeight="1">
      <c r="A24" s="32"/>
      <c r="B24" s="37"/>
      <c r="C24" s="32"/>
      <c r="D24" s="32"/>
      <c r="E24" s="32"/>
      <c r="F24" s="32"/>
      <c r="G24" s="32"/>
      <c r="H24" s="32"/>
      <c r="I24" s="32"/>
      <c r="J24" s="32"/>
      <c r="K24" s="32"/>
      <c r="L24" s="111"/>
      <c r="S24" s="32"/>
      <c r="T24" s="32"/>
      <c r="U24" s="32"/>
      <c r="V24" s="32"/>
      <c r="W24" s="32"/>
      <c r="X24" s="32"/>
      <c r="Y24" s="32"/>
      <c r="Z24" s="32"/>
      <c r="AA24" s="32"/>
      <c r="AB24" s="32"/>
      <c r="AC24" s="32"/>
      <c r="AD24" s="32"/>
      <c r="AE24" s="32"/>
    </row>
    <row r="25" spans="1:31" s="2" customFormat="1" ht="12" customHeight="1">
      <c r="A25" s="32"/>
      <c r="B25" s="37"/>
      <c r="C25" s="32"/>
      <c r="D25" s="110" t="s">
        <v>36</v>
      </c>
      <c r="E25" s="32"/>
      <c r="F25" s="32"/>
      <c r="G25" s="32"/>
      <c r="H25" s="32"/>
      <c r="I25" s="110" t="s">
        <v>26</v>
      </c>
      <c r="J25" s="101" t="s">
        <v>19</v>
      </c>
      <c r="K25" s="32"/>
      <c r="L25" s="111"/>
      <c r="S25" s="32"/>
      <c r="T25" s="32"/>
      <c r="U25" s="32"/>
      <c r="V25" s="32"/>
      <c r="W25" s="32"/>
      <c r="X25" s="32"/>
      <c r="Y25" s="32"/>
      <c r="Z25" s="32"/>
      <c r="AA25" s="32"/>
      <c r="AB25" s="32"/>
      <c r="AC25" s="32"/>
      <c r="AD25" s="32"/>
      <c r="AE25" s="32"/>
    </row>
    <row r="26" spans="1:31" s="2" customFormat="1" ht="18" customHeight="1">
      <c r="A26" s="32"/>
      <c r="B26" s="37"/>
      <c r="C26" s="32"/>
      <c r="D26" s="32"/>
      <c r="E26" s="101" t="s">
        <v>37</v>
      </c>
      <c r="F26" s="32"/>
      <c r="G26" s="32"/>
      <c r="H26" s="32"/>
      <c r="I26" s="110" t="s">
        <v>28</v>
      </c>
      <c r="J26" s="101" t="s">
        <v>19</v>
      </c>
      <c r="K26" s="32"/>
      <c r="L26" s="111"/>
      <c r="S26" s="32"/>
      <c r="T26" s="32"/>
      <c r="U26" s="32"/>
      <c r="V26" s="32"/>
      <c r="W26" s="32"/>
      <c r="X26" s="32"/>
      <c r="Y26" s="32"/>
      <c r="Z26" s="32"/>
      <c r="AA26" s="32"/>
      <c r="AB26" s="32"/>
      <c r="AC26" s="32"/>
      <c r="AD26" s="32"/>
      <c r="AE26" s="32"/>
    </row>
    <row r="27" spans="1:31" s="2" customFormat="1" ht="6.95" customHeight="1">
      <c r="A27" s="32"/>
      <c r="B27" s="37"/>
      <c r="C27" s="32"/>
      <c r="D27" s="32"/>
      <c r="E27" s="32"/>
      <c r="F27" s="32"/>
      <c r="G27" s="32"/>
      <c r="H27" s="32"/>
      <c r="I27" s="32"/>
      <c r="J27" s="32"/>
      <c r="K27" s="32"/>
      <c r="L27" s="111"/>
      <c r="S27" s="32"/>
      <c r="T27" s="32"/>
      <c r="U27" s="32"/>
      <c r="V27" s="32"/>
      <c r="W27" s="32"/>
      <c r="X27" s="32"/>
      <c r="Y27" s="32"/>
      <c r="Z27" s="32"/>
      <c r="AA27" s="32"/>
      <c r="AB27" s="32"/>
      <c r="AC27" s="32"/>
      <c r="AD27" s="32"/>
      <c r="AE27" s="32"/>
    </row>
    <row r="28" spans="1:31" s="2" customFormat="1" ht="12" customHeight="1">
      <c r="A28" s="32"/>
      <c r="B28" s="37"/>
      <c r="C28" s="32"/>
      <c r="D28" s="110" t="s">
        <v>38</v>
      </c>
      <c r="E28" s="32"/>
      <c r="F28" s="32"/>
      <c r="G28" s="32"/>
      <c r="H28" s="32"/>
      <c r="I28" s="32"/>
      <c r="J28" s="32"/>
      <c r="K28" s="32"/>
      <c r="L28" s="111"/>
      <c r="S28" s="32"/>
      <c r="T28" s="32"/>
      <c r="U28" s="32"/>
      <c r="V28" s="32"/>
      <c r="W28" s="32"/>
      <c r="X28" s="32"/>
      <c r="Y28" s="32"/>
      <c r="Z28" s="32"/>
      <c r="AA28" s="32"/>
      <c r="AB28" s="32"/>
      <c r="AC28" s="32"/>
      <c r="AD28" s="32"/>
      <c r="AE28" s="32"/>
    </row>
    <row r="29" spans="1:31" s="8" customFormat="1" ht="14.45" customHeight="1">
      <c r="A29" s="113"/>
      <c r="B29" s="114"/>
      <c r="C29" s="113"/>
      <c r="D29" s="113"/>
      <c r="E29" s="349" t="s">
        <v>19</v>
      </c>
      <c r="F29" s="349"/>
      <c r="G29" s="349"/>
      <c r="H29" s="349"/>
      <c r="I29" s="113"/>
      <c r="J29" s="113"/>
      <c r="K29" s="113"/>
      <c r="L29" s="115"/>
      <c r="S29" s="113"/>
      <c r="T29" s="113"/>
      <c r="U29" s="113"/>
      <c r="V29" s="113"/>
      <c r="W29" s="113"/>
      <c r="X29" s="113"/>
      <c r="Y29" s="113"/>
      <c r="Z29" s="113"/>
      <c r="AA29" s="113"/>
      <c r="AB29" s="113"/>
      <c r="AC29" s="113"/>
      <c r="AD29" s="113"/>
      <c r="AE29" s="113"/>
    </row>
    <row r="30" spans="1:31" s="2" customFormat="1" ht="6.95" customHeight="1">
      <c r="A30" s="32"/>
      <c r="B30" s="37"/>
      <c r="C30" s="32"/>
      <c r="D30" s="32"/>
      <c r="E30" s="32"/>
      <c r="F30" s="32"/>
      <c r="G30" s="32"/>
      <c r="H30" s="32"/>
      <c r="I30" s="32"/>
      <c r="J30" s="32"/>
      <c r="K30" s="32"/>
      <c r="L30" s="111"/>
      <c r="S30" s="32"/>
      <c r="T30" s="32"/>
      <c r="U30" s="32"/>
      <c r="V30" s="32"/>
      <c r="W30" s="32"/>
      <c r="X30" s="32"/>
      <c r="Y30" s="32"/>
      <c r="Z30" s="32"/>
      <c r="AA30" s="32"/>
      <c r="AB30" s="32"/>
      <c r="AC30" s="32"/>
      <c r="AD30" s="32"/>
      <c r="AE30" s="32"/>
    </row>
    <row r="31" spans="1:31" s="2" customFormat="1" ht="6.95" customHeight="1">
      <c r="A31" s="32"/>
      <c r="B31" s="37"/>
      <c r="C31" s="32"/>
      <c r="D31" s="116"/>
      <c r="E31" s="116"/>
      <c r="F31" s="116"/>
      <c r="G31" s="116"/>
      <c r="H31" s="116"/>
      <c r="I31" s="116"/>
      <c r="J31" s="116"/>
      <c r="K31" s="116"/>
      <c r="L31" s="111"/>
      <c r="S31" s="32"/>
      <c r="T31" s="32"/>
      <c r="U31" s="32"/>
      <c r="V31" s="32"/>
      <c r="W31" s="32"/>
      <c r="X31" s="32"/>
      <c r="Y31" s="32"/>
      <c r="Z31" s="32"/>
      <c r="AA31" s="32"/>
      <c r="AB31" s="32"/>
      <c r="AC31" s="32"/>
      <c r="AD31" s="32"/>
      <c r="AE31" s="32"/>
    </row>
    <row r="32" spans="1:31" s="2" customFormat="1" ht="25.35" customHeight="1">
      <c r="A32" s="32"/>
      <c r="B32" s="37"/>
      <c r="C32" s="32"/>
      <c r="D32" s="117" t="s">
        <v>40</v>
      </c>
      <c r="E32" s="32"/>
      <c r="F32" s="32"/>
      <c r="G32" s="32"/>
      <c r="H32" s="32"/>
      <c r="I32" s="32"/>
      <c r="J32" s="118">
        <f>ROUND(J118, 2)</f>
        <v>0</v>
      </c>
      <c r="K32" s="32"/>
      <c r="L32" s="111"/>
      <c r="S32" s="32"/>
      <c r="T32" s="32"/>
      <c r="U32" s="32"/>
      <c r="V32" s="32"/>
      <c r="W32" s="32"/>
      <c r="X32" s="32"/>
      <c r="Y32" s="32"/>
      <c r="Z32" s="32"/>
      <c r="AA32" s="32"/>
      <c r="AB32" s="32"/>
      <c r="AC32" s="32"/>
      <c r="AD32" s="32"/>
      <c r="AE32" s="32"/>
    </row>
    <row r="33" spans="1:31" s="2" customFormat="1" ht="6.95" customHeight="1">
      <c r="A33" s="32"/>
      <c r="B33" s="37"/>
      <c r="C33" s="32"/>
      <c r="D33" s="116"/>
      <c r="E33" s="116"/>
      <c r="F33" s="116"/>
      <c r="G33" s="116"/>
      <c r="H33" s="116"/>
      <c r="I33" s="116"/>
      <c r="J33" s="116"/>
      <c r="K33" s="116"/>
      <c r="L33" s="111"/>
      <c r="S33" s="32"/>
      <c r="T33" s="32"/>
      <c r="U33" s="32"/>
      <c r="V33" s="32"/>
      <c r="W33" s="32"/>
      <c r="X33" s="32"/>
      <c r="Y33" s="32"/>
      <c r="Z33" s="32"/>
      <c r="AA33" s="32"/>
      <c r="AB33" s="32"/>
      <c r="AC33" s="32"/>
      <c r="AD33" s="32"/>
      <c r="AE33" s="32"/>
    </row>
    <row r="34" spans="1:31" s="2" customFormat="1" ht="14.45" customHeight="1">
      <c r="A34" s="32"/>
      <c r="B34" s="37"/>
      <c r="C34" s="32"/>
      <c r="D34" s="32"/>
      <c r="E34" s="32"/>
      <c r="F34" s="119" t="s">
        <v>42</v>
      </c>
      <c r="G34" s="32"/>
      <c r="H34" s="32"/>
      <c r="I34" s="119" t="s">
        <v>41</v>
      </c>
      <c r="J34" s="119" t="s">
        <v>43</v>
      </c>
      <c r="K34" s="32"/>
      <c r="L34" s="111"/>
      <c r="S34" s="32"/>
      <c r="T34" s="32"/>
      <c r="U34" s="32"/>
      <c r="V34" s="32"/>
      <c r="W34" s="32"/>
      <c r="X34" s="32"/>
      <c r="Y34" s="32"/>
      <c r="Z34" s="32"/>
      <c r="AA34" s="32"/>
      <c r="AB34" s="32"/>
      <c r="AC34" s="32"/>
      <c r="AD34" s="32"/>
      <c r="AE34" s="32"/>
    </row>
    <row r="35" spans="1:31" s="2" customFormat="1" ht="14.45" customHeight="1">
      <c r="A35" s="32"/>
      <c r="B35" s="37"/>
      <c r="C35" s="32"/>
      <c r="D35" s="120" t="s">
        <v>44</v>
      </c>
      <c r="E35" s="110" t="s">
        <v>45</v>
      </c>
      <c r="F35" s="121">
        <f>ROUND((SUM(BE118:BE443)),  2)</f>
        <v>0</v>
      </c>
      <c r="G35" s="32"/>
      <c r="H35" s="32"/>
      <c r="I35" s="122">
        <v>0.21</v>
      </c>
      <c r="J35" s="121">
        <f>ROUND(((SUM(BE118:BE443))*I35),  2)</f>
        <v>0</v>
      </c>
      <c r="K35" s="32"/>
      <c r="L35" s="111"/>
      <c r="S35" s="32"/>
      <c r="T35" s="32"/>
      <c r="U35" s="32"/>
      <c r="V35" s="32"/>
      <c r="W35" s="32"/>
      <c r="X35" s="32"/>
      <c r="Y35" s="32"/>
      <c r="Z35" s="32"/>
      <c r="AA35" s="32"/>
      <c r="AB35" s="32"/>
      <c r="AC35" s="32"/>
      <c r="AD35" s="32"/>
      <c r="AE35" s="32"/>
    </row>
    <row r="36" spans="1:31" s="2" customFormat="1" ht="14.45" customHeight="1">
      <c r="A36" s="32"/>
      <c r="B36" s="37"/>
      <c r="C36" s="32"/>
      <c r="D36" s="32"/>
      <c r="E36" s="110" t="s">
        <v>46</v>
      </c>
      <c r="F36" s="121">
        <f>ROUND((SUM(BF118:BF443)),  2)</f>
        <v>0</v>
      </c>
      <c r="G36" s="32"/>
      <c r="H36" s="32"/>
      <c r="I36" s="122">
        <v>0.15</v>
      </c>
      <c r="J36" s="121">
        <f>ROUND(((SUM(BF118:BF443))*I36),  2)</f>
        <v>0</v>
      </c>
      <c r="K36" s="32"/>
      <c r="L36" s="111"/>
      <c r="S36" s="32"/>
      <c r="T36" s="32"/>
      <c r="U36" s="32"/>
      <c r="V36" s="32"/>
      <c r="W36" s="32"/>
      <c r="X36" s="32"/>
      <c r="Y36" s="32"/>
      <c r="Z36" s="32"/>
      <c r="AA36" s="32"/>
      <c r="AB36" s="32"/>
      <c r="AC36" s="32"/>
      <c r="AD36" s="32"/>
      <c r="AE36" s="32"/>
    </row>
    <row r="37" spans="1:31" s="2" customFormat="1" ht="14.45" hidden="1" customHeight="1">
      <c r="A37" s="32"/>
      <c r="B37" s="37"/>
      <c r="C37" s="32"/>
      <c r="D37" s="32"/>
      <c r="E37" s="110" t="s">
        <v>47</v>
      </c>
      <c r="F37" s="121">
        <f>ROUND((SUM(BG118:BG443)),  2)</f>
        <v>0</v>
      </c>
      <c r="G37" s="32"/>
      <c r="H37" s="32"/>
      <c r="I37" s="122">
        <v>0.21</v>
      </c>
      <c r="J37" s="121">
        <f>0</f>
        <v>0</v>
      </c>
      <c r="K37" s="32"/>
      <c r="L37" s="111"/>
      <c r="S37" s="32"/>
      <c r="T37" s="32"/>
      <c r="U37" s="32"/>
      <c r="V37" s="32"/>
      <c r="W37" s="32"/>
      <c r="X37" s="32"/>
      <c r="Y37" s="32"/>
      <c r="Z37" s="32"/>
      <c r="AA37" s="32"/>
      <c r="AB37" s="32"/>
      <c r="AC37" s="32"/>
      <c r="AD37" s="32"/>
      <c r="AE37" s="32"/>
    </row>
    <row r="38" spans="1:31" s="2" customFormat="1" ht="14.45" hidden="1" customHeight="1">
      <c r="A38" s="32"/>
      <c r="B38" s="37"/>
      <c r="C38" s="32"/>
      <c r="D38" s="32"/>
      <c r="E38" s="110" t="s">
        <v>48</v>
      </c>
      <c r="F38" s="121">
        <f>ROUND((SUM(BH118:BH443)),  2)</f>
        <v>0</v>
      </c>
      <c r="G38" s="32"/>
      <c r="H38" s="32"/>
      <c r="I38" s="122">
        <v>0.15</v>
      </c>
      <c r="J38" s="121">
        <f>0</f>
        <v>0</v>
      </c>
      <c r="K38" s="32"/>
      <c r="L38" s="111"/>
      <c r="S38" s="32"/>
      <c r="T38" s="32"/>
      <c r="U38" s="32"/>
      <c r="V38" s="32"/>
      <c r="W38" s="32"/>
      <c r="X38" s="32"/>
      <c r="Y38" s="32"/>
      <c r="Z38" s="32"/>
      <c r="AA38" s="32"/>
      <c r="AB38" s="32"/>
      <c r="AC38" s="32"/>
      <c r="AD38" s="32"/>
      <c r="AE38" s="32"/>
    </row>
    <row r="39" spans="1:31" s="2" customFormat="1" ht="14.45" hidden="1" customHeight="1">
      <c r="A39" s="32"/>
      <c r="B39" s="37"/>
      <c r="C39" s="32"/>
      <c r="D39" s="32"/>
      <c r="E39" s="110" t="s">
        <v>49</v>
      </c>
      <c r="F39" s="121">
        <f>ROUND((SUM(BI118:BI443)),  2)</f>
        <v>0</v>
      </c>
      <c r="G39" s="32"/>
      <c r="H39" s="32"/>
      <c r="I39" s="122">
        <v>0</v>
      </c>
      <c r="J39" s="121">
        <f>0</f>
        <v>0</v>
      </c>
      <c r="K39" s="32"/>
      <c r="L39" s="111"/>
      <c r="S39" s="32"/>
      <c r="T39" s="32"/>
      <c r="U39" s="32"/>
      <c r="V39" s="32"/>
      <c r="W39" s="32"/>
      <c r="X39" s="32"/>
      <c r="Y39" s="32"/>
      <c r="Z39" s="32"/>
      <c r="AA39" s="32"/>
      <c r="AB39" s="32"/>
      <c r="AC39" s="32"/>
      <c r="AD39" s="32"/>
      <c r="AE39" s="32"/>
    </row>
    <row r="40" spans="1:31" s="2" customFormat="1" ht="6.95" customHeight="1">
      <c r="A40" s="32"/>
      <c r="B40" s="37"/>
      <c r="C40" s="32"/>
      <c r="D40" s="32"/>
      <c r="E40" s="32"/>
      <c r="F40" s="32"/>
      <c r="G40" s="32"/>
      <c r="H40" s="32"/>
      <c r="I40" s="32"/>
      <c r="J40" s="32"/>
      <c r="K40" s="32"/>
      <c r="L40" s="111"/>
      <c r="S40" s="32"/>
      <c r="T40" s="32"/>
      <c r="U40" s="32"/>
      <c r="V40" s="32"/>
      <c r="W40" s="32"/>
      <c r="X40" s="32"/>
      <c r="Y40" s="32"/>
      <c r="Z40" s="32"/>
      <c r="AA40" s="32"/>
      <c r="AB40" s="32"/>
      <c r="AC40" s="32"/>
      <c r="AD40" s="32"/>
      <c r="AE40" s="32"/>
    </row>
    <row r="41" spans="1:31" s="2" customFormat="1" ht="25.35" customHeight="1">
      <c r="A41" s="32"/>
      <c r="B41" s="37"/>
      <c r="C41" s="123"/>
      <c r="D41" s="124" t="s">
        <v>50</v>
      </c>
      <c r="E41" s="125"/>
      <c r="F41" s="125"/>
      <c r="G41" s="126" t="s">
        <v>51</v>
      </c>
      <c r="H41" s="127" t="s">
        <v>52</v>
      </c>
      <c r="I41" s="125"/>
      <c r="J41" s="128">
        <f>SUM(J32:J39)</f>
        <v>0</v>
      </c>
      <c r="K41" s="129"/>
      <c r="L41" s="111"/>
      <c r="S41" s="32"/>
      <c r="T41" s="32"/>
      <c r="U41" s="32"/>
      <c r="V41" s="32"/>
      <c r="W41" s="32"/>
      <c r="X41" s="32"/>
      <c r="Y41" s="32"/>
      <c r="Z41" s="32"/>
      <c r="AA41" s="32"/>
      <c r="AB41" s="32"/>
      <c r="AC41" s="32"/>
      <c r="AD41" s="32"/>
      <c r="AE41" s="32"/>
    </row>
    <row r="42" spans="1:31" s="2" customFormat="1" ht="14.45" customHeight="1">
      <c r="A42" s="32"/>
      <c r="B42" s="130"/>
      <c r="C42" s="131"/>
      <c r="D42" s="131"/>
      <c r="E42" s="131"/>
      <c r="F42" s="131"/>
      <c r="G42" s="131"/>
      <c r="H42" s="131"/>
      <c r="I42" s="131"/>
      <c r="J42" s="131"/>
      <c r="K42" s="131"/>
      <c r="L42" s="111"/>
      <c r="S42" s="32"/>
      <c r="T42" s="32"/>
      <c r="U42" s="32"/>
      <c r="V42" s="32"/>
      <c r="W42" s="32"/>
      <c r="X42" s="32"/>
      <c r="Y42" s="32"/>
      <c r="Z42" s="32"/>
      <c r="AA42" s="32"/>
      <c r="AB42" s="32"/>
      <c r="AC42" s="32"/>
      <c r="AD42" s="32"/>
      <c r="AE42" s="32"/>
    </row>
    <row r="46" spans="1:31" s="2" customFormat="1" ht="6.95" customHeight="1">
      <c r="A46" s="32"/>
      <c r="B46" s="132"/>
      <c r="C46" s="133"/>
      <c r="D46" s="133"/>
      <c r="E46" s="133"/>
      <c r="F46" s="133"/>
      <c r="G46" s="133"/>
      <c r="H46" s="133"/>
      <c r="I46" s="133"/>
      <c r="J46" s="133"/>
      <c r="K46" s="133"/>
      <c r="L46" s="111"/>
      <c r="S46" s="32"/>
      <c r="T46" s="32"/>
      <c r="U46" s="32"/>
      <c r="V46" s="32"/>
      <c r="W46" s="32"/>
      <c r="X46" s="32"/>
      <c r="Y46" s="32"/>
      <c r="Z46" s="32"/>
      <c r="AA46" s="32"/>
      <c r="AB46" s="32"/>
      <c r="AC46" s="32"/>
      <c r="AD46" s="32"/>
      <c r="AE46" s="32"/>
    </row>
    <row r="47" spans="1:31" s="2" customFormat="1" ht="24.95" customHeight="1">
      <c r="A47" s="32"/>
      <c r="B47" s="33"/>
      <c r="C47" s="21" t="s">
        <v>116</v>
      </c>
      <c r="D47" s="34"/>
      <c r="E47" s="34"/>
      <c r="F47" s="34"/>
      <c r="G47" s="34"/>
      <c r="H47" s="34"/>
      <c r="I47" s="34"/>
      <c r="J47" s="34"/>
      <c r="K47" s="34"/>
      <c r="L47" s="111"/>
      <c r="S47" s="32"/>
      <c r="T47" s="32"/>
      <c r="U47" s="32"/>
      <c r="V47" s="32"/>
      <c r="W47" s="32"/>
      <c r="X47" s="32"/>
      <c r="Y47" s="32"/>
      <c r="Z47" s="32"/>
      <c r="AA47" s="32"/>
      <c r="AB47" s="32"/>
      <c r="AC47" s="32"/>
      <c r="AD47" s="32"/>
      <c r="AE47" s="32"/>
    </row>
    <row r="48" spans="1:31" s="2" customFormat="1" ht="6.95" customHeight="1">
      <c r="A48" s="32"/>
      <c r="B48" s="33"/>
      <c r="C48" s="34"/>
      <c r="D48" s="34"/>
      <c r="E48" s="34"/>
      <c r="F48" s="34"/>
      <c r="G48" s="34"/>
      <c r="H48" s="34"/>
      <c r="I48" s="34"/>
      <c r="J48" s="34"/>
      <c r="K48" s="34"/>
      <c r="L48" s="111"/>
      <c r="S48" s="32"/>
      <c r="T48" s="32"/>
      <c r="U48" s="32"/>
      <c r="V48" s="32"/>
      <c r="W48" s="32"/>
      <c r="X48" s="32"/>
      <c r="Y48" s="32"/>
      <c r="Z48" s="32"/>
      <c r="AA48" s="32"/>
      <c r="AB48" s="32"/>
      <c r="AC48" s="32"/>
      <c r="AD48" s="32"/>
      <c r="AE48" s="32"/>
    </row>
    <row r="49" spans="1:47" s="2" customFormat="1" ht="12" customHeight="1">
      <c r="A49" s="32"/>
      <c r="B49" s="33"/>
      <c r="C49" s="27" t="s">
        <v>16</v>
      </c>
      <c r="D49" s="34"/>
      <c r="E49" s="34"/>
      <c r="F49" s="34"/>
      <c r="G49" s="34"/>
      <c r="H49" s="34"/>
      <c r="I49" s="34"/>
      <c r="J49" s="34"/>
      <c r="K49" s="34"/>
      <c r="L49" s="111"/>
      <c r="S49" s="32"/>
      <c r="T49" s="32"/>
      <c r="U49" s="32"/>
      <c r="V49" s="32"/>
      <c r="W49" s="32"/>
      <c r="X49" s="32"/>
      <c r="Y49" s="32"/>
      <c r="Z49" s="32"/>
      <c r="AA49" s="32"/>
      <c r="AB49" s="32"/>
      <c r="AC49" s="32"/>
      <c r="AD49" s="32"/>
      <c r="AE49" s="32"/>
    </row>
    <row r="50" spans="1:47" s="2" customFormat="1" ht="14.45" customHeight="1">
      <c r="A50" s="32"/>
      <c r="B50" s="33"/>
      <c r="C50" s="34"/>
      <c r="D50" s="34"/>
      <c r="E50" s="350" t="str">
        <f>E7</f>
        <v>Stavební úpravy objektu č.p. 104 a 105, Café Herzog, Broumov - 1. etapa</v>
      </c>
      <c r="F50" s="351"/>
      <c r="G50" s="351"/>
      <c r="H50" s="351"/>
      <c r="I50" s="34"/>
      <c r="J50" s="34"/>
      <c r="K50" s="34"/>
      <c r="L50" s="111"/>
      <c r="S50" s="32"/>
      <c r="T50" s="32"/>
      <c r="U50" s="32"/>
      <c r="V50" s="32"/>
      <c r="W50" s="32"/>
      <c r="X50" s="32"/>
      <c r="Y50" s="32"/>
      <c r="Z50" s="32"/>
      <c r="AA50" s="32"/>
      <c r="AB50" s="32"/>
      <c r="AC50" s="32"/>
      <c r="AD50" s="32"/>
      <c r="AE50" s="32"/>
    </row>
    <row r="51" spans="1:47" s="1" customFormat="1" ht="12" customHeight="1">
      <c r="B51" s="19"/>
      <c r="C51" s="27" t="s">
        <v>112</v>
      </c>
      <c r="D51" s="20"/>
      <c r="E51" s="20"/>
      <c r="F51" s="20"/>
      <c r="G51" s="20"/>
      <c r="H51" s="20"/>
      <c r="I51" s="20"/>
      <c r="J51" s="20"/>
      <c r="K51" s="20"/>
      <c r="L51" s="18"/>
    </row>
    <row r="52" spans="1:47" s="2" customFormat="1" ht="14.45" customHeight="1">
      <c r="A52" s="32"/>
      <c r="B52" s="33"/>
      <c r="C52" s="34"/>
      <c r="D52" s="34"/>
      <c r="E52" s="350" t="s">
        <v>113</v>
      </c>
      <c r="F52" s="352"/>
      <c r="G52" s="352"/>
      <c r="H52" s="352"/>
      <c r="I52" s="34"/>
      <c r="J52" s="34"/>
      <c r="K52" s="34"/>
      <c r="L52" s="111"/>
      <c r="S52" s="32"/>
      <c r="T52" s="32"/>
      <c r="U52" s="32"/>
      <c r="V52" s="32"/>
      <c r="W52" s="32"/>
      <c r="X52" s="32"/>
      <c r="Y52" s="32"/>
      <c r="Z52" s="32"/>
      <c r="AA52" s="32"/>
      <c r="AB52" s="32"/>
      <c r="AC52" s="32"/>
      <c r="AD52" s="32"/>
      <c r="AE52" s="32"/>
    </row>
    <row r="53" spans="1:47" s="2" customFormat="1" ht="12" customHeight="1">
      <c r="A53" s="32"/>
      <c r="B53" s="33"/>
      <c r="C53" s="27" t="s">
        <v>114</v>
      </c>
      <c r="D53" s="34"/>
      <c r="E53" s="34"/>
      <c r="F53" s="34"/>
      <c r="G53" s="34"/>
      <c r="H53" s="34"/>
      <c r="I53" s="34"/>
      <c r="J53" s="34"/>
      <c r="K53" s="34"/>
      <c r="L53" s="111"/>
      <c r="S53" s="32"/>
      <c r="T53" s="32"/>
      <c r="U53" s="32"/>
      <c r="V53" s="32"/>
      <c r="W53" s="32"/>
      <c r="X53" s="32"/>
      <c r="Y53" s="32"/>
      <c r="Z53" s="32"/>
      <c r="AA53" s="32"/>
      <c r="AB53" s="32"/>
      <c r="AC53" s="32"/>
      <c r="AD53" s="32"/>
      <c r="AE53" s="32"/>
    </row>
    <row r="54" spans="1:47" s="2" customFormat="1" ht="15.6" customHeight="1">
      <c r="A54" s="32"/>
      <c r="B54" s="33"/>
      <c r="C54" s="34"/>
      <c r="D54" s="34"/>
      <c r="E54" s="299" t="str">
        <f>E11</f>
        <v>1.1 - Architektonické a stavebně-technické řešení</v>
      </c>
      <c r="F54" s="352"/>
      <c r="G54" s="352"/>
      <c r="H54" s="352"/>
      <c r="I54" s="34"/>
      <c r="J54" s="34"/>
      <c r="K54" s="34"/>
      <c r="L54" s="111"/>
      <c r="S54" s="32"/>
      <c r="T54" s="32"/>
      <c r="U54" s="32"/>
      <c r="V54" s="32"/>
      <c r="W54" s="32"/>
      <c r="X54" s="32"/>
      <c r="Y54" s="32"/>
      <c r="Z54" s="32"/>
      <c r="AA54" s="32"/>
      <c r="AB54" s="32"/>
      <c r="AC54" s="32"/>
      <c r="AD54" s="32"/>
      <c r="AE54" s="32"/>
    </row>
    <row r="55" spans="1:47" s="2" customFormat="1" ht="6.95" customHeight="1">
      <c r="A55" s="32"/>
      <c r="B55" s="33"/>
      <c r="C55" s="34"/>
      <c r="D55" s="34"/>
      <c r="E55" s="34"/>
      <c r="F55" s="34"/>
      <c r="G55" s="34"/>
      <c r="H55" s="34"/>
      <c r="I55" s="34"/>
      <c r="J55" s="34"/>
      <c r="K55" s="34"/>
      <c r="L55" s="111"/>
      <c r="S55" s="32"/>
      <c r="T55" s="32"/>
      <c r="U55" s="32"/>
      <c r="V55" s="32"/>
      <c r="W55" s="32"/>
      <c r="X55" s="32"/>
      <c r="Y55" s="32"/>
      <c r="Z55" s="32"/>
      <c r="AA55" s="32"/>
      <c r="AB55" s="32"/>
      <c r="AC55" s="32"/>
      <c r="AD55" s="32"/>
      <c r="AE55" s="32"/>
    </row>
    <row r="56" spans="1:47" s="2" customFormat="1" ht="12" customHeight="1">
      <c r="A56" s="32"/>
      <c r="B56" s="33"/>
      <c r="C56" s="27" t="s">
        <v>21</v>
      </c>
      <c r="D56" s="34"/>
      <c r="E56" s="34"/>
      <c r="F56" s="25" t="str">
        <f>F14</f>
        <v>k. ú. Broumov</v>
      </c>
      <c r="G56" s="34"/>
      <c r="H56" s="34"/>
      <c r="I56" s="27" t="s">
        <v>23</v>
      </c>
      <c r="J56" s="57" t="str">
        <f>IF(J14="","",J14)</f>
        <v>10. 10. 2022</v>
      </c>
      <c r="K56" s="34"/>
      <c r="L56" s="111"/>
      <c r="S56" s="32"/>
      <c r="T56" s="32"/>
      <c r="U56" s="32"/>
      <c r="V56" s="32"/>
      <c r="W56" s="32"/>
      <c r="X56" s="32"/>
      <c r="Y56" s="32"/>
      <c r="Z56" s="32"/>
      <c r="AA56" s="32"/>
      <c r="AB56" s="32"/>
      <c r="AC56" s="32"/>
      <c r="AD56" s="32"/>
      <c r="AE56" s="32"/>
    </row>
    <row r="57" spans="1:47" s="2" customFormat="1" ht="6.95" customHeight="1">
      <c r="A57" s="32"/>
      <c r="B57" s="33"/>
      <c r="C57" s="34"/>
      <c r="D57" s="34"/>
      <c r="E57" s="34"/>
      <c r="F57" s="34"/>
      <c r="G57" s="34"/>
      <c r="H57" s="34"/>
      <c r="I57" s="34"/>
      <c r="J57" s="34"/>
      <c r="K57" s="34"/>
      <c r="L57" s="111"/>
      <c r="S57" s="32"/>
      <c r="T57" s="32"/>
      <c r="U57" s="32"/>
      <c r="V57" s="32"/>
      <c r="W57" s="32"/>
      <c r="X57" s="32"/>
      <c r="Y57" s="32"/>
      <c r="Z57" s="32"/>
      <c r="AA57" s="32"/>
      <c r="AB57" s="32"/>
      <c r="AC57" s="32"/>
      <c r="AD57" s="32"/>
      <c r="AE57" s="32"/>
    </row>
    <row r="58" spans="1:47" s="2" customFormat="1" ht="15.6" customHeight="1">
      <c r="A58" s="32"/>
      <c r="B58" s="33"/>
      <c r="C58" s="27" t="s">
        <v>25</v>
      </c>
      <c r="D58" s="34"/>
      <c r="E58" s="34"/>
      <c r="F58" s="25" t="str">
        <f>E17</f>
        <v xml:space="preserve"> </v>
      </c>
      <c r="G58" s="34"/>
      <c r="H58" s="34"/>
      <c r="I58" s="27" t="s">
        <v>31</v>
      </c>
      <c r="J58" s="30" t="str">
        <f>E23</f>
        <v>INS spol. s r.o.</v>
      </c>
      <c r="K58" s="34"/>
      <c r="L58" s="111"/>
      <c r="S58" s="32"/>
      <c r="T58" s="32"/>
      <c r="U58" s="32"/>
      <c r="V58" s="32"/>
      <c r="W58" s="32"/>
      <c r="X58" s="32"/>
      <c r="Y58" s="32"/>
      <c r="Z58" s="32"/>
      <c r="AA58" s="32"/>
      <c r="AB58" s="32"/>
      <c r="AC58" s="32"/>
      <c r="AD58" s="32"/>
      <c r="AE58" s="32"/>
    </row>
    <row r="59" spans="1:47" s="2" customFormat="1" ht="26.45" customHeight="1">
      <c r="A59" s="32"/>
      <c r="B59" s="33"/>
      <c r="C59" s="27" t="s">
        <v>29</v>
      </c>
      <c r="D59" s="34"/>
      <c r="E59" s="34"/>
      <c r="F59" s="25" t="str">
        <f>IF(E20="","",E20)</f>
        <v>Vyplň údaj</v>
      </c>
      <c r="G59" s="34"/>
      <c r="H59" s="34"/>
      <c r="I59" s="27" t="s">
        <v>36</v>
      </c>
      <c r="J59" s="30" t="str">
        <f>E26</f>
        <v>Ing. Michaela Hůlková</v>
      </c>
      <c r="K59" s="34"/>
      <c r="L59" s="111"/>
      <c r="S59" s="32"/>
      <c r="T59" s="32"/>
      <c r="U59" s="32"/>
      <c r="V59" s="32"/>
      <c r="W59" s="32"/>
      <c r="X59" s="32"/>
      <c r="Y59" s="32"/>
      <c r="Z59" s="32"/>
      <c r="AA59" s="32"/>
      <c r="AB59" s="32"/>
      <c r="AC59" s="32"/>
      <c r="AD59" s="32"/>
      <c r="AE59" s="32"/>
    </row>
    <row r="60" spans="1:47" s="2" customFormat="1" ht="10.35" customHeight="1">
      <c r="A60" s="32"/>
      <c r="B60" s="33"/>
      <c r="C60" s="34"/>
      <c r="D60" s="34"/>
      <c r="E60" s="34"/>
      <c r="F60" s="34"/>
      <c r="G60" s="34"/>
      <c r="H60" s="34"/>
      <c r="I60" s="34"/>
      <c r="J60" s="34"/>
      <c r="K60" s="34"/>
      <c r="L60" s="111"/>
      <c r="S60" s="32"/>
      <c r="T60" s="32"/>
      <c r="U60" s="32"/>
      <c r="V60" s="32"/>
      <c r="W60" s="32"/>
      <c r="X60" s="32"/>
      <c r="Y60" s="32"/>
      <c r="Z60" s="32"/>
      <c r="AA60" s="32"/>
      <c r="AB60" s="32"/>
      <c r="AC60" s="32"/>
      <c r="AD60" s="32"/>
      <c r="AE60" s="32"/>
    </row>
    <row r="61" spans="1:47" s="2" customFormat="1" ht="29.25" customHeight="1">
      <c r="A61" s="32"/>
      <c r="B61" s="33"/>
      <c r="C61" s="134" t="s">
        <v>117</v>
      </c>
      <c r="D61" s="135"/>
      <c r="E61" s="135"/>
      <c r="F61" s="135"/>
      <c r="G61" s="135"/>
      <c r="H61" s="135"/>
      <c r="I61" s="135"/>
      <c r="J61" s="136" t="s">
        <v>118</v>
      </c>
      <c r="K61" s="135"/>
      <c r="L61" s="111"/>
      <c r="S61" s="32"/>
      <c r="T61" s="32"/>
      <c r="U61" s="32"/>
      <c r="V61" s="32"/>
      <c r="W61" s="32"/>
      <c r="X61" s="32"/>
      <c r="Y61" s="32"/>
      <c r="Z61" s="32"/>
      <c r="AA61" s="32"/>
      <c r="AB61" s="32"/>
      <c r="AC61" s="32"/>
      <c r="AD61" s="32"/>
      <c r="AE61" s="32"/>
    </row>
    <row r="62" spans="1:47" s="2" customFormat="1" ht="10.35" customHeight="1">
      <c r="A62" s="32"/>
      <c r="B62" s="33"/>
      <c r="C62" s="34"/>
      <c r="D62" s="34"/>
      <c r="E62" s="34"/>
      <c r="F62" s="34"/>
      <c r="G62" s="34"/>
      <c r="H62" s="34"/>
      <c r="I62" s="34"/>
      <c r="J62" s="34"/>
      <c r="K62" s="34"/>
      <c r="L62" s="111"/>
      <c r="S62" s="32"/>
      <c r="T62" s="32"/>
      <c r="U62" s="32"/>
      <c r="V62" s="32"/>
      <c r="W62" s="32"/>
      <c r="X62" s="32"/>
      <c r="Y62" s="32"/>
      <c r="Z62" s="32"/>
      <c r="AA62" s="32"/>
      <c r="AB62" s="32"/>
      <c r="AC62" s="32"/>
      <c r="AD62" s="32"/>
      <c r="AE62" s="32"/>
    </row>
    <row r="63" spans="1:47" s="2" customFormat="1" ht="22.9" customHeight="1">
      <c r="A63" s="32"/>
      <c r="B63" s="33"/>
      <c r="C63" s="137" t="s">
        <v>72</v>
      </c>
      <c r="D63" s="34"/>
      <c r="E63" s="34"/>
      <c r="F63" s="34"/>
      <c r="G63" s="34"/>
      <c r="H63" s="34"/>
      <c r="I63" s="34"/>
      <c r="J63" s="75">
        <f>J118</f>
        <v>0</v>
      </c>
      <c r="K63" s="34"/>
      <c r="L63" s="111"/>
      <c r="S63" s="32"/>
      <c r="T63" s="32"/>
      <c r="U63" s="32"/>
      <c r="V63" s="32"/>
      <c r="W63" s="32"/>
      <c r="X63" s="32"/>
      <c r="Y63" s="32"/>
      <c r="Z63" s="32"/>
      <c r="AA63" s="32"/>
      <c r="AB63" s="32"/>
      <c r="AC63" s="32"/>
      <c r="AD63" s="32"/>
      <c r="AE63" s="32"/>
      <c r="AU63" s="15" t="s">
        <v>119</v>
      </c>
    </row>
    <row r="64" spans="1:47" s="9" customFormat="1" ht="24.95" customHeight="1">
      <c r="B64" s="138"/>
      <c r="C64" s="139"/>
      <c r="D64" s="140" t="s">
        <v>120</v>
      </c>
      <c r="E64" s="141"/>
      <c r="F64" s="141"/>
      <c r="G64" s="141"/>
      <c r="H64" s="141"/>
      <c r="I64" s="141"/>
      <c r="J64" s="142">
        <f>J119</f>
        <v>0</v>
      </c>
      <c r="K64" s="139"/>
      <c r="L64" s="143"/>
    </row>
    <row r="65" spans="2:12" s="10" customFormat="1" ht="19.899999999999999" customHeight="1">
      <c r="B65" s="144"/>
      <c r="C65" s="95"/>
      <c r="D65" s="145" t="s">
        <v>121</v>
      </c>
      <c r="E65" s="146"/>
      <c r="F65" s="146"/>
      <c r="G65" s="146"/>
      <c r="H65" s="146"/>
      <c r="I65" s="146"/>
      <c r="J65" s="147">
        <f>J120</f>
        <v>0</v>
      </c>
      <c r="K65" s="95"/>
      <c r="L65" s="148"/>
    </row>
    <row r="66" spans="2:12" s="10" customFormat="1" ht="14.85" customHeight="1">
      <c r="B66" s="144"/>
      <c r="C66" s="95"/>
      <c r="D66" s="145" t="s">
        <v>122</v>
      </c>
      <c r="E66" s="146"/>
      <c r="F66" s="146"/>
      <c r="G66" s="146"/>
      <c r="H66" s="146"/>
      <c r="I66" s="146"/>
      <c r="J66" s="147">
        <f>J121</f>
        <v>0</v>
      </c>
      <c r="K66" s="95"/>
      <c r="L66" s="148"/>
    </row>
    <row r="67" spans="2:12" s="10" customFormat="1" ht="14.85" customHeight="1">
      <c r="B67" s="144"/>
      <c r="C67" s="95"/>
      <c r="D67" s="145" t="s">
        <v>123</v>
      </c>
      <c r="E67" s="146"/>
      <c r="F67" s="146"/>
      <c r="G67" s="146"/>
      <c r="H67" s="146"/>
      <c r="I67" s="146"/>
      <c r="J67" s="147">
        <f>J138</f>
        <v>0</v>
      </c>
      <c r="K67" s="95"/>
      <c r="L67" s="148"/>
    </row>
    <row r="68" spans="2:12" s="10" customFormat="1" ht="19.899999999999999" customHeight="1">
      <c r="B68" s="144"/>
      <c r="C68" s="95"/>
      <c r="D68" s="145" t="s">
        <v>124</v>
      </c>
      <c r="E68" s="146"/>
      <c r="F68" s="146"/>
      <c r="G68" s="146"/>
      <c r="H68" s="146"/>
      <c r="I68" s="146"/>
      <c r="J68" s="147">
        <f>J143</f>
        <v>0</v>
      </c>
      <c r="K68" s="95"/>
      <c r="L68" s="148"/>
    </row>
    <row r="69" spans="2:12" s="10" customFormat="1" ht="14.85" customHeight="1">
      <c r="B69" s="144"/>
      <c r="C69" s="95"/>
      <c r="D69" s="145" t="s">
        <v>125</v>
      </c>
      <c r="E69" s="146"/>
      <c r="F69" s="146"/>
      <c r="G69" s="146"/>
      <c r="H69" s="146"/>
      <c r="I69" s="146"/>
      <c r="J69" s="147">
        <f>J144</f>
        <v>0</v>
      </c>
      <c r="K69" s="95"/>
      <c r="L69" s="148"/>
    </row>
    <row r="70" spans="2:12" s="10" customFormat="1" ht="14.85" customHeight="1">
      <c r="B70" s="144"/>
      <c r="C70" s="95"/>
      <c r="D70" s="145" t="s">
        <v>126</v>
      </c>
      <c r="E70" s="146"/>
      <c r="F70" s="146"/>
      <c r="G70" s="146"/>
      <c r="H70" s="146"/>
      <c r="I70" s="146"/>
      <c r="J70" s="147">
        <f>J163</f>
        <v>0</v>
      </c>
      <c r="K70" s="95"/>
      <c r="L70" s="148"/>
    </row>
    <row r="71" spans="2:12" s="10" customFormat="1" ht="19.899999999999999" customHeight="1">
      <c r="B71" s="144"/>
      <c r="C71" s="95"/>
      <c r="D71" s="145" t="s">
        <v>127</v>
      </c>
      <c r="E71" s="146"/>
      <c r="F71" s="146"/>
      <c r="G71" s="146"/>
      <c r="H71" s="146"/>
      <c r="I71" s="146"/>
      <c r="J71" s="147">
        <f>J180</f>
        <v>0</v>
      </c>
      <c r="K71" s="95"/>
      <c r="L71" s="148"/>
    </row>
    <row r="72" spans="2:12" s="10" customFormat="1" ht="14.85" customHeight="1">
      <c r="B72" s="144"/>
      <c r="C72" s="95"/>
      <c r="D72" s="145" t="s">
        <v>128</v>
      </c>
      <c r="E72" s="146"/>
      <c r="F72" s="146"/>
      <c r="G72" s="146"/>
      <c r="H72" s="146"/>
      <c r="I72" s="146"/>
      <c r="J72" s="147">
        <f>J181</f>
        <v>0</v>
      </c>
      <c r="K72" s="95"/>
      <c r="L72" s="148"/>
    </row>
    <row r="73" spans="2:12" s="10" customFormat="1" ht="14.85" customHeight="1">
      <c r="B73" s="144"/>
      <c r="C73" s="95"/>
      <c r="D73" s="145" t="s">
        <v>129</v>
      </c>
      <c r="E73" s="146"/>
      <c r="F73" s="146"/>
      <c r="G73" s="146"/>
      <c r="H73" s="146"/>
      <c r="I73" s="146"/>
      <c r="J73" s="147">
        <f>J184</f>
        <v>0</v>
      </c>
      <c r="K73" s="95"/>
      <c r="L73" s="148"/>
    </row>
    <row r="74" spans="2:12" s="10" customFormat="1" ht="14.85" customHeight="1">
      <c r="B74" s="144"/>
      <c r="C74" s="95"/>
      <c r="D74" s="145" t="s">
        <v>130</v>
      </c>
      <c r="E74" s="146"/>
      <c r="F74" s="146"/>
      <c r="G74" s="146"/>
      <c r="H74" s="146"/>
      <c r="I74" s="146"/>
      <c r="J74" s="147">
        <f>J188</f>
        <v>0</v>
      </c>
      <c r="K74" s="95"/>
      <c r="L74" s="148"/>
    </row>
    <row r="75" spans="2:12" s="10" customFormat="1" ht="14.85" customHeight="1">
      <c r="B75" s="144"/>
      <c r="C75" s="95"/>
      <c r="D75" s="145" t="s">
        <v>131</v>
      </c>
      <c r="E75" s="146"/>
      <c r="F75" s="146"/>
      <c r="G75" s="146"/>
      <c r="H75" s="146"/>
      <c r="I75" s="146"/>
      <c r="J75" s="147">
        <f>J203</f>
        <v>0</v>
      </c>
      <c r="K75" s="95"/>
      <c r="L75" s="148"/>
    </row>
    <row r="76" spans="2:12" s="10" customFormat="1" ht="19.899999999999999" customHeight="1">
      <c r="B76" s="144"/>
      <c r="C76" s="95"/>
      <c r="D76" s="145" t="s">
        <v>132</v>
      </c>
      <c r="E76" s="146"/>
      <c r="F76" s="146"/>
      <c r="G76" s="146"/>
      <c r="H76" s="146"/>
      <c r="I76" s="146"/>
      <c r="J76" s="147">
        <f>J220</f>
        <v>0</v>
      </c>
      <c r="K76" s="95"/>
      <c r="L76" s="148"/>
    </row>
    <row r="77" spans="2:12" s="10" customFormat="1" ht="19.899999999999999" customHeight="1">
      <c r="B77" s="144"/>
      <c r="C77" s="95"/>
      <c r="D77" s="145" t="s">
        <v>133</v>
      </c>
      <c r="E77" s="146"/>
      <c r="F77" s="146"/>
      <c r="G77" s="146"/>
      <c r="H77" s="146"/>
      <c r="I77" s="146"/>
      <c r="J77" s="147">
        <f>J229</f>
        <v>0</v>
      </c>
      <c r="K77" s="95"/>
      <c r="L77" s="148"/>
    </row>
    <row r="78" spans="2:12" s="9" customFormat="1" ht="24.95" customHeight="1">
      <c r="B78" s="138"/>
      <c r="C78" s="139"/>
      <c r="D78" s="140" t="s">
        <v>134</v>
      </c>
      <c r="E78" s="141"/>
      <c r="F78" s="141"/>
      <c r="G78" s="141"/>
      <c r="H78" s="141"/>
      <c r="I78" s="141"/>
      <c r="J78" s="142">
        <f>J232</f>
        <v>0</v>
      </c>
      <c r="K78" s="139"/>
      <c r="L78" s="143"/>
    </row>
    <row r="79" spans="2:12" s="10" customFormat="1" ht="19.899999999999999" customHeight="1">
      <c r="B79" s="144"/>
      <c r="C79" s="95"/>
      <c r="D79" s="145" t="s">
        <v>135</v>
      </c>
      <c r="E79" s="146"/>
      <c r="F79" s="146"/>
      <c r="G79" s="146"/>
      <c r="H79" s="146"/>
      <c r="I79" s="146"/>
      <c r="J79" s="147">
        <f>J233</f>
        <v>0</v>
      </c>
      <c r="K79" s="95"/>
      <c r="L79" s="148"/>
    </row>
    <row r="80" spans="2:12" s="10" customFormat="1" ht="19.899999999999999" customHeight="1">
      <c r="B80" s="144"/>
      <c r="C80" s="95"/>
      <c r="D80" s="145" t="s">
        <v>136</v>
      </c>
      <c r="E80" s="146"/>
      <c r="F80" s="146"/>
      <c r="G80" s="146"/>
      <c r="H80" s="146"/>
      <c r="I80" s="146"/>
      <c r="J80" s="147">
        <f>J245</f>
        <v>0</v>
      </c>
      <c r="K80" s="95"/>
      <c r="L80" s="148"/>
    </row>
    <row r="81" spans="2:12" s="10" customFormat="1" ht="19.899999999999999" customHeight="1">
      <c r="B81" s="144"/>
      <c r="C81" s="95"/>
      <c r="D81" s="145" t="s">
        <v>137</v>
      </c>
      <c r="E81" s="146"/>
      <c r="F81" s="146"/>
      <c r="G81" s="146"/>
      <c r="H81" s="146"/>
      <c r="I81" s="146"/>
      <c r="J81" s="147">
        <f>J252</f>
        <v>0</v>
      </c>
      <c r="K81" s="95"/>
      <c r="L81" s="148"/>
    </row>
    <row r="82" spans="2:12" s="10" customFormat="1" ht="19.899999999999999" customHeight="1">
      <c r="B82" s="144"/>
      <c r="C82" s="95"/>
      <c r="D82" s="145" t="s">
        <v>138</v>
      </c>
      <c r="E82" s="146"/>
      <c r="F82" s="146"/>
      <c r="G82" s="146"/>
      <c r="H82" s="146"/>
      <c r="I82" s="146"/>
      <c r="J82" s="147">
        <f>J257</f>
        <v>0</v>
      </c>
      <c r="K82" s="95"/>
      <c r="L82" s="148"/>
    </row>
    <row r="83" spans="2:12" s="10" customFormat="1" ht="19.899999999999999" customHeight="1">
      <c r="B83" s="144"/>
      <c r="C83" s="95"/>
      <c r="D83" s="145" t="s">
        <v>139</v>
      </c>
      <c r="E83" s="146"/>
      <c r="F83" s="146"/>
      <c r="G83" s="146"/>
      <c r="H83" s="146"/>
      <c r="I83" s="146"/>
      <c r="J83" s="147">
        <f>J288</f>
        <v>0</v>
      </c>
      <c r="K83" s="95"/>
      <c r="L83" s="148"/>
    </row>
    <row r="84" spans="2:12" s="10" customFormat="1" ht="19.899999999999999" customHeight="1">
      <c r="B84" s="144"/>
      <c r="C84" s="95"/>
      <c r="D84" s="145" t="s">
        <v>140</v>
      </c>
      <c r="E84" s="146"/>
      <c r="F84" s="146"/>
      <c r="G84" s="146"/>
      <c r="H84" s="146"/>
      <c r="I84" s="146"/>
      <c r="J84" s="147">
        <f>J304</f>
        <v>0</v>
      </c>
      <c r="K84" s="95"/>
      <c r="L84" s="148"/>
    </row>
    <row r="85" spans="2:12" s="10" customFormat="1" ht="19.899999999999999" customHeight="1">
      <c r="B85" s="144"/>
      <c r="C85" s="95"/>
      <c r="D85" s="145" t="s">
        <v>141</v>
      </c>
      <c r="E85" s="146"/>
      <c r="F85" s="146"/>
      <c r="G85" s="146"/>
      <c r="H85" s="146"/>
      <c r="I85" s="146"/>
      <c r="J85" s="147">
        <f>J307</f>
        <v>0</v>
      </c>
      <c r="K85" s="95"/>
      <c r="L85" s="148"/>
    </row>
    <row r="86" spans="2:12" s="10" customFormat="1" ht="19.899999999999999" customHeight="1">
      <c r="B86" s="144"/>
      <c r="C86" s="95"/>
      <c r="D86" s="145" t="s">
        <v>142</v>
      </c>
      <c r="E86" s="146"/>
      <c r="F86" s="146"/>
      <c r="G86" s="146"/>
      <c r="H86" s="146"/>
      <c r="I86" s="146"/>
      <c r="J86" s="147">
        <f>J311</f>
        <v>0</v>
      </c>
      <c r="K86" s="95"/>
      <c r="L86" s="148"/>
    </row>
    <row r="87" spans="2:12" s="10" customFormat="1" ht="19.899999999999999" customHeight="1">
      <c r="B87" s="144"/>
      <c r="C87" s="95"/>
      <c r="D87" s="145" t="s">
        <v>143</v>
      </c>
      <c r="E87" s="146"/>
      <c r="F87" s="146"/>
      <c r="G87" s="146"/>
      <c r="H87" s="146"/>
      <c r="I87" s="146"/>
      <c r="J87" s="147">
        <f>J337</f>
        <v>0</v>
      </c>
      <c r="K87" s="95"/>
      <c r="L87" s="148"/>
    </row>
    <row r="88" spans="2:12" s="10" customFormat="1" ht="19.899999999999999" customHeight="1">
      <c r="B88" s="144"/>
      <c r="C88" s="95"/>
      <c r="D88" s="145" t="s">
        <v>144</v>
      </c>
      <c r="E88" s="146"/>
      <c r="F88" s="146"/>
      <c r="G88" s="146"/>
      <c r="H88" s="146"/>
      <c r="I88" s="146"/>
      <c r="J88" s="147">
        <f>J352</f>
        <v>0</v>
      </c>
      <c r="K88" s="95"/>
      <c r="L88" s="148"/>
    </row>
    <row r="89" spans="2:12" s="10" customFormat="1" ht="19.899999999999999" customHeight="1">
      <c r="B89" s="144"/>
      <c r="C89" s="95"/>
      <c r="D89" s="145" t="s">
        <v>145</v>
      </c>
      <c r="E89" s="146"/>
      <c r="F89" s="146"/>
      <c r="G89" s="146"/>
      <c r="H89" s="146"/>
      <c r="I89" s="146"/>
      <c r="J89" s="147">
        <f>J355</f>
        <v>0</v>
      </c>
      <c r="K89" s="95"/>
      <c r="L89" s="148"/>
    </row>
    <row r="90" spans="2:12" s="10" customFormat="1" ht="19.899999999999999" customHeight="1">
      <c r="B90" s="144"/>
      <c r="C90" s="95"/>
      <c r="D90" s="145" t="s">
        <v>146</v>
      </c>
      <c r="E90" s="146"/>
      <c r="F90" s="146"/>
      <c r="G90" s="146"/>
      <c r="H90" s="146"/>
      <c r="I90" s="146"/>
      <c r="J90" s="147">
        <f>J371</f>
        <v>0</v>
      </c>
      <c r="K90" s="95"/>
      <c r="L90" s="148"/>
    </row>
    <row r="91" spans="2:12" s="10" customFormat="1" ht="19.899999999999999" customHeight="1">
      <c r="B91" s="144"/>
      <c r="C91" s="95"/>
      <c r="D91" s="145" t="s">
        <v>147</v>
      </c>
      <c r="E91" s="146"/>
      <c r="F91" s="146"/>
      <c r="G91" s="146"/>
      <c r="H91" s="146"/>
      <c r="I91" s="146"/>
      <c r="J91" s="147">
        <f>J376</f>
        <v>0</v>
      </c>
      <c r="K91" s="95"/>
      <c r="L91" s="148"/>
    </row>
    <row r="92" spans="2:12" s="10" customFormat="1" ht="19.899999999999999" customHeight="1">
      <c r="B92" s="144"/>
      <c r="C92" s="95"/>
      <c r="D92" s="145" t="s">
        <v>148</v>
      </c>
      <c r="E92" s="146"/>
      <c r="F92" s="146"/>
      <c r="G92" s="146"/>
      <c r="H92" s="146"/>
      <c r="I92" s="146"/>
      <c r="J92" s="147">
        <f>J381</f>
        <v>0</v>
      </c>
      <c r="K92" s="95"/>
      <c r="L92" s="148"/>
    </row>
    <row r="93" spans="2:12" s="10" customFormat="1" ht="19.899999999999999" customHeight="1">
      <c r="B93" s="144"/>
      <c r="C93" s="95"/>
      <c r="D93" s="145" t="s">
        <v>149</v>
      </c>
      <c r="E93" s="146"/>
      <c r="F93" s="146"/>
      <c r="G93" s="146"/>
      <c r="H93" s="146"/>
      <c r="I93" s="146"/>
      <c r="J93" s="147">
        <f>J413</f>
        <v>0</v>
      </c>
      <c r="K93" s="95"/>
      <c r="L93" s="148"/>
    </row>
    <row r="94" spans="2:12" s="9" customFormat="1" ht="24.95" customHeight="1">
      <c r="B94" s="138"/>
      <c r="C94" s="139"/>
      <c r="D94" s="140" t="s">
        <v>150</v>
      </c>
      <c r="E94" s="141"/>
      <c r="F94" s="141"/>
      <c r="G94" s="141"/>
      <c r="H94" s="141"/>
      <c r="I94" s="141"/>
      <c r="J94" s="142">
        <f>J434</f>
        <v>0</v>
      </c>
      <c r="K94" s="139"/>
      <c r="L94" s="143"/>
    </row>
    <row r="95" spans="2:12" s="10" customFormat="1" ht="19.899999999999999" customHeight="1">
      <c r="B95" s="144"/>
      <c r="C95" s="95"/>
      <c r="D95" s="145" t="s">
        <v>151</v>
      </c>
      <c r="E95" s="146"/>
      <c r="F95" s="146"/>
      <c r="G95" s="146"/>
      <c r="H95" s="146"/>
      <c r="I95" s="146"/>
      <c r="J95" s="147">
        <f>J435</f>
        <v>0</v>
      </c>
      <c r="K95" s="95"/>
      <c r="L95" s="148"/>
    </row>
    <row r="96" spans="2:12" s="10" customFormat="1" ht="19.899999999999999" customHeight="1">
      <c r="B96" s="144"/>
      <c r="C96" s="95"/>
      <c r="D96" s="145" t="s">
        <v>152</v>
      </c>
      <c r="E96" s="146"/>
      <c r="F96" s="146"/>
      <c r="G96" s="146"/>
      <c r="H96" s="146"/>
      <c r="I96" s="146"/>
      <c r="J96" s="147">
        <f>J441</f>
        <v>0</v>
      </c>
      <c r="K96" s="95"/>
      <c r="L96" s="148"/>
    </row>
    <row r="97" spans="1:31" s="2" customFormat="1" ht="21.75" customHeight="1">
      <c r="A97" s="32"/>
      <c r="B97" s="33"/>
      <c r="C97" s="34"/>
      <c r="D97" s="34"/>
      <c r="E97" s="34"/>
      <c r="F97" s="34"/>
      <c r="G97" s="34"/>
      <c r="H97" s="34"/>
      <c r="I97" s="34"/>
      <c r="J97" s="34"/>
      <c r="K97" s="34"/>
      <c r="L97" s="111"/>
      <c r="S97" s="32"/>
      <c r="T97" s="32"/>
      <c r="U97" s="32"/>
      <c r="V97" s="32"/>
      <c r="W97" s="32"/>
      <c r="X97" s="32"/>
      <c r="Y97" s="32"/>
      <c r="Z97" s="32"/>
      <c r="AA97" s="32"/>
      <c r="AB97" s="32"/>
      <c r="AC97" s="32"/>
      <c r="AD97" s="32"/>
      <c r="AE97" s="32"/>
    </row>
    <row r="98" spans="1:31" s="2" customFormat="1" ht="6.95" customHeight="1">
      <c r="A98" s="32"/>
      <c r="B98" s="45"/>
      <c r="C98" s="46"/>
      <c r="D98" s="46"/>
      <c r="E98" s="46"/>
      <c r="F98" s="46"/>
      <c r="G98" s="46"/>
      <c r="H98" s="46"/>
      <c r="I98" s="46"/>
      <c r="J98" s="46"/>
      <c r="K98" s="46"/>
      <c r="L98" s="111"/>
      <c r="S98" s="32"/>
      <c r="T98" s="32"/>
      <c r="U98" s="32"/>
      <c r="V98" s="32"/>
      <c r="W98" s="32"/>
      <c r="X98" s="32"/>
      <c r="Y98" s="32"/>
      <c r="Z98" s="32"/>
      <c r="AA98" s="32"/>
      <c r="AB98" s="32"/>
      <c r="AC98" s="32"/>
      <c r="AD98" s="32"/>
      <c r="AE98" s="32"/>
    </row>
    <row r="102" spans="1:31" s="2" customFormat="1" ht="6.95" customHeight="1">
      <c r="A102" s="32"/>
      <c r="B102" s="47"/>
      <c r="C102" s="48"/>
      <c r="D102" s="48"/>
      <c r="E102" s="48"/>
      <c r="F102" s="48"/>
      <c r="G102" s="48"/>
      <c r="H102" s="48"/>
      <c r="I102" s="48"/>
      <c r="J102" s="48"/>
      <c r="K102" s="48"/>
      <c r="L102" s="111"/>
      <c r="S102" s="32"/>
      <c r="T102" s="32"/>
      <c r="U102" s="32"/>
      <c r="V102" s="32"/>
      <c r="W102" s="32"/>
      <c r="X102" s="32"/>
      <c r="Y102" s="32"/>
      <c r="Z102" s="32"/>
      <c r="AA102" s="32"/>
      <c r="AB102" s="32"/>
      <c r="AC102" s="32"/>
      <c r="AD102" s="32"/>
      <c r="AE102" s="32"/>
    </row>
    <row r="103" spans="1:31" s="2" customFormat="1" ht="24.95" customHeight="1">
      <c r="A103" s="32"/>
      <c r="B103" s="33"/>
      <c r="C103" s="21" t="s">
        <v>153</v>
      </c>
      <c r="D103" s="34"/>
      <c r="E103" s="34"/>
      <c r="F103" s="34"/>
      <c r="G103" s="34"/>
      <c r="H103" s="34"/>
      <c r="I103" s="34"/>
      <c r="J103" s="34"/>
      <c r="K103" s="34"/>
      <c r="L103" s="111"/>
      <c r="S103" s="32"/>
      <c r="T103" s="32"/>
      <c r="U103" s="32"/>
      <c r="V103" s="32"/>
      <c r="W103" s="32"/>
      <c r="X103" s="32"/>
      <c r="Y103" s="32"/>
      <c r="Z103" s="32"/>
      <c r="AA103" s="32"/>
      <c r="AB103" s="32"/>
      <c r="AC103" s="32"/>
      <c r="AD103" s="32"/>
      <c r="AE103" s="32"/>
    </row>
    <row r="104" spans="1:31" s="2" customFormat="1" ht="6.95" customHeight="1">
      <c r="A104" s="32"/>
      <c r="B104" s="33"/>
      <c r="C104" s="34"/>
      <c r="D104" s="34"/>
      <c r="E104" s="34"/>
      <c r="F104" s="34"/>
      <c r="G104" s="34"/>
      <c r="H104" s="34"/>
      <c r="I104" s="34"/>
      <c r="J104" s="34"/>
      <c r="K104" s="34"/>
      <c r="L104" s="111"/>
      <c r="S104" s="32"/>
      <c r="T104" s="32"/>
      <c r="U104" s="32"/>
      <c r="V104" s="32"/>
      <c r="W104" s="32"/>
      <c r="X104" s="32"/>
      <c r="Y104" s="32"/>
      <c r="Z104" s="32"/>
      <c r="AA104" s="32"/>
      <c r="AB104" s="32"/>
      <c r="AC104" s="32"/>
      <c r="AD104" s="32"/>
      <c r="AE104" s="32"/>
    </row>
    <row r="105" spans="1:31" s="2" customFormat="1" ht="12" customHeight="1">
      <c r="A105" s="32"/>
      <c r="B105" s="33"/>
      <c r="C105" s="27" t="s">
        <v>16</v>
      </c>
      <c r="D105" s="34"/>
      <c r="E105" s="34"/>
      <c r="F105" s="34"/>
      <c r="G105" s="34"/>
      <c r="H105" s="34"/>
      <c r="I105" s="34"/>
      <c r="J105" s="34"/>
      <c r="K105" s="34"/>
      <c r="L105" s="111"/>
      <c r="S105" s="32"/>
      <c r="T105" s="32"/>
      <c r="U105" s="32"/>
      <c r="V105" s="32"/>
      <c r="W105" s="32"/>
      <c r="X105" s="32"/>
      <c r="Y105" s="32"/>
      <c r="Z105" s="32"/>
      <c r="AA105" s="32"/>
      <c r="AB105" s="32"/>
      <c r="AC105" s="32"/>
      <c r="AD105" s="32"/>
      <c r="AE105" s="32"/>
    </row>
    <row r="106" spans="1:31" s="2" customFormat="1" ht="14.45" customHeight="1">
      <c r="A106" s="32"/>
      <c r="B106" s="33"/>
      <c r="C106" s="34"/>
      <c r="D106" s="34"/>
      <c r="E106" s="350" t="str">
        <f>E7</f>
        <v>Stavební úpravy objektu č.p. 104 a 105, Café Herzog, Broumov - 1. etapa</v>
      </c>
      <c r="F106" s="351"/>
      <c r="G106" s="351"/>
      <c r="H106" s="351"/>
      <c r="I106" s="34"/>
      <c r="J106" s="34"/>
      <c r="K106" s="34"/>
      <c r="L106" s="111"/>
      <c r="S106" s="32"/>
      <c r="T106" s="32"/>
      <c r="U106" s="32"/>
      <c r="V106" s="32"/>
      <c r="W106" s="32"/>
      <c r="X106" s="32"/>
      <c r="Y106" s="32"/>
      <c r="Z106" s="32"/>
      <c r="AA106" s="32"/>
      <c r="AB106" s="32"/>
      <c r="AC106" s="32"/>
      <c r="AD106" s="32"/>
      <c r="AE106" s="32"/>
    </row>
    <row r="107" spans="1:31" s="1" customFormat="1" ht="12" customHeight="1">
      <c r="B107" s="19"/>
      <c r="C107" s="27" t="s">
        <v>112</v>
      </c>
      <c r="D107" s="20"/>
      <c r="E107" s="20"/>
      <c r="F107" s="20"/>
      <c r="G107" s="20"/>
      <c r="H107" s="20"/>
      <c r="I107" s="20"/>
      <c r="J107" s="20"/>
      <c r="K107" s="20"/>
      <c r="L107" s="18"/>
    </row>
    <row r="108" spans="1:31" s="2" customFormat="1" ht="14.45" customHeight="1">
      <c r="A108" s="32"/>
      <c r="B108" s="33"/>
      <c r="C108" s="34"/>
      <c r="D108" s="34"/>
      <c r="E108" s="350" t="s">
        <v>113</v>
      </c>
      <c r="F108" s="352"/>
      <c r="G108" s="352"/>
      <c r="H108" s="352"/>
      <c r="I108" s="34"/>
      <c r="J108" s="34"/>
      <c r="K108" s="34"/>
      <c r="L108" s="111"/>
      <c r="S108" s="32"/>
      <c r="T108" s="32"/>
      <c r="U108" s="32"/>
      <c r="V108" s="32"/>
      <c r="W108" s="32"/>
      <c r="X108" s="32"/>
      <c r="Y108" s="32"/>
      <c r="Z108" s="32"/>
      <c r="AA108" s="32"/>
      <c r="AB108" s="32"/>
      <c r="AC108" s="32"/>
      <c r="AD108" s="32"/>
      <c r="AE108" s="32"/>
    </row>
    <row r="109" spans="1:31" s="2" customFormat="1" ht="12" customHeight="1">
      <c r="A109" s="32"/>
      <c r="B109" s="33"/>
      <c r="C109" s="27" t="s">
        <v>114</v>
      </c>
      <c r="D109" s="34"/>
      <c r="E109" s="34"/>
      <c r="F109" s="34"/>
      <c r="G109" s="34"/>
      <c r="H109" s="34"/>
      <c r="I109" s="34"/>
      <c r="J109" s="34"/>
      <c r="K109" s="34"/>
      <c r="L109" s="111"/>
      <c r="S109" s="32"/>
      <c r="T109" s="32"/>
      <c r="U109" s="32"/>
      <c r="V109" s="32"/>
      <c r="W109" s="32"/>
      <c r="X109" s="32"/>
      <c r="Y109" s="32"/>
      <c r="Z109" s="32"/>
      <c r="AA109" s="32"/>
      <c r="AB109" s="32"/>
      <c r="AC109" s="32"/>
      <c r="AD109" s="32"/>
      <c r="AE109" s="32"/>
    </row>
    <row r="110" spans="1:31" s="2" customFormat="1" ht="15.6" customHeight="1">
      <c r="A110" s="32"/>
      <c r="B110" s="33"/>
      <c r="C110" s="34"/>
      <c r="D110" s="34"/>
      <c r="E110" s="299" t="str">
        <f>E11</f>
        <v>1.1 - Architektonické a stavebně-technické řešení</v>
      </c>
      <c r="F110" s="352"/>
      <c r="G110" s="352"/>
      <c r="H110" s="352"/>
      <c r="I110" s="34"/>
      <c r="J110" s="34"/>
      <c r="K110" s="34"/>
      <c r="L110" s="111"/>
      <c r="S110" s="32"/>
      <c r="T110" s="32"/>
      <c r="U110" s="32"/>
      <c r="V110" s="32"/>
      <c r="W110" s="32"/>
      <c r="X110" s="32"/>
      <c r="Y110" s="32"/>
      <c r="Z110" s="32"/>
      <c r="AA110" s="32"/>
      <c r="AB110" s="32"/>
      <c r="AC110" s="32"/>
      <c r="AD110" s="32"/>
      <c r="AE110" s="32"/>
    </row>
    <row r="111" spans="1:31" s="2" customFormat="1" ht="6.95" customHeight="1">
      <c r="A111" s="32"/>
      <c r="B111" s="33"/>
      <c r="C111" s="34"/>
      <c r="D111" s="34"/>
      <c r="E111" s="34"/>
      <c r="F111" s="34"/>
      <c r="G111" s="34"/>
      <c r="H111" s="34"/>
      <c r="I111" s="34"/>
      <c r="J111" s="34"/>
      <c r="K111" s="34"/>
      <c r="L111" s="111"/>
      <c r="S111" s="32"/>
      <c r="T111" s="32"/>
      <c r="U111" s="32"/>
      <c r="V111" s="32"/>
      <c r="W111" s="32"/>
      <c r="X111" s="32"/>
      <c r="Y111" s="32"/>
      <c r="Z111" s="32"/>
      <c r="AA111" s="32"/>
      <c r="AB111" s="32"/>
      <c r="AC111" s="32"/>
      <c r="AD111" s="32"/>
      <c r="AE111" s="32"/>
    </row>
    <row r="112" spans="1:31" s="2" customFormat="1" ht="12" customHeight="1">
      <c r="A112" s="32"/>
      <c r="B112" s="33"/>
      <c r="C112" s="27" t="s">
        <v>21</v>
      </c>
      <c r="D112" s="34"/>
      <c r="E112" s="34"/>
      <c r="F112" s="25" t="str">
        <f>F14</f>
        <v>k. ú. Broumov</v>
      </c>
      <c r="G112" s="34"/>
      <c r="H112" s="34"/>
      <c r="I112" s="27" t="s">
        <v>23</v>
      </c>
      <c r="J112" s="57" t="str">
        <f>IF(J14="","",J14)</f>
        <v>10. 10. 2022</v>
      </c>
      <c r="K112" s="34"/>
      <c r="L112" s="111"/>
      <c r="S112" s="32"/>
      <c r="T112" s="32"/>
      <c r="U112" s="32"/>
      <c r="V112" s="32"/>
      <c r="W112" s="32"/>
      <c r="X112" s="32"/>
      <c r="Y112" s="32"/>
      <c r="Z112" s="32"/>
      <c r="AA112" s="32"/>
      <c r="AB112" s="32"/>
      <c r="AC112" s="32"/>
      <c r="AD112" s="32"/>
      <c r="AE112" s="32"/>
    </row>
    <row r="113" spans="1:65" s="2" customFormat="1" ht="6.95" customHeight="1">
      <c r="A113" s="32"/>
      <c r="B113" s="33"/>
      <c r="C113" s="34"/>
      <c r="D113" s="34"/>
      <c r="E113" s="34"/>
      <c r="F113" s="34"/>
      <c r="G113" s="34"/>
      <c r="H113" s="34"/>
      <c r="I113" s="34"/>
      <c r="J113" s="34"/>
      <c r="K113" s="34"/>
      <c r="L113" s="111"/>
      <c r="S113" s="32"/>
      <c r="T113" s="32"/>
      <c r="U113" s="32"/>
      <c r="V113" s="32"/>
      <c r="W113" s="32"/>
      <c r="X113" s="32"/>
      <c r="Y113" s="32"/>
      <c r="Z113" s="32"/>
      <c r="AA113" s="32"/>
      <c r="AB113" s="32"/>
      <c r="AC113" s="32"/>
      <c r="AD113" s="32"/>
      <c r="AE113" s="32"/>
    </row>
    <row r="114" spans="1:65" s="2" customFormat="1" ht="15.6" customHeight="1">
      <c r="A114" s="32"/>
      <c r="B114" s="33"/>
      <c r="C114" s="27" t="s">
        <v>25</v>
      </c>
      <c r="D114" s="34"/>
      <c r="E114" s="34"/>
      <c r="F114" s="25" t="str">
        <f>E17</f>
        <v xml:space="preserve"> </v>
      </c>
      <c r="G114" s="34"/>
      <c r="H114" s="34"/>
      <c r="I114" s="27" t="s">
        <v>31</v>
      </c>
      <c r="J114" s="30" t="str">
        <f>E23</f>
        <v>INS spol. s r.o.</v>
      </c>
      <c r="K114" s="34"/>
      <c r="L114" s="111"/>
      <c r="S114" s="32"/>
      <c r="T114" s="32"/>
      <c r="U114" s="32"/>
      <c r="V114" s="32"/>
      <c r="W114" s="32"/>
      <c r="X114" s="32"/>
      <c r="Y114" s="32"/>
      <c r="Z114" s="32"/>
      <c r="AA114" s="32"/>
      <c r="AB114" s="32"/>
      <c r="AC114" s="32"/>
      <c r="AD114" s="32"/>
      <c r="AE114" s="32"/>
    </row>
    <row r="115" spans="1:65" s="2" customFormat="1" ht="26.45" customHeight="1">
      <c r="A115" s="32"/>
      <c r="B115" s="33"/>
      <c r="C115" s="27" t="s">
        <v>29</v>
      </c>
      <c r="D115" s="34"/>
      <c r="E115" s="34"/>
      <c r="F115" s="25" t="str">
        <f>IF(E20="","",E20)</f>
        <v>Vyplň údaj</v>
      </c>
      <c r="G115" s="34"/>
      <c r="H115" s="34"/>
      <c r="I115" s="27" t="s">
        <v>36</v>
      </c>
      <c r="J115" s="30" t="str">
        <f>E26</f>
        <v>Ing. Michaela Hůlková</v>
      </c>
      <c r="K115" s="34"/>
      <c r="L115" s="111"/>
      <c r="S115" s="32"/>
      <c r="T115" s="32"/>
      <c r="U115" s="32"/>
      <c r="V115" s="32"/>
      <c r="W115" s="32"/>
      <c r="X115" s="32"/>
      <c r="Y115" s="32"/>
      <c r="Z115" s="32"/>
      <c r="AA115" s="32"/>
      <c r="AB115" s="32"/>
      <c r="AC115" s="32"/>
      <c r="AD115" s="32"/>
      <c r="AE115" s="32"/>
    </row>
    <row r="116" spans="1:65" s="2" customFormat="1" ht="10.35" customHeight="1">
      <c r="A116" s="32"/>
      <c r="B116" s="33"/>
      <c r="C116" s="34"/>
      <c r="D116" s="34"/>
      <c r="E116" s="34"/>
      <c r="F116" s="34"/>
      <c r="G116" s="34"/>
      <c r="H116" s="34"/>
      <c r="I116" s="34"/>
      <c r="J116" s="34"/>
      <c r="K116" s="34"/>
      <c r="L116" s="111"/>
      <c r="S116" s="32"/>
      <c r="T116" s="32"/>
      <c r="U116" s="32"/>
      <c r="V116" s="32"/>
      <c r="W116" s="32"/>
      <c r="X116" s="32"/>
      <c r="Y116" s="32"/>
      <c r="Z116" s="32"/>
      <c r="AA116" s="32"/>
      <c r="AB116" s="32"/>
      <c r="AC116" s="32"/>
      <c r="AD116" s="32"/>
      <c r="AE116" s="32"/>
    </row>
    <row r="117" spans="1:65" s="11" customFormat="1" ht="29.25" customHeight="1">
      <c r="A117" s="149"/>
      <c r="B117" s="150"/>
      <c r="C117" s="151" t="s">
        <v>154</v>
      </c>
      <c r="D117" s="152" t="s">
        <v>59</v>
      </c>
      <c r="E117" s="152" t="s">
        <v>55</v>
      </c>
      <c r="F117" s="152" t="s">
        <v>56</v>
      </c>
      <c r="G117" s="152" t="s">
        <v>155</v>
      </c>
      <c r="H117" s="152" t="s">
        <v>156</v>
      </c>
      <c r="I117" s="152" t="s">
        <v>157</v>
      </c>
      <c r="J117" s="153" t="s">
        <v>118</v>
      </c>
      <c r="K117" s="154" t="s">
        <v>158</v>
      </c>
      <c r="L117" s="155"/>
      <c r="M117" s="66" t="s">
        <v>19</v>
      </c>
      <c r="N117" s="67" t="s">
        <v>44</v>
      </c>
      <c r="O117" s="67" t="s">
        <v>159</v>
      </c>
      <c r="P117" s="67" t="s">
        <v>160</v>
      </c>
      <c r="Q117" s="67" t="s">
        <v>161</v>
      </c>
      <c r="R117" s="67" t="s">
        <v>162</v>
      </c>
      <c r="S117" s="67" t="s">
        <v>163</v>
      </c>
      <c r="T117" s="68" t="s">
        <v>164</v>
      </c>
      <c r="U117" s="149"/>
      <c r="V117" s="149"/>
      <c r="W117" s="149"/>
      <c r="X117" s="149"/>
      <c r="Y117" s="149"/>
      <c r="Z117" s="149"/>
      <c r="AA117" s="149"/>
      <c r="AB117" s="149"/>
      <c r="AC117" s="149"/>
      <c r="AD117" s="149"/>
      <c r="AE117" s="149"/>
    </row>
    <row r="118" spans="1:65" s="2" customFormat="1" ht="22.9" customHeight="1">
      <c r="A118" s="32"/>
      <c r="B118" s="33"/>
      <c r="C118" s="73" t="s">
        <v>165</v>
      </c>
      <c r="D118" s="34"/>
      <c r="E118" s="34"/>
      <c r="F118" s="34"/>
      <c r="G118" s="34"/>
      <c r="H118" s="34"/>
      <c r="I118" s="34"/>
      <c r="J118" s="156">
        <f>BK118</f>
        <v>0</v>
      </c>
      <c r="K118" s="34"/>
      <c r="L118" s="37"/>
      <c r="M118" s="69"/>
      <c r="N118" s="157"/>
      <c r="O118" s="70"/>
      <c r="P118" s="158">
        <f>P119+P232+P434</f>
        <v>0</v>
      </c>
      <c r="Q118" s="70"/>
      <c r="R118" s="158">
        <f>R119+R232+R434</f>
        <v>38.849301983249092</v>
      </c>
      <c r="S118" s="70"/>
      <c r="T118" s="159">
        <f>T119+T232+T434</f>
        <v>29.034078599999997</v>
      </c>
      <c r="U118" s="32"/>
      <c r="V118" s="32"/>
      <c r="W118" s="32"/>
      <c r="X118" s="32"/>
      <c r="Y118" s="32"/>
      <c r="Z118" s="32"/>
      <c r="AA118" s="32"/>
      <c r="AB118" s="32"/>
      <c r="AC118" s="32"/>
      <c r="AD118" s="32"/>
      <c r="AE118" s="32"/>
      <c r="AT118" s="15" t="s">
        <v>73</v>
      </c>
      <c r="AU118" s="15" t="s">
        <v>119</v>
      </c>
      <c r="BK118" s="160">
        <f>BK119+BK232+BK434</f>
        <v>0</v>
      </c>
    </row>
    <row r="119" spans="1:65" s="12" customFormat="1" ht="25.9" customHeight="1">
      <c r="B119" s="161"/>
      <c r="C119" s="162"/>
      <c r="D119" s="163" t="s">
        <v>73</v>
      </c>
      <c r="E119" s="164" t="s">
        <v>166</v>
      </c>
      <c r="F119" s="164" t="s">
        <v>167</v>
      </c>
      <c r="G119" s="162"/>
      <c r="H119" s="162"/>
      <c r="I119" s="165"/>
      <c r="J119" s="166">
        <f>BK119</f>
        <v>0</v>
      </c>
      <c r="K119" s="162"/>
      <c r="L119" s="167"/>
      <c r="M119" s="168"/>
      <c r="N119" s="169"/>
      <c r="O119" s="169"/>
      <c r="P119" s="170">
        <f>P120+P143+P180+P220+P229</f>
        <v>0</v>
      </c>
      <c r="Q119" s="169"/>
      <c r="R119" s="170">
        <f>R120+R143+R180+R220+R229</f>
        <v>33.946240222249095</v>
      </c>
      <c r="S119" s="169"/>
      <c r="T119" s="171">
        <f>T120+T143+T180+T220+T229</f>
        <v>25.294111999999998</v>
      </c>
      <c r="AR119" s="172" t="s">
        <v>81</v>
      </c>
      <c r="AT119" s="173" t="s">
        <v>73</v>
      </c>
      <c r="AU119" s="173" t="s">
        <v>74</v>
      </c>
      <c r="AY119" s="172" t="s">
        <v>168</v>
      </c>
      <c r="BK119" s="174">
        <f>BK120+BK143+BK180+BK220+BK229</f>
        <v>0</v>
      </c>
    </row>
    <row r="120" spans="1:65" s="12" customFormat="1" ht="22.9" customHeight="1">
      <c r="B120" s="161"/>
      <c r="C120" s="162"/>
      <c r="D120" s="163" t="s">
        <v>73</v>
      </c>
      <c r="E120" s="175" t="s">
        <v>169</v>
      </c>
      <c r="F120" s="175" t="s">
        <v>170</v>
      </c>
      <c r="G120" s="162"/>
      <c r="H120" s="162"/>
      <c r="I120" s="165"/>
      <c r="J120" s="176">
        <f>BK120</f>
        <v>0</v>
      </c>
      <c r="K120" s="162"/>
      <c r="L120" s="167"/>
      <c r="M120" s="168"/>
      <c r="N120" s="169"/>
      <c r="O120" s="169"/>
      <c r="P120" s="170">
        <f>P121+P138</f>
        <v>0</v>
      </c>
      <c r="Q120" s="169"/>
      <c r="R120" s="170">
        <f>R121+R138</f>
        <v>11.392422379999999</v>
      </c>
      <c r="S120" s="169"/>
      <c r="T120" s="171">
        <f>T121+T138</f>
        <v>0</v>
      </c>
      <c r="AR120" s="172" t="s">
        <v>81</v>
      </c>
      <c r="AT120" s="173" t="s">
        <v>73</v>
      </c>
      <c r="AU120" s="173" t="s">
        <v>81</v>
      </c>
      <c r="AY120" s="172" t="s">
        <v>168</v>
      </c>
      <c r="BK120" s="174">
        <f>BK121+BK138</f>
        <v>0</v>
      </c>
    </row>
    <row r="121" spans="1:65" s="12" customFormat="1" ht="20.85" customHeight="1">
      <c r="B121" s="161"/>
      <c r="C121" s="162"/>
      <c r="D121" s="163" t="s">
        <v>73</v>
      </c>
      <c r="E121" s="175" t="s">
        <v>171</v>
      </c>
      <c r="F121" s="175" t="s">
        <v>172</v>
      </c>
      <c r="G121" s="162"/>
      <c r="H121" s="162"/>
      <c r="I121" s="165"/>
      <c r="J121" s="176">
        <f>BK121</f>
        <v>0</v>
      </c>
      <c r="K121" s="162"/>
      <c r="L121" s="167"/>
      <c r="M121" s="168"/>
      <c r="N121" s="169"/>
      <c r="O121" s="169"/>
      <c r="P121" s="170">
        <f>SUM(P122:P137)</f>
        <v>0</v>
      </c>
      <c r="Q121" s="169"/>
      <c r="R121" s="170">
        <f>SUM(R122:R137)</f>
        <v>11.188168979999999</v>
      </c>
      <c r="S121" s="169"/>
      <c r="T121" s="171">
        <f>SUM(T122:T137)</f>
        <v>0</v>
      </c>
      <c r="AR121" s="172" t="s">
        <v>81</v>
      </c>
      <c r="AT121" s="173" t="s">
        <v>73</v>
      </c>
      <c r="AU121" s="173" t="s">
        <v>83</v>
      </c>
      <c r="AY121" s="172" t="s">
        <v>168</v>
      </c>
      <c r="BK121" s="174">
        <f>SUM(BK122:BK137)</f>
        <v>0</v>
      </c>
    </row>
    <row r="122" spans="1:65" s="2" customFormat="1" ht="22.15" customHeight="1">
      <c r="A122" s="32"/>
      <c r="B122" s="33"/>
      <c r="C122" s="177" t="s">
        <v>81</v>
      </c>
      <c r="D122" s="177" t="s">
        <v>173</v>
      </c>
      <c r="E122" s="178" t="s">
        <v>174</v>
      </c>
      <c r="F122" s="179" t="s">
        <v>175</v>
      </c>
      <c r="G122" s="180" t="s">
        <v>176</v>
      </c>
      <c r="H122" s="181">
        <v>1</v>
      </c>
      <c r="I122" s="182"/>
      <c r="J122" s="183">
        <f>ROUND(I122*H122,2)</f>
        <v>0</v>
      </c>
      <c r="K122" s="184"/>
      <c r="L122" s="37"/>
      <c r="M122" s="185" t="s">
        <v>19</v>
      </c>
      <c r="N122" s="186" t="s">
        <v>45</v>
      </c>
      <c r="O122" s="62"/>
      <c r="P122" s="187">
        <f>O122*H122</f>
        <v>0</v>
      </c>
      <c r="Q122" s="187">
        <v>0.32623000000000002</v>
      </c>
      <c r="R122" s="187">
        <f>Q122*H122</f>
        <v>0.32623000000000002</v>
      </c>
      <c r="S122" s="187">
        <v>0</v>
      </c>
      <c r="T122" s="188">
        <f>S122*H122</f>
        <v>0</v>
      </c>
      <c r="U122" s="32"/>
      <c r="V122" s="32"/>
      <c r="W122" s="32"/>
      <c r="X122" s="32"/>
      <c r="Y122" s="32"/>
      <c r="Z122" s="32"/>
      <c r="AA122" s="32"/>
      <c r="AB122" s="32"/>
      <c r="AC122" s="32"/>
      <c r="AD122" s="32"/>
      <c r="AE122" s="32"/>
      <c r="AR122" s="189" t="s">
        <v>177</v>
      </c>
      <c r="AT122" s="189" t="s">
        <v>173</v>
      </c>
      <c r="AU122" s="189" t="s">
        <v>169</v>
      </c>
      <c r="AY122" s="15" t="s">
        <v>168</v>
      </c>
      <c r="BE122" s="190">
        <f>IF(N122="základní",J122,0)</f>
        <v>0</v>
      </c>
      <c r="BF122" s="190">
        <f>IF(N122="snížená",J122,0)</f>
        <v>0</v>
      </c>
      <c r="BG122" s="190">
        <f>IF(N122="zákl. přenesená",J122,0)</f>
        <v>0</v>
      </c>
      <c r="BH122" s="190">
        <f>IF(N122="sníž. přenesená",J122,0)</f>
        <v>0</v>
      </c>
      <c r="BI122" s="190">
        <f>IF(N122="nulová",J122,0)</f>
        <v>0</v>
      </c>
      <c r="BJ122" s="15" t="s">
        <v>81</v>
      </c>
      <c r="BK122" s="190">
        <f>ROUND(I122*H122,2)</f>
        <v>0</v>
      </c>
      <c r="BL122" s="15" t="s">
        <v>177</v>
      </c>
      <c r="BM122" s="189" t="s">
        <v>178</v>
      </c>
    </row>
    <row r="123" spans="1:65" s="2" customFormat="1" ht="11.25">
      <c r="A123" s="32"/>
      <c r="B123" s="33"/>
      <c r="C123" s="34"/>
      <c r="D123" s="191" t="s">
        <v>179</v>
      </c>
      <c r="E123" s="34"/>
      <c r="F123" s="192" t="s">
        <v>180</v>
      </c>
      <c r="G123" s="34"/>
      <c r="H123" s="34"/>
      <c r="I123" s="193"/>
      <c r="J123" s="34"/>
      <c r="K123" s="34"/>
      <c r="L123" s="37"/>
      <c r="M123" s="194"/>
      <c r="N123" s="195"/>
      <c r="O123" s="62"/>
      <c r="P123" s="62"/>
      <c r="Q123" s="62"/>
      <c r="R123" s="62"/>
      <c r="S123" s="62"/>
      <c r="T123" s="63"/>
      <c r="U123" s="32"/>
      <c r="V123" s="32"/>
      <c r="W123" s="32"/>
      <c r="X123" s="32"/>
      <c r="Y123" s="32"/>
      <c r="Z123" s="32"/>
      <c r="AA123" s="32"/>
      <c r="AB123" s="32"/>
      <c r="AC123" s="32"/>
      <c r="AD123" s="32"/>
      <c r="AE123" s="32"/>
      <c r="AT123" s="15" t="s">
        <v>179</v>
      </c>
      <c r="AU123" s="15" t="s">
        <v>169</v>
      </c>
    </row>
    <row r="124" spans="1:65" s="2" customFormat="1" ht="22.15" customHeight="1">
      <c r="A124" s="32"/>
      <c r="B124" s="33"/>
      <c r="C124" s="177" t="s">
        <v>83</v>
      </c>
      <c r="D124" s="177" t="s">
        <v>173</v>
      </c>
      <c r="E124" s="178" t="s">
        <v>181</v>
      </c>
      <c r="F124" s="179" t="s">
        <v>182</v>
      </c>
      <c r="G124" s="180" t="s">
        <v>183</v>
      </c>
      <c r="H124" s="181">
        <v>0.47499999999999998</v>
      </c>
      <c r="I124" s="182"/>
      <c r="J124" s="183">
        <f>ROUND(I124*H124,2)</f>
        <v>0</v>
      </c>
      <c r="K124" s="184"/>
      <c r="L124" s="37"/>
      <c r="M124" s="185" t="s">
        <v>19</v>
      </c>
      <c r="N124" s="186" t="s">
        <v>45</v>
      </c>
      <c r="O124" s="62"/>
      <c r="P124" s="187">
        <f>O124*H124</f>
        <v>0</v>
      </c>
      <c r="Q124" s="187">
        <v>1.8774999999999999</v>
      </c>
      <c r="R124" s="187">
        <f>Q124*H124</f>
        <v>0.8918124999999999</v>
      </c>
      <c r="S124" s="187">
        <v>0</v>
      </c>
      <c r="T124" s="188">
        <f>S124*H124</f>
        <v>0</v>
      </c>
      <c r="U124" s="32"/>
      <c r="V124" s="32"/>
      <c r="W124" s="32"/>
      <c r="X124" s="32"/>
      <c r="Y124" s="32"/>
      <c r="Z124" s="32"/>
      <c r="AA124" s="32"/>
      <c r="AB124" s="32"/>
      <c r="AC124" s="32"/>
      <c r="AD124" s="32"/>
      <c r="AE124" s="32"/>
      <c r="AR124" s="189" t="s">
        <v>177</v>
      </c>
      <c r="AT124" s="189" t="s">
        <v>173</v>
      </c>
      <c r="AU124" s="189" t="s">
        <v>169</v>
      </c>
      <c r="AY124" s="15" t="s">
        <v>168</v>
      </c>
      <c r="BE124" s="190">
        <f>IF(N124="základní",J124,0)</f>
        <v>0</v>
      </c>
      <c r="BF124" s="190">
        <f>IF(N124="snížená",J124,0)</f>
        <v>0</v>
      </c>
      <c r="BG124" s="190">
        <f>IF(N124="zákl. přenesená",J124,0)</f>
        <v>0</v>
      </c>
      <c r="BH124" s="190">
        <f>IF(N124="sníž. přenesená",J124,0)</f>
        <v>0</v>
      </c>
      <c r="BI124" s="190">
        <f>IF(N124="nulová",J124,0)</f>
        <v>0</v>
      </c>
      <c r="BJ124" s="15" t="s">
        <v>81</v>
      </c>
      <c r="BK124" s="190">
        <f>ROUND(I124*H124,2)</f>
        <v>0</v>
      </c>
      <c r="BL124" s="15" t="s">
        <v>177</v>
      </c>
      <c r="BM124" s="189" t="s">
        <v>184</v>
      </c>
    </row>
    <row r="125" spans="1:65" s="2" customFormat="1" ht="11.25">
      <c r="A125" s="32"/>
      <c r="B125" s="33"/>
      <c r="C125" s="34"/>
      <c r="D125" s="191" t="s">
        <v>179</v>
      </c>
      <c r="E125" s="34"/>
      <c r="F125" s="192" t="s">
        <v>185</v>
      </c>
      <c r="G125" s="34"/>
      <c r="H125" s="34"/>
      <c r="I125" s="193"/>
      <c r="J125" s="34"/>
      <c r="K125" s="34"/>
      <c r="L125" s="37"/>
      <c r="M125" s="194"/>
      <c r="N125" s="195"/>
      <c r="O125" s="62"/>
      <c r="P125" s="62"/>
      <c r="Q125" s="62"/>
      <c r="R125" s="62"/>
      <c r="S125" s="62"/>
      <c r="T125" s="63"/>
      <c r="U125" s="32"/>
      <c r="V125" s="32"/>
      <c r="W125" s="32"/>
      <c r="X125" s="32"/>
      <c r="Y125" s="32"/>
      <c r="Z125" s="32"/>
      <c r="AA125" s="32"/>
      <c r="AB125" s="32"/>
      <c r="AC125" s="32"/>
      <c r="AD125" s="32"/>
      <c r="AE125" s="32"/>
      <c r="AT125" s="15" t="s">
        <v>179</v>
      </c>
      <c r="AU125" s="15" t="s">
        <v>169</v>
      </c>
    </row>
    <row r="126" spans="1:65" s="2" customFormat="1" ht="19.899999999999999" customHeight="1">
      <c r="A126" s="32"/>
      <c r="B126" s="33"/>
      <c r="C126" s="177" t="s">
        <v>169</v>
      </c>
      <c r="D126" s="177" t="s">
        <v>173</v>
      </c>
      <c r="E126" s="178" t="s">
        <v>186</v>
      </c>
      <c r="F126" s="179" t="s">
        <v>187</v>
      </c>
      <c r="G126" s="180" t="s">
        <v>183</v>
      </c>
      <c r="H126" s="181">
        <v>4.53</v>
      </c>
      <c r="I126" s="182"/>
      <c r="J126" s="183">
        <f>ROUND(I126*H126,2)</f>
        <v>0</v>
      </c>
      <c r="K126" s="184"/>
      <c r="L126" s="37"/>
      <c r="M126" s="185" t="s">
        <v>19</v>
      </c>
      <c r="N126" s="186" t="s">
        <v>45</v>
      </c>
      <c r="O126" s="62"/>
      <c r="P126" s="187">
        <f>O126*H126</f>
        <v>0</v>
      </c>
      <c r="Q126" s="187">
        <v>1.8774999999999999</v>
      </c>
      <c r="R126" s="187">
        <f>Q126*H126</f>
        <v>8.5050749999999997</v>
      </c>
      <c r="S126" s="187">
        <v>0</v>
      </c>
      <c r="T126" s="188">
        <f>S126*H126</f>
        <v>0</v>
      </c>
      <c r="U126" s="32"/>
      <c r="V126" s="32"/>
      <c r="W126" s="32"/>
      <c r="X126" s="32"/>
      <c r="Y126" s="32"/>
      <c r="Z126" s="32"/>
      <c r="AA126" s="32"/>
      <c r="AB126" s="32"/>
      <c r="AC126" s="32"/>
      <c r="AD126" s="32"/>
      <c r="AE126" s="32"/>
      <c r="AR126" s="189" t="s">
        <v>177</v>
      </c>
      <c r="AT126" s="189" t="s">
        <v>173</v>
      </c>
      <c r="AU126" s="189" t="s">
        <v>169</v>
      </c>
      <c r="AY126" s="15" t="s">
        <v>168</v>
      </c>
      <c r="BE126" s="190">
        <f>IF(N126="základní",J126,0)</f>
        <v>0</v>
      </c>
      <c r="BF126" s="190">
        <f>IF(N126="snížená",J126,0)</f>
        <v>0</v>
      </c>
      <c r="BG126" s="190">
        <f>IF(N126="zákl. přenesená",J126,0)</f>
        <v>0</v>
      </c>
      <c r="BH126" s="190">
        <f>IF(N126="sníž. přenesená",J126,0)</f>
        <v>0</v>
      </c>
      <c r="BI126" s="190">
        <f>IF(N126="nulová",J126,0)</f>
        <v>0</v>
      </c>
      <c r="BJ126" s="15" t="s">
        <v>81</v>
      </c>
      <c r="BK126" s="190">
        <f>ROUND(I126*H126,2)</f>
        <v>0</v>
      </c>
      <c r="BL126" s="15" t="s">
        <v>177</v>
      </c>
      <c r="BM126" s="189" t="s">
        <v>188</v>
      </c>
    </row>
    <row r="127" spans="1:65" s="2" customFormat="1" ht="11.25">
      <c r="A127" s="32"/>
      <c r="B127" s="33"/>
      <c r="C127" s="34"/>
      <c r="D127" s="191" t="s">
        <v>179</v>
      </c>
      <c r="E127" s="34"/>
      <c r="F127" s="192" t="s">
        <v>189</v>
      </c>
      <c r="G127" s="34"/>
      <c r="H127" s="34"/>
      <c r="I127" s="193"/>
      <c r="J127" s="34"/>
      <c r="K127" s="34"/>
      <c r="L127" s="37"/>
      <c r="M127" s="194"/>
      <c r="N127" s="195"/>
      <c r="O127" s="62"/>
      <c r="P127" s="62"/>
      <c r="Q127" s="62"/>
      <c r="R127" s="62"/>
      <c r="S127" s="62"/>
      <c r="T127" s="63"/>
      <c r="U127" s="32"/>
      <c r="V127" s="32"/>
      <c r="W127" s="32"/>
      <c r="X127" s="32"/>
      <c r="Y127" s="32"/>
      <c r="Z127" s="32"/>
      <c r="AA127" s="32"/>
      <c r="AB127" s="32"/>
      <c r="AC127" s="32"/>
      <c r="AD127" s="32"/>
      <c r="AE127" s="32"/>
      <c r="AT127" s="15" t="s">
        <v>179</v>
      </c>
      <c r="AU127" s="15" t="s">
        <v>169</v>
      </c>
    </row>
    <row r="128" spans="1:65" s="2" customFormat="1" ht="14.45" customHeight="1">
      <c r="A128" s="32"/>
      <c r="B128" s="33"/>
      <c r="C128" s="177" t="s">
        <v>177</v>
      </c>
      <c r="D128" s="177" t="s">
        <v>173</v>
      </c>
      <c r="E128" s="178" t="s">
        <v>190</v>
      </c>
      <c r="F128" s="179" t="s">
        <v>191</v>
      </c>
      <c r="G128" s="180" t="s">
        <v>183</v>
      </c>
      <c r="H128" s="181">
        <v>0.62</v>
      </c>
      <c r="I128" s="182"/>
      <c r="J128" s="183">
        <f>ROUND(I128*H128,2)</f>
        <v>0</v>
      </c>
      <c r="K128" s="184"/>
      <c r="L128" s="37"/>
      <c r="M128" s="185" t="s">
        <v>19</v>
      </c>
      <c r="N128" s="186" t="s">
        <v>45</v>
      </c>
      <c r="O128" s="62"/>
      <c r="P128" s="187">
        <f>O128*H128</f>
        <v>0</v>
      </c>
      <c r="Q128" s="187">
        <v>1.94302</v>
      </c>
      <c r="R128" s="187">
        <f>Q128*H128</f>
        <v>1.2046724</v>
      </c>
      <c r="S128" s="187">
        <v>0</v>
      </c>
      <c r="T128" s="188">
        <f>S128*H128</f>
        <v>0</v>
      </c>
      <c r="U128" s="32"/>
      <c r="V128" s="32"/>
      <c r="W128" s="32"/>
      <c r="X128" s="32"/>
      <c r="Y128" s="32"/>
      <c r="Z128" s="32"/>
      <c r="AA128" s="32"/>
      <c r="AB128" s="32"/>
      <c r="AC128" s="32"/>
      <c r="AD128" s="32"/>
      <c r="AE128" s="32"/>
      <c r="AR128" s="189" t="s">
        <v>177</v>
      </c>
      <c r="AT128" s="189" t="s">
        <v>173</v>
      </c>
      <c r="AU128" s="189" t="s">
        <v>169</v>
      </c>
      <c r="AY128" s="15" t="s">
        <v>168</v>
      </c>
      <c r="BE128" s="190">
        <f>IF(N128="základní",J128,0)</f>
        <v>0</v>
      </c>
      <c r="BF128" s="190">
        <f>IF(N128="snížená",J128,0)</f>
        <v>0</v>
      </c>
      <c r="BG128" s="190">
        <f>IF(N128="zákl. přenesená",J128,0)</f>
        <v>0</v>
      </c>
      <c r="BH128" s="190">
        <f>IF(N128="sníž. přenesená",J128,0)</f>
        <v>0</v>
      </c>
      <c r="BI128" s="190">
        <f>IF(N128="nulová",J128,0)</f>
        <v>0</v>
      </c>
      <c r="BJ128" s="15" t="s">
        <v>81</v>
      </c>
      <c r="BK128" s="190">
        <f>ROUND(I128*H128,2)</f>
        <v>0</v>
      </c>
      <c r="BL128" s="15" t="s">
        <v>177</v>
      </c>
      <c r="BM128" s="189" t="s">
        <v>192</v>
      </c>
    </row>
    <row r="129" spans="1:65" s="2" customFormat="1" ht="11.25">
      <c r="A129" s="32"/>
      <c r="B129" s="33"/>
      <c r="C129" s="34"/>
      <c r="D129" s="191" t="s">
        <v>179</v>
      </c>
      <c r="E129" s="34"/>
      <c r="F129" s="192" t="s">
        <v>193</v>
      </c>
      <c r="G129" s="34"/>
      <c r="H129" s="34"/>
      <c r="I129" s="193"/>
      <c r="J129" s="34"/>
      <c r="K129" s="34"/>
      <c r="L129" s="37"/>
      <c r="M129" s="194"/>
      <c r="N129" s="195"/>
      <c r="O129" s="62"/>
      <c r="P129" s="62"/>
      <c r="Q129" s="62"/>
      <c r="R129" s="62"/>
      <c r="S129" s="62"/>
      <c r="T129" s="63"/>
      <c r="U129" s="32"/>
      <c r="V129" s="32"/>
      <c r="W129" s="32"/>
      <c r="X129" s="32"/>
      <c r="Y129" s="32"/>
      <c r="Z129" s="32"/>
      <c r="AA129" s="32"/>
      <c r="AB129" s="32"/>
      <c r="AC129" s="32"/>
      <c r="AD129" s="32"/>
      <c r="AE129" s="32"/>
      <c r="AT129" s="15" t="s">
        <v>179</v>
      </c>
      <c r="AU129" s="15" t="s">
        <v>169</v>
      </c>
    </row>
    <row r="130" spans="1:65" s="2" customFormat="1" ht="14.45" customHeight="1">
      <c r="A130" s="32"/>
      <c r="B130" s="33"/>
      <c r="C130" s="177" t="s">
        <v>194</v>
      </c>
      <c r="D130" s="177" t="s">
        <v>173</v>
      </c>
      <c r="E130" s="178" t="s">
        <v>195</v>
      </c>
      <c r="F130" s="179" t="s">
        <v>196</v>
      </c>
      <c r="G130" s="180" t="s">
        <v>197</v>
      </c>
      <c r="H130" s="181">
        <v>1.4E-2</v>
      </c>
      <c r="I130" s="182"/>
      <c r="J130" s="183">
        <f>ROUND(I130*H130,2)</f>
        <v>0</v>
      </c>
      <c r="K130" s="184"/>
      <c r="L130" s="37"/>
      <c r="M130" s="185" t="s">
        <v>19</v>
      </c>
      <c r="N130" s="186" t="s">
        <v>45</v>
      </c>
      <c r="O130" s="62"/>
      <c r="P130" s="187">
        <f>O130*H130</f>
        <v>0</v>
      </c>
      <c r="Q130" s="187">
        <v>1.0900000000000001</v>
      </c>
      <c r="R130" s="187">
        <f>Q130*H130</f>
        <v>1.5260000000000001E-2</v>
      </c>
      <c r="S130" s="187">
        <v>0</v>
      </c>
      <c r="T130" s="188">
        <f>S130*H130</f>
        <v>0</v>
      </c>
      <c r="U130" s="32"/>
      <c r="V130" s="32"/>
      <c r="W130" s="32"/>
      <c r="X130" s="32"/>
      <c r="Y130" s="32"/>
      <c r="Z130" s="32"/>
      <c r="AA130" s="32"/>
      <c r="AB130" s="32"/>
      <c r="AC130" s="32"/>
      <c r="AD130" s="32"/>
      <c r="AE130" s="32"/>
      <c r="AR130" s="189" t="s">
        <v>177</v>
      </c>
      <c r="AT130" s="189" t="s">
        <v>173</v>
      </c>
      <c r="AU130" s="189" t="s">
        <v>169</v>
      </c>
      <c r="AY130" s="15" t="s">
        <v>168</v>
      </c>
      <c r="BE130" s="190">
        <f>IF(N130="základní",J130,0)</f>
        <v>0</v>
      </c>
      <c r="BF130" s="190">
        <f>IF(N130="snížená",J130,0)</f>
        <v>0</v>
      </c>
      <c r="BG130" s="190">
        <f>IF(N130="zákl. přenesená",J130,0)</f>
        <v>0</v>
      </c>
      <c r="BH130" s="190">
        <f>IF(N130="sníž. přenesená",J130,0)</f>
        <v>0</v>
      </c>
      <c r="BI130" s="190">
        <f>IF(N130="nulová",J130,0)</f>
        <v>0</v>
      </c>
      <c r="BJ130" s="15" t="s">
        <v>81</v>
      </c>
      <c r="BK130" s="190">
        <f>ROUND(I130*H130,2)</f>
        <v>0</v>
      </c>
      <c r="BL130" s="15" t="s">
        <v>177</v>
      </c>
      <c r="BM130" s="189" t="s">
        <v>198</v>
      </c>
    </row>
    <row r="131" spans="1:65" s="2" customFormat="1" ht="11.25">
      <c r="A131" s="32"/>
      <c r="B131" s="33"/>
      <c r="C131" s="34"/>
      <c r="D131" s="191" t="s">
        <v>179</v>
      </c>
      <c r="E131" s="34"/>
      <c r="F131" s="192" t="s">
        <v>199</v>
      </c>
      <c r="G131" s="34"/>
      <c r="H131" s="34"/>
      <c r="I131" s="193"/>
      <c r="J131" s="34"/>
      <c r="K131" s="34"/>
      <c r="L131" s="37"/>
      <c r="M131" s="194"/>
      <c r="N131" s="195"/>
      <c r="O131" s="62"/>
      <c r="P131" s="62"/>
      <c r="Q131" s="62"/>
      <c r="R131" s="62"/>
      <c r="S131" s="62"/>
      <c r="T131" s="63"/>
      <c r="U131" s="32"/>
      <c r="V131" s="32"/>
      <c r="W131" s="32"/>
      <c r="X131" s="32"/>
      <c r="Y131" s="32"/>
      <c r="Z131" s="32"/>
      <c r="AA131" s="32"/>
      <c r="AB131" s="32"/>
      <c r="AC131" s="32"/>
      <c r="AD131" s="32"/>
      <c r="AE131" s="32"/>
      <c r="AT131" s="15" t="s">
        <v>179</v>
      </c>
      <c r="AU131" s="15" t="s">
        <v>169</v>
      </c>
    </row>
    <row r="132" spans="1:65" s="2" customFormat="1" ht="14.45" customHeight="1">
      <c r="A132" s="32"/>
      <c r="B132" s="33"/>
      <c r="C132" s="177" t="s">
        <v>200</v>
      </c>
      <c r="D132" s="177" t="s">
        <v>173</v>
      </c>
      <c r="E132" s="178" t="s">
        <v>195</v>
      </c>
      <c r="F132" s="179" t="s">
        <v>196</v>
      </c>
      <c r="G132" s="180" t="s">
        <v>197</v>
      </c>
      <c r="H132" s="181">
        <v>7.4999999999999997E-2</v>
      </c>
      <c r="I132" s="182"/>
      <c r="J132" s="183">
        <f>ROUND(I132*H132,2)</f>
        <v>0</v>
      </c>
      <c r="K132" s="184"/>
      <c r="L132" s="37"/>
      <c r="M132" s="185" t="s">
        <v>19</v>
      </c>
      <c r="N132" s="186" t="s">
        <v>45</v>
      </c>
      <c r="O132" s="62"/>
      <c r="P132" s="187">
        <f>O132*H132</f>
        <v>0</v>
      </c>
      <c r="Q132" s="187">
        <v>1.0900000000000001</v>
      </c>
      <c r="R132" s="187">
        <f>Q132*H132</f>
        <v>8.1750000000000003E-2</v>
      </c>
      <c r="S132" s="187">
        <v>0</v>
      </c>
      <c r="T132" s="188">
        <f>S132*H132</f>
        <v>0</v>
      </c>
      <c r="U132" s="32"/>
      <c r="V132" s="32"/>
      <c r="W132" s="32"/>
      <c r="X132" s="32"/>
      <c r="Y132" s="32"/>
      <c r="Z132" s="32"/>
      <c r="AA132" s="32"/>
      <c r="AB132" s="32"/>
      <c r="AC132" s="32"/>
      <c r="AD132" s="32"/>
      <c r="AE132" s="32"/>
      <c r="AR132" s="189" t="s">
        <v>177</v>
      </c>
      <c r="AT132" s="189" t="s">
        <v>173</v>
      </c>
      <c r="AU132" s="189" t="s">
        <v>169</v>
      </c>
      <c r="AY132" s="15" t="s">
        <v>168</v>
      </c>
      <c r="BE132" s="190">
        <f>IF(N132="základní",J132,0)</f>
        <v>0</v>
      </c>
      <c r="BF132" s="190">
        <f>IF(N132="snížená",J132,0)</f>
        <v>0</v>
      </c>
      <c r="BG132" s="190">
        <f>IF(N132="zákl. přenesená",J132,0)</f>
        <v>0</v>
      </c>
      <c r="BH132" s="190">
        <f>IF(N132="sníž. přenesená",J132,0)</f>
        <v>0</v>
      </c>
      <c r="BI132" s="190">
        <f>IF(N132="nulová",J132,0)</f>
        <v>0</v>
      </c>
      <c r="BJ132" s="15" t="s">
        <v>81</v>
      </c>
      <c r="BK132" s="190">
        <f>ROUND(I132*H132,2)</f>
        <v>0</v>
      </c>
      <c r="BL132" s="15" t="s">
        <v>177</v>
      </c>
      <c r="BM132" s="189" t="s">
        <v>201</v>
      </c>
    </row>
    <row r="133" spans="1:65" s="2" customFormat="1" ht="11.25">
      <c r="A133" s="32"/>
      <c r="B133" s="33"/>
      <c r="C133" s="34"/>
      <c r="D133" s="191" t="s">
        <v>179</v>
      </c>
      <c r="E133" s="34"/>
      <c r="F133" s="192" t="s">
        <v>199</v>
      </c>
      <c r="G133" s="34"/>
      <c r="H133" s="34"/>
      <c r="I133" s="193"/>
      <c r="J133" s="34"/>
      <c r="K133" s="34"/>
      <c r="L133" s="37"/>
      <c r="M133" s="194"/>
      <c r="N133" s="195"/>
      <c r="O133" s="62"/>
      <c r="P133" s="62"/>
      <c r="Q133" s="62"/>
      <c r="R133" s="62"/>
      <c r="S133" s="62"/>
      <c r="T133" s="63"/>
      <c r="U133" s="32"/>
      <c r="V133" s="32"/>
      <c r="W133" s="32"/>
      <c r="X133" s="32"/>
      <c r="Y133" s="32"/>
      <c r="Z133" s="32"/>
      <c r="AA133" s="32"/>
      <c r="AB133" s="32"/>
      <c r="AC133" s="32"/>
      <c r="AD133" s="32"/>
      <c r="AE133" s="32"/>
      <c r="AT133" s="15" t="s">
        <v>179</v>
      </c>
      <c r="AU133" s="15" t="s">
        <v>169</v>
      </c>
    </row>
    <row r="134" spans="1:65" s="2" customFormat="1" ht="14.45" customHeight="1">
      <c r="A134" s="32"/>
      <c r="B134" s="33"/>
      <c r="C134" s="177" t="s">
        <v>202</v>
      </c>
      <c r="D134" s="177" t="s">
        <v>173</v>
      </c>
      <c r="E134" s="178" t="s">
        <v>203</v>
      </c>
      <c r="F134" s="179" t="s">
        <v>204</v>
      </c>
      <c r="G134" s="180" t="s">
        <v>197</v>
      </c>
      <c r="H134" s="181">
        <v>0.13300000000000001</v>
      </c>
      <c r="I134" s="182"/>
      <c r="J134" s="183">
        <f>ROUND(I134*H134,2)</f>
        <v>0</v>
      </c>
      <c r="K134" s="184"/>
      <c r="L134" s="37"/>
      <c r="M134" s="185" t="s">
        <v>19</v>
      </c>
      <c r="N134" s="186" t="s">
        <v>45</v>
      </c>
      <c r="O134" s="62"/>
      <c r="P134" s="187">
        <f>O134*H134</f>
        <v>0</v>
      </c>
      <c r="Q134" s="187">
        <v>1.0900000000000001</v>
      </c>
      <c r="R134" s="187">
        <f>Q134*H134</f>
        <v>0.14497000000000002</v>
      </c>
      <c r="S134" s="187">
        <v>0</v>
      </c>
      <c r="T134" s="188">
        <f>S134*H134</f>
        <v>0</v>
      </c>
      <c r="U134" s="32"/>
      <c r="V134" s="32"/>
      <c r="W134" s="32"/>
      <c r="X134" s="32"/>
      <c r="Y134" s="32"/>
      <c r="Z134" s="32"/>
      <c r="AA134" s="32"/>
      <c r="AB134" s="32"/>
      <c r="AC134" s="32"/>
      <c r="AD134" s="32"/>
      <c r="AE134" s="32"/>
      <c r="AR134" s="189" t="s">
        <v>177</v>
      </c>
      <c r="AT134" s="189" t="s">
        <v>173</v>
      </c>
      <c r="AU134" s="189" t="s">
        <v>169</v>
      </c>
      <c r="AY134" s="15" t="s">
        <v>168</v>
      </c>
      <c r="BE134" s="190">
        <f>IF(N134="základní",J134,0)</f>
        <v>0</v>
      </c>
      <c r="BF134" s="190">
        <f>IF(N134="snížená",J134,0)</f>
        <v>0</v>
      </c>
      <c r="BG134" s="190">
        <f>IF(N134="zákl. přenesená",J134,0)</f>
        <v>0</v>
      </c>
      <c r="BH134" s="190">
        <f>IF(N134="sníž. přenesená",J134,0)</f>
        <v>0</v>
      </c>
      <c r="BI134" s="190">
        <f>IF(N134="nulová",J134,0)</f>
        <v>0</v>
      </c>
      <c r="BJ134" s="15" t="s">
        <v>81</v>
      </c>
      <c r="BK134" s="190">
        <f>ROUND(I134*H134,2)</f>
        <v>0</v>
      </c>
      <c r="BL134" s="15" t="s">
        <v>177</v>
      </c>
      <c r="BM134" s="189" t="s">
        <v>205</v>
      </c>
    </row>
    <row r="135" spans="1:65" s="2" customFormat="1" ht="11.25">
      <c r="A135" s="32"/>
      <c r="B135" s="33"/>
      <c r="C135" s="34"/>
      <c r="D135" s="191" t="s">
        <v>179</v>
      </c>
      <c r="E135" s="34"/>
      <c r="F135" s="192" t="s">
        <v>206</v>
      </c>
      <c r="G135" s="34"/>
      <c r="H135" s="34"/>
      <c r="I135" s="193"/>
      <c r="J135" s="34"/>
      <c r="K135" s="34"/>
      <c r="L135" s="37"/>
      <c r="M135" s="194"/>
      <c r="N135" s="195"/>
      <c r="O135" s="62"/>
      <c r="P135" s="62"/>
      <c r="Q135" s="62"/>
      <c r="R135" s="62"/>
      <c r="S135" s="62"/>
      <c r="T135" s="63"/>
      <c r="U135" s="32"/>
      <c r="V135" s="32"/>
      <c r="W135" s="32"/>
      <c r="X135" s="32"/>
      <c r="Y135" s="32"/>
      <c r="Z135" s="32"/>
      <c r="AA135" s="32"/>
      <c r="AB135" s="32"/>
      <c r="AC135" s="32"/>
      <c r="AD135" s="32"/>
      <c r="AE135" s="32"/>
      <c r="AT135" s="15" t="s">
        <v>179</v>
      </c>
      <c r="AU135" s="15" t="s">
        <v>169</v>
      </c>
    </row>
    <row r="136" spans="1:65" s="2" customFormat="1" ht="22.15" customHeight="1">
      <c r="A136" s="32"/>
      <c r="B136" s="33"/>
      <c r="C136" s="177" t="s">
        <v>207</v>
      </c>
      <c r="D136" s="177" t="s">
        <v>173</v>
      </c>
      <c r="E136" s="178" t="s">
        <v>208</v>
      </c>
      <c r="F136" s="179" t="s">
        <v>209</v>
      </c>
      <c r="G136" s="180" t="s">
        <v>210</v>
      </c>
      <c r="H136" s="181">
        <v>0.64400000000000002</v>
      </c>
      <c r="I136" s="182"/>
      <c r="J136" s="183">
        <f>ROUND(I136*H136,2)</f>
        <v>0</v>
      </c>
      <c r="K136" s="184"/>
      <c r="L136" s="37"/>
      <c r="M136" s="185" t="s">
        <v>19</v>
      </c>
      <c r="N136" s="186" t="s">
        <v>45</v>
      </c>
      <c r="O136" s="62"/>
      <c r="P136" s="187">
        <f>O136*H136</f>
        <v>0</v>
      </c>
      <c r="Q136" s="187">
        <v>2.8570000000000002E-2</v>
      </c>
      <c r="R136" s="187">
        <f>Q136*H136</f>
        <v>1.8399080000000002E-2</v>
      </c>
      <c r="S136" s="187">
        <v>0</v>
      </c>
      <c r="T136" s="188">
        <f>S136*H136</f>
        <v>0</v>
      </c>
      <c r="U136" s="32"/>
      <c r="V136" s="32"/>
      <c r="W136" s="32"/>
      <c r="X136" s="32"/>
      <c r="Y136" s="32"/>
      <c r="Z136" s="32"/>
      <c r="AA136" s="32"/>
      <c r="AB136" s="32"/>
      <c r="AC136" s="32"/>
      <c r="AD136" s="32"/>
      <c r="AE136" s="32"/>
      <c r="AR136" s="189" t="s">
        <v>177</v>
      </c>
      <c r="AT136" s="189" t="s">
        <v>173</v>
      </c>
      <c r="AU136" s="189" t="s">
        <v>169</v>
      </c>
      <c r="AY136" s="15" t="s">
        <v>168</v>
      </c>
      <c r="BE136" s="190">
        <f>IF(N136="základní",J136,0)</f>
        <v>0</v>
      </c>
      <c r="BF136" s="190">
        <f>IF(N136="snížená",J136,0)</f>
        <v>0</v>
      </c>
      <c r="BG136" s="190">
        <f>IF(N136="zákl. přenesená",J136,0)</f>
        <v>0</v>
      </c>
      <c r="BH136" s="190">
        <f>IF(N136="sníž. přenesená",J136,0)</f>
        <v>0</v>
      </c>
      <c r="BI136" s="190">
        <f>IF(N136="nulová",J136,0)</f>
        <v>0</v>
      </c>
      <c r="BJ136" s="15" t="s">
        <v>81</v>
      </c>
      <c r="BK136" s="190">
        <f>ROUND(I136*H136,2)</f>
        <v>0</v>
      </c>
      <c r="BL136" s="15" t="s">
        <v>177</v>
      </c>
      <c r="BM136" s="189" t="s">
        <v>211</v>
      </c>
    </row>
    <row r="137" spans="1:65" s="2" customFormat="1" ht="11.25">
      <c r="A137" s="32"/>
      <c r="B137" s="33"/>
      <c r="C137" s="34"/>
      <c r="D137" s="191" t="s">
        <v>179</v>
      </c>
      <c r="E137" s="34"/>
      <c r="F137" s="192" t="s">
        <v>212</v>
      </c>
      <c r="G137" s="34"/>
      <c r="H137" s="34"/>
      <c r="I137" s="193"/>
      <c r="J137" s="34"/>
      <c r="K137" s="34"/>
      <c r="L137" s="37"/>
      <c r="M137" s="194"/>
      <c r="N137" s="195"/>
      <c r="O137" s="62"/>
      <c r="P137" s="62"/>
      <c r="Q137" s="62"/>
      <c r="R137" s="62"/>
      <c r="S137" s="62"/>
      <c r="T137" s="63"/>
      <c r="U137" s="32"/>
      <c r="V137" s="32"/>
      <c r="W137" s="32"/>
      <c r="X137" s="32"/>
      <c r="Y137" s="32"/>
      <c r="Z137" s="32"/>
      <c r="AA137" s="32"/>
      <c r="AB137" s="32"/>
      <c r="AC137" s="32"/>
      <c r="AD137" s="32"/>
      <c r="AE137" s="32"/>
      <c r="AT137" s="15" t="s">
        <v>179</v>
      </c>
      <c r="AU137" s="15" t="s">
        <v>169</v>
      </c>
    </row>
    <row r="138" spans="1:65" s="12" customFormat="1" ht="20.85" customHeight="1">
      <c r="B138" s="161"/>
      <c r="C138" s="162"/>
      <c r="D138" s="163" t="s">
        <v>73</v>
      </c>
      <c r="E138" s="175" t="s">
        <v>213</v>
      </c>
      <c r="F138" s="175" t="s">
        <v>214</v>
      </c>
      <c r="G138" s="162"/>
      <c r="H138" s="162"/>
      <c r="I138" s="165"/>
      <c r="J138" s="176">
        <f>BK138</f>
        <v>0</v>
      </c>
      <c r="K138" s="162"/>
      <c r="L138" s="167"/>
      <c r="M138" s="168"/>
      <c r="N138" s="169"/>
      <c r="O138" s="169"/>
      <c r="P138" s="170">
        <f>SUM(P139:P142)</f>
        <v>0</v>
      </c>
      <c r="Q138" s="169"/>
      <c r="R138" s="170">
        <f>SUM(R139:R142)</f>
        <v>0.2042534</v>
      </c>
      <c r="S138" s="169"/>
      <c r="T138" s="171">
        <f>SUM(T139:T142)</f>
        <v>0</v>
      </c>
      <c r="AR138" s="172" t="s">
        <v>81</v>
      </c>
      <c r="AT138" s="173" t="s">
        <v>73</v>
      </c>
      <c r="AU138" s="173" t="s">
        <v>83</v>
      </c>
      <c r="AY138" s="172" t="s">
        <v>168</v>
      </c>
      <c r="BK138" s="174">
        <f>SUM(BK139:BK142)</f>
        <v>0</v>
      </c>
    </row>
    <row r="139" spans="1:65" s="2" customFormat="1" ht="22.15" customHeight="1">
      <c r="A139" s="32"/>
      <c r="B139" s="33"/>
      <c r="C139" s="177" t="s">
        <v>215</v>
      </c>
      <c r="D139" s="177" t="s">
        <v>173</v>
      </c>
      <c r="E139" s="178" t="s">
        <v>216</v>
      </c>
      <c r="F139" s="179" t="s">
        <v>217</v>
      </c>
      <c r="G139" s="180" t="s">
        <v>210</v>
      </c>
      <c r="H139" s="181">
        <v>1.3879999999999999</v>
      </c>
      <c r="I139" s="182"/>
      <c r="J139" s="183">
        <f>ROUND(I139*H139,2)</f>
        <v>0</v>
      </c>
      <c r="K139" s="184"/>
      <c r="L139" s="37"/>
      <c r="M139" s="185" t="s">
        <v>19</v>
      </c>
      <c r="N139" s="186" t="s">
        <v>45</v>
      </c>
      <c r="O139" s="62"/>
      <c r="P139" s="187">
        <f>O139*H139</f>
        <v>0</v>
      </c>
      <c r="Q139" s="187">
        <v>0.14605000000000001</v>
      </c>
      <c r="R139" s="187">
        <f>Q139*H139</f>
        <v>0.20271739999999999</v>
      </c>
      <c r="S139" s="187">
        <v>0</v>
      </c>
      <c r="T139" s="188">
        <f>S139*H139</f>
        <v>0</v>
      </c>
      <c r="U139" s="32"/>
      <c r="V139" s="32"/>
      <c r="W139" s="32"/>
      <c r="X139" s="32"/>
      <c r="Y139" s="32"/>
      <c r="Z139" s="32"/>
      <c r="AA139" s="32"/>
      <c r="AB139" s="32"/>
      <c r="AC139" s="32"/>
      <c r="AD139" s="32"/>
      <c r="AE139" s="32"/>
      <c r="AR139" s="189" t="s">
        <v>177</v>
      </c>
      <c r="AT139" s="189" t="s">
        <v>173</v>
      </c>
      <c r="AU139" s="189" t="s">
        <v>169</v>
      </c>
      <c r="AY139" s="15" t="s">
        <v>168</v>
      </c>
      <c r="BE139" s="190">
        <f>IF(N139="základní",J139,0)</f>
        <v>0</v>
      </c>
      <c r="BF139" s="190">
        <f>IF(N139="snížená",J139,0)</f>
        <v>0</v>
      </c>
      <c r="BG139" s="190">
        <f>IF(N139="zákl. přenesená",J139,0)</f>
        <v>0</v>
      </c>
      <c r="BH139" s="190">
        <f>IF(N139="sníž. přenesená",J139,0)</f>
        <v>0</v>
      </c>
      <c r="BI139" s="190">
        <f>IF(N139="nulová",J139,0)</f>
        <v>0</v>
      </c>
      <c r="BJ139" s="15" t="s">
        <v>81</v>
      </c>
      <c r="BK139" s="190">
        <f>ROUND(I139*H139,2)</f>
        <v>0</v>
      </c>
      <c r="BL139" s="15" t="s">
        <v>177</v>
      </c>
      <c r="BM139" s="189" t="s">
        <v>218</v>
      </c>
    </row>
    <row r="140" spans="1:65" s="2" customFormat="1" ht="11.25">
      <c r="A140" s="32"/>
      <c r="B140" s="33"/>
      <c r="C140" s="34"/>
      <c r="D140" s="191" t="s">
        <v>179</v>
      </c>
      <c r="E140" s="34"/>
      <c r="F140" s="192" t="s">
        <v>219</v>
      </c>
      <c r="G140" s="34"/>
      <c r="H140" s="34"/>
      <c r="I140" s="193"/>
      <c r="J140" s="34"/>
      <c r="K140" s="34"/>
      <c r="L140" s="37"/>
      <c r="M140" s="194"/>
      <c r="N140" s="195"/>
      <c r="O140" s="62"/>
      <c r="P140" s="62"/>
      <c r="Q140" s="62"/>
      <c r="R140" s="62"/>
      <c r="S140" s="62"/>
      <c r="T140" s="63"/>
      <c r="U140" s="32"/>
      <c r="V140" s="32"/>
      <c r="W140" s="32"/>
      <c r="X140" s="32"/>
      <c r="Y140" s="32"/>
      <c r="Z140" s="32"/>
      <c r="AA140" s="32"/>
      <c r="AB140" s="32"/>
      <c r="AC140" s="32"/>
      <c r="AD140" s="32"/>
      <c r="AE140" s="32"/>
      <c r="AT140" s="15" t="s">
        <v>179</v>
      </c>
      <c r="AU140" s="15" t="s">
        <v>169</v>
      </c>
    </row>
    <row r="141" spans="1:65" s="2" customFormat="1" ht="14.45" customHeight="1">
      <c r="A141" s="32"/>
      <c r="B141" s="33"/>
      <c r="C141" s="177" t="s">
        <v>220</v>
      </c>
      <c r="D141" s="177" t="s">
        <v>173</v>
      </c>
      <c r="E141" s="178" t="s">
        <v>221</v>
      </c>
      <c r="F141" s="179" t="s">
        <v>222</v>
      </c>
      <c r="G141" s="180" t="s">
        <v>223</v>
      </c>
      <c r="H141" s="181">
        <v>12</v>
      </c>
      <c r="I141" s="182"/>
      <c r="J141" s="183">
        <f>ROUND(I141*H141,2)</f>
        <v>0</v>
      </c>
      <c r="K141" s="184"/>
      <c r="L141" s="37"/>
      <c r="M141" s="185" t="s">
        <v>19</v>
      </c>
      <c r="N141" s="186" t="s">
        <v>45</v>
      </c>
      <c r="O141" s="62"/>
      <c r="P141" s="187">
        <f>O141*H141</f>
        <v>0</v>
      </c>
      <c r="Q141" s="187">
        <v>1.2799999999999999E-4</v>
      </c>
      <c r="R141" s="187">
        <f>Q141*H141</f>
        <v>1.536E-3</v>
      </c>
      <c r="S141" s="187">
        <v>0</v>
      </c>
      <c r="T141" s="188">
        <f>S141*H141</f>
        <v>0</v>
      </c>
      <c r="U141" s="32"/>
      <c r="V141" s="32"/>
      <c r="W141" s="32"/>
      <c r="X141" s="32"/>
      <c r="Y141" s="32"/>
      <c r="Z141" s="32"/>
      <c r="AA141" s="32"/>
      <c r="AB141" s="32"/>
      <c r="AC141" s="32"/>
      <c r="AD141" s="32"/>
      <c r="AE141" s="32"/>
      <c r="AR141" s="189" t="s">
        <v>177</v>
      </c>
      <c r="AT141" s="189" t="s">
        <v>173</v>
      </c>
      <c r="AU141" s="189" t="s">
        <v>169</v>
      </c>
      <c r="AY141" s="15" t="s">
        <v>168</v>
      </c>
      <c r="BE141" s="190">
        <f>IF(N141="základní",J141,0)</f>
        <v>0</v>
      </c>
      <c r="BF141" s="190">
        <f>IF(N141="snížená",J141,0)</f>
        <v>0</v>
      </c>
      <c r="BG141" s="190">
        <f>IF(N141="zákl. přenesená",J141,0)</f>
        <v>0</v>
      </c>
      <c r="BH141" s="190">
        <f>IF(N141="sníž. přenesená",J141,0)</f>
        <v>0</v>
      </c>
      <c r="BI141" s="190">
        <f>IF(N141="nulová",J141,0)</f>
        <v>0</v>
      </c>
      <c r="BJ141" s="15" t="s">
        <v>81</v>
      </c>
      <c r="BK141" s="190">
        <f>ROUND(I141*H141,2)</f>
        <v>0</v>
      </c>
      <c r="BL141" s="15" t="s">
        <v>177</v>
      </c>
      <c r="BM141" s="189" t="s">
        <v>224</v>
      </c>
    </row>
    <row r="142" spans="1:65" s="2" customFormat="1" ht="11.25">
      <c r="A142" s="32"/>
      <c r="B142" s="33"/>
      <c r="C142" s="34"/>
      <c r="D142" s="191" t="s">
        <v>179</v>
      </c>
      <c r="E142" s="34"/>
      <c r="F142" s="192" t="s">
        <v>225</v>
      </c>
      <c r="G142" s="34"/>
      <c r="H142" s="34"/>
      <c r="I142" s="193"/>
      <c r="J142" s="34"/>
      <c r="K142" s="34"/>
      <c r="L142" s="37"/>
      <c r="M142" s="194"/>
      <c r="N142" s="195"/>
      <c r="O142" s="62"/>
      <c r="P142" s="62"/>
      <c r="Q142" s="62"/>
      <c r="R142" s="62"/>
      <c r="S142" s="62"/>
      <c r="T142" s="63"/>
      <c r="U142" s="32"/>
      <c r="V142" s="32"/>
      <c r="W142" s="32"/>
      <c r="X142" s="32"/>
      <c r="Y142" s="32"/>
      <c r="Z142" s="32"/>
      <c r="AA142" s="32"/>
      <c r="AB142" s="32"/>
      <c r="AC142" s="32"/>
      <c r="AD142" s="32"/>
      <c r="AE142" s="32"/>
      <c r="AT142" s="15" t="s">
        <v>179</v>
      </c>
      <c r="AU142" s="15" t="s">
        <v>169</v>
      </c>
    </row>
    <row r="143" spans="1:65" s="12" customFormat="1" ht="22.9" customHeight="1">
      <c r="B143" s="161"/>
      <c r="C143" s="162"/>
      <c r="D143" s="163" t="s">
        <v>73</v>
      </c>
      <c r="E143" s="175" t="s">
        <v>200</v>
      </c>
      <c r="F143" s="175" t="s">
        <v>226</v>
      </c>
      <c r="G143" s="162"/>
      <c r="H143" s="162"/>
      <c r="I143" s="165"/>
      <c r="J143" s="176">
        <f>BK143</f>
        <v>0</v>
      </c>
      <c r="K143" s="162"/>
      <c r="L143" s="167"/>
      <c r="M143" s="168"/>
      <c r="N143" s="169"/>
      <c r="O143" s="169"/>
      <c r="P143" s="170">
        <f>P144+P163</f>
        <v>0</v>
      </c>
      <c r="Q143" s="169"/>
      <c r="R143" s="170">
        <f>R144+R163</f>
        <v>22.511195042249099</v>
      </c>
      <c r="S143" s="169"/>
      <c r="T143" s="171">
        <f>T144+T163</f>
        <v>0</v>
      </c>
      <c r="AR143" s="172" t="s">
        <v>81</v>
      </c>
      <c r="AT143" s="173" t="s">
        <v>73</v>
      </c>
      <c r="AU143" s="173" t="s">
        <v>81</v>
      </c>
      <c r="AY143" s="172" t="s">
        <v>168</v>
      </c>
      <c r="BK143" s="174">
        <f>BK144+BK163</f>
        <v>0</v>
      </c>
    </row>
    <row r="144" spans="1:65" s="12" customFormat="1" ht="20.85" customHeight="1">
      <c r="B144" s="161"/>
      <c r="C144" s="162"/>
      <c r="D144" s="163" t="s">
        <v>73</v>
      </c>
      <c r="E144" s="175" t="s">
        <v>227</v>
      </c>
      <c r="F144" s="175" t="s">
        <v>228</v>
      </c>
      <c r="G144" s="162"/>
      <c r="H144" s="162"/>
      <c r="I144" s="165"/>
      <c r="J144" s="176">
        <f>BK144</f>
        <v>0</v>
      </c>
      <c r="K144" s="162"/>
      <c r="L144" s="167"/>
      <c r="M144" s="168"/>
      <c r="N144" s="169"/>
      <c r="O144" s="169"/>
      <c r="P144" s="170">
        <f>SUM(P145:P162)</f>
        <v>0</v>
      </c>
      <c r="Q144" s="169"/>
      <c r="R144" s="170">
        <f>SUM(R145:R162)</f>
        <v>1.8588993599999999</v>
      </c>
      <c r="S144" s="169"/>
      <c r="T144" s="171">
        <f>SUM(T145:T162)</f>
        <v>0</v>
      </c>
      <c r="AR144" s="172" t="s">
        <v>81</v>
      </c>
      <c r="AT144" s="173" t="s">
        <v>73</v>
      </c>
      <c r="AU144" s="173" t="s">
        <v>83</v>
      </c>
      <c r="AY144" s="172" t="s">
        <v>168</v>
      </c>
      <c r="BK144" s="174">
        <f>SUM(BK145:BK162)</f>
        <v>0</v>
      </c>
    </row>
    <row r="145" spans="1:65" s="2" customFormat="1" ht="14.45" customHeight="1">
      <c r="A145" s="32"/>
      <c r="B145" s="33"/>
      <c r="C145" s="177" t="s">
        <v>229</v>
      </c>
      <c r="D145" s="177" t="s">
        <v>173</v>
      </c>
      <c r="E145" s="178" t="s">
        <v>230</v>
      </c>
      <c r="F145" s="179" t="s">
        <v>231</v>
      </c>
      <c r="G145" s="180" t="s">
        <v>210</v>
      </c>
      <c r="H145" s="181">
        <v>219.46799999999999</v>
      </c>
      <c r="I145" s="182"/>
      <c r="J145" s="183">
        <f>ROUND(I145*H145,2)</f>
        <v>0</v>
      </c>
      <c r="K145" s="184"/>
      <c r="L145" s="37"/>
      <c r="M145" s="185" t="s">
        <v>19</v>
      </c>
      <c r="N145" s="186" t="s">
        <v>45</v>
      </c>
      <c r="O145" s="62"/>
      <c r="P145" s="187">
        <f>O145*H145</f>
        <v>0</v>
      </c>
      <c r="Q145" s="187">
        <v>1.9300000000000001E-3</v>
      </c>
      <c r="R145" s="187">
        <f>Q145*H145</f>
        <v>0.42357324000000002</v>
      </c>
      <c r="S145" s="187">
        <v>0</v>
      </c>
      <c r="T145" s="188">
        <f>S145*H145</f>
        <v>0</v>
      </c>
      <c r="U145" s="32"/>
      <c r="V145" s="32"/>
      <c r="W145" s="32"/>
      <c r="X145" s="32"/>
      <c r="Y145" s="32"/>
      <c r="Z145" s="32"/>
      <c r="AA145" s="32"/>
      <c r="AB145" s="32"/>
      <c r="AC145" s="32"/>
      <c r="AD145" s="32"/>
      <c r="AE145" s="32"/>
      <c r="AR145" s="189" t="s">
        <v>177</v>
      </c>
      <c r="AT145" s="189" t="s">
        <v>173</v>
      </c>
      <c r="AU145" s="189" t="s">
        <v>169</v>
      </c>
      <c r="AY145" s="15" t="s">
        <v>168</v>
      </c>
      <c r="BE145" s="190">
        <f>IF(N145="základní",J145,0)</f>
        <v>0</v>
      </c>
      <c r="BF145" s="190">
        <f>IF(N145="snížená",J145,0)</f>
        <v>0</v>
      </c>
      <c r="BG145" s="190">
        <f>IF(N145="zákl. přenesená",J145,0)</f>
        <v>0</v>
      </c>
      <c r="BH145" s="190">
        <f>IF(N145="sníž. přenesená",J145,0)</f>
        <v>0</v>
      </c>
      <c r="BI145" s="190">
        <f>IF(N145="nulová",J145,0)</f>
        <v>0</v>
      </c>
      <c r="BJ145" s="15" t="s">
        <v>81</v>
      </c>
      <c r="BK145" s="190">
        <f>ROUND(I145*H145,2)</f>
        <v>0</v>
      </c>
      <c r="BL145" s="15" t="s">
        <v>177</v>
      </c>
      <c r="BM145" s="189" t="s">
        <v>232</v>
      </c>
    </row>
    <row r="146" spans="1:65" s="2" customFormat="1" ht="11.25">
      <c r="A146" s="32"/>
      <c r="B146" s="33"/>
      <c r="C146" s="34"/>
      <c r="D146" s="191" t="s">
        <v>179</v>
      </c>
      <c r="E146" s="34"/>
      <c r="F146" s="192" t="s">
        <v>233</v>
      </c>
      <c r="G146" s="34"/>
      <c r="H146" s="34"/>
      <c r="I146" s="193"/>
      <c r="J146" s="34"/>
      <c r="K146" s="34"/>
      <c r="L146" s="37"/>
      <c r="M146" s="194"/>
      <c r="N146" s="195"/>
      <c r="O146" s="62"/>
      <c r="P146" s="62"/>
      <c r="Q146" s="62"/>
      <c r="R146" s="62"/>
      <c r="S146" s="62"/>
      <c r="T146" s="63"/>
      <c r="U146" s="32"/>
      <c r="V146" s="32"/>
      <c r="W146" s="32"/>
      <c r="X146" s="32"/>
      <c r="Y146" s="32"/>
      <c r="Z146" s="32"/>
      <c r="AA146" s="32"/>
      <c r="AB146" s="32"/>
      <c r="AC146" s="32"/>
      <c r="AD146" s="32"/>
      <c r="AE146" s="32"/>
      <c r="AT146" s="15" t="s">
        <v>179</v>
      </c>
      <c r="AU146" s="15" t="s">
        <v>169</v>
      </c>
    </row>
    <row r="147" spans="1:65" s="2" customFormat="1" ht="19.899999999999999" customHeight="1">
      <c r="A147" s="32"/>
      <c r="B147" s="33"/>
      <c r="C147" s="177" t="s">
        <v>234</v>
      </c>
      <c r="D147" s="177" t="s">
        <v>173</v>
      </c>
      <c r="E147" s="178" t="s">
        <v>235</v>
      </c>
      <c r="F147" s="179" t="s">
        <v>236</v>
      </c>
      <c r="G147" s="180" t="s">
        <v>210</v>
      </c>
      <c r="H147" s="181">
        <v>219.46799999999999</v>
      </c>
      <c r="I147" s="182"/>
      <c r="J147" s="183">
        <f>ROUND(I147*H147,2)</f>
        <v>0</v>
      </c>
      <c r="K147" s="184"/>
      <c r="L147" s="37"/>
      <c r="M147" s="185" t="s">
        <v>19</v>
      </c>
      <c r="N147" s="186" t="s">
        <v>45</v>
      </c>
      <c r="O147" s="62"/>
      <c r="P147" s="187">
        <f>O147*H147</f>
        <v>0</v>
      </c>
      <c r="Q147" s="187">
        <v>6.4999999999999997E-3</v>
      </c>
      <c r="R147" s="187">
        <f>Q147*H147</f>
        <v>1.4265419999999998</v>
      </c>
      <c r="S147" s="187">
        <v>0</v>
      </c>
      <c r="T147" s="188">
        <f>S147*H147</f>
        <v>0</v>
      </c>
      <c r="U147" s="32"/>
      <c r="V147" s="32"/>
      <c r="W147" s="32"/>
      <c r="X147" s="32"/>
      <c r="Y147" s="32"/>
      <c r="Z147" s="32"/>
      <c r="AA147" s="32"/>
      <c r="AB147" s="32"/>
      <c r="AC147" s="32"/>
      <c r="AD147" s="32"/>
      <c r="AE147" s="32"/>
      <c r="AR147" s="189" t="s">
        <v>177</v>
      </c>
      <c r="AT147" s="189" t="s">
        <v>173</v>
      </c>
      <c r="AU147" s="189" t="s">
        <v>169</v>
      </c>
      <c r="AY147" s="15" t="s">
        <v>168</v>
      </c>
      <c r="BE147" s="190">
        <f>IF(N147="základní",J147,0)</f>
        <v>0</v>
      </c>
      <c r="BF147" s="190">
        <f>IF(N147="snížená",J147,0)</f>
        <v>0</v>
      </c>
      <c r="BG147" s="190">
        <f>IF(N147="zákl. přenesená",J147,0)</f>
        <v>0</v>
      </c>
      <c r="BH147" s="190">
        <f>IF(N147="sníž. přenesená",J147,0)</f>
        <v>0</v>
      </c>
      <c r="BI147" s="190">
        <f>IF(N147="nulová",J147,0)</f>
        <v>0</v>
      </c>
      <c r="BJ147" s="15" t="s">
        <v>81</v>
      </c>
      <c r="BK147" s="190">
        <f>ROUND(I147*H147,2)</f>
        <v>0</v>
      </c>
      <c r="BL147" s="15" t="s">
        <v>177</v>
      </c>
      <c r="BM147" s="189" t="s">
        <v>237</v>
      </c>
    </row>
    <row r="148" spans="1:65" s="2" customFormat="1" ht="11.25">
      <c r="A148" s="32"/>
      <c r="B148" s="33"/>
      <c r="C148" s="34"/>
      <c r="D148" s="191" t="s">
        <v>179</v>
      </c>
      <c r="E148" s="34"/>
      <c r="F148" s="192" t="s">
        <v>238</v>
      </c>
      <c r="G148" s="34"/>
      <c r="H148" s="34"/>
      <c r="I148" s="193"/>
      <c r="J148" s="34"/>
      <c r="K148" s="34"/>
      <c r="L148" s="37"/>
      <c r="M148" s="194"/>
      <c r="N148" s="195"/>
      <c r="O148" s="62"/>
      <c r="P148" s="62"/>
      <c r="Q148" s="62"/>
      <c r="R148" s="62"/>
      <c r="S148" s="62"/>
      <c r="T148" s="63"/>
      <c r="U148" s="32"/>
      <c r="V148" s="32"/>
      <c r="W148" s="32"/>
      <c r="X148" s="32"/>
      <c r="Y148" s="32"/>
      <c r="Z148" s="32"/>
      <c r="AA148" s="32"/>
      <c r="AB148" s="32"/>
      <c r="AC148" s="32"/>
      <c r="AD148" s="32"/>
      <c r="AE148" s="32"/>
      <c r="AT148" s="15" t="s">
        <v>179</v>
      </c>
      <c r="AU148" s="15" t="s">
        <v>169</v>
      </c>
    </row>
    <row r="149" spans="1:65" s="2" customFormat="1" ht="14.45" customHeight="1">
      <c r="A149" s="32"/>
      <c r="B149" s="33"/>
      <c r="C149" s="177" t="s">
        <v>239</v>
      </c>
      <c r="D149" s="196" t="s">
        <v>173</v>
      </c>
      <c r="E149" s="178" t="s">
        <v>240</v>
      </c>
      <c r="F149" s="179" t="s">
        <v>241</v>
      </c>
      <c r="G149" s="180" t="s">
        <v>210</v>
      </c>
      <c r="H149" s="181">
        <v>0</v>
      </c>
      <c r="I149" s="182"/>
      <c r="J149" s="183">
        <f>ROUND(I149*H149,2)</f>
        <v>0</v>
      </c>
      <c r="K149" s="184"/>
      <c r="L149" s="37"/>
      <c r="M149" s="185" t="s">
        <v>19</v>
      </c>
      <c r="N149" s="186" t="s">
        <v>45</v>
      </c>
      <c r="O149" s="62"/>
      <c r="P149" s="187">
        <f>O149*H149</f>
        <v>0</v>
      </c>
      <c r="Q149" s="187">
        <v>2.63E-4</v>
      </c>
      <c r="R149" s="187">
        <f>Q149*H149</f>
        <v>0</v>
      </c>
      <c r="S149" s="187">
        <v>0</v>
      </c>
      <c r="T149" s="188">
        <f>S149*H149</f>
        <v>0</v>
      </c>
      <c r="U149" s="32"/>
      <c r="V149" s="32"/>
      <c r="W149" s="32"/>
      <c r="X149" s="32"/>
      <c r="Y149" s="32"/>
      <c r="Z149" s="32"/>
      <c r="AA149" s="32"/>
      <c r="AB149" s="32"/>
      <c r="AC149" s="32"/>
      <c r="AD149" s="32"/>
      <c r="AE149" s="32"/>
      <c r="AR149" s="189" t="s">
        <v>177</v>
      </c>
      <c r="AT149" s="189" t="s">
        <v>173</v>
      </c>
      <c r="AU149" s="189" t="s">
        <v>169</v>
      </c>
      <c r="AY149" s="15" t="s">
        <v>168</v>
      </c>
      <c r="BE149" s="190">
        <f>IF(N149="základní",J149,0)</f>
        <v>0</v>
      </c>
      <c r="BF149" s="190">
        <f>IF(N149="snížená",J149,0)</f>
        <v>0</v>
      </c>
      <c r="BG149" s="190">
        <f>IF(N149="zákl. přenesená",J149,0)</f>
        <v>0</v>
      </c>
      <c r="BH149" s="190">
        <f>IF(N149="sníž. přenesená",J149,0)</f>
        <v>0</v>
      </c>
      <c r="BI149" s="190">
        <f>IF(N149="nulová",J149,0)</f>
        <v>0</v>
      </c>
      <c r="BJ149" s="15" t="s">
        <v>81</v>
      </c>
      <c r="BK149" s="190">
        <f>ROUND(I149*H149,2)</f>
        <v>0</v>
      </c>
      <c r="BL149" s="15" t="s">
        <v>177</v>
      </c>
      <c r="BM149" s="189" t="s">
        <v>242</v>
      </c>
    </row>
    <row r="150" spans="1:65" s="2" customFormat="1" ht="11.25">
      <c r="A150" s="32"/>
      <c r="B150" s="33"/>
      <c r="C150" s="34"/>
      <c r="D150" s="191" t="s">
        <v>179</v>
      </c>
      <c r="E150" s="34"/>
      <c r="F150" s="192" t="s">
        <v>243</v>
      </c>
      <c r="G150" s="34"/>
      <c r="H150" s="34"/>
      <c r="I150" s="193"/>
      <c r="J150" s="34"/>
      <c r="K150" s="34"/>
      <c r="L150" s="37"/>
      <c r="M150" s="194"/>
      <c r="N150" s="195"/>
      <c r="O150" s="62"/>
      <c r="P150" s="62"/>
      <c r="Q150" s="62"/>
      <c r="R150" s="62"/>
      <c r="S150" s="62"/>
      <c r="T150" s="63"/>
      <c r="U150" s="32"/>
      <c r="V150" s="32"/>
      <c r="W150" s="32"/>
      <c r="X150" s="32"/>
      <c r="Y150" s="32"/>
      <c r="Z150" s="32"/>
      <c r="AA150" s="32"/>
      <c r="AB150" s="32"/>
      <c r="AC150" s="32"/>
      <c r="AD150" s="32"/>
      <c r="AE150" s="32"/>
      <c r="AT150" s="15" t="s">
        <v>179</v>
      </c>
      <c r="AU150" s="15" t="s">
        <v>169</v>
      </c>
    </row>
    <row r="151" spans="1:65" s="2" customFormat="1" ht="14.45" customHeight="1">
      <c r="A151" s="32"/>
      <c r="B151" s="33"/>
      <c r="C151" s="177" t="s">
        <v>244</v>
      </c>
      <c r="D151" s="196" t="s">
        <v>173</v>
      </c>
      <c r="E151" s="178" t="s">
        <v>245</v>
      </c>
      <c r="F151" s="179" t="s">
        <v>246</v>
      </c>
      <c r="G151" s="180" t="s">
        <v>210</v>
      </c>
      <c r="H151" s="181">
        <v>0</v>
      </c>
      <c r="I151" s="182"/>
      <c r="J151" s="183">
        <f>ROUND(I151*H151,2)</f>
        <v>0</v>
      </c>
      <c r="K151" s="184"/>
      <c r="L151" s="37"/>
      <c r="M151" s="185" t="s">
        <v>19</v>
      </c>
      <c r="N151" s="186" t="s">
        <v>45</v>
      </c>
      <c r="O151" s="62"/>
      <c r="P151" s="187">
        <f>O151*H151</f>
        <v>0</v>
      </c>
      <c r="Q151" s="187">
        <v>4.0000000000000001E-3</v>
      </c>
      <c r="R151" s="187">
        <f>Q151*H151</f>
        <v>0</v>
      </c>
      <c r="S151" s="187">
        <v>0</v>
      </c>
      <c r="T151" s="188">
        <f>S151*H151</f>
        <v>0</v>
      </c>
      <c r="U151" s="32"/>
      <c r="V151" s="32"/>
      <c r="W151" s="32"/>
      <c r="X151" s="32"/>
      <c r="Y151" s="32"/>
      <c r="Z151" s="32"/>
      <c r="AA151" s="32"/>
      <c r="AB151" s="32"/>
      <c r="AC151" s="32"/>
      <c r="AD151" s="32"/>
      <c r="AE151" s="32"/>
      <c r="AR151" s="189" t="s">
        <v>177</v>
      </c>
      <c r="AT151" s="189" t="s">
        <v>173</v>
      </c>
      <c r="AU151" s="189" t="s">
        <v>169</v>
      </c>
      <c r="AY151" s="15" t="s">
        <v>168</v>
      </c>
      <c r="BE151" s="190">
        <f>IF(N151="základní",J151,0)</f>
        <v>0</v>
      </c>
      <c r="BF151" s="190">
        <f>IF(N151="snížená",J151,0)</f>
        <v>0</v>
      </c>
      <c r="BG151" s="190">
        <f>IF(N151="zákl. přenesená",J151,0)</f>
        <v>0</v>
      </c>
      <c r="BH151" s="190">
        <f>IF(N151="sníž. přenesená",J151,0)</f>
        <v>0</v>
      </c>
      <c r="BI151" s="190">
        <f>IF(N151="nulová",J151,0)</f>
        <v>0</v>
      </c>
      <c r="BJ151" s="15" t="s">
        <v>81</v>
      </c>
      <c r="BK151" s="190">
        <f>ROUND(I151*H151,2)</f>
        <v>0</v>
      </c>
      <c r="BL151" s="15" t="s">
        <v>177</v>
      </c>
      <c r="BM151" s="189" t="s">
        <v>247</v>
      </c>
    </row>
    <row r="152" spans="1:65" s="2" customFormat="1" ht="11.25">
      <c r="A152" s="32"/>
      <c r="B152" s="33"/>
      <c r="C152" s="34"/>
      <c r="D152" s="191" t="s">
        <v>179</v>
      </c>
      <c r="E152" s="34"/>
      <c r="F152" s="192" t="s">
        <v>248</v>
      </c>
      <c r="G152" s="34"/>
      <c r="H152" s="34"/>
      <c r="I152" s="193"/>
      <c r="J152" s="34"/>
      <c r="K152" s="34"/>
      <c r="L152" s="37"/>
      <c r="M152" s="194"/>
      <c r="N152" s="195"/>
      <c r="O152" s="62"/>
      <c r="P152" s="62"/>
      <c r="Q152" s="62"/>
      <c r="R152" s="62"/>
      <c r="S152" s="62"/>
      <c r="T152" s="63"/>
      <c r="U152" s="32"/>
      <c r="V152" s="32"/>
      <c r="W152" s="32"/>
      <c r="X152" s="32"/>
      <c r="Y152" s="32"/>
      <c r="Z152" s="32"/>
      <c r="AA152" s="32"/>
      <c r="AB152" s="32"/>
      <c r="AC152" s="32"/>
      <c r="AD152" s="32"/>
      <c r="AE152" s="32"/>
      <c r="AT152" s="15" t="s">
        <v>179</v>
      </c>
      <c r="AU152" s="15" t="s">
        <v>169</v>
      </c>
    </row>
    <row r="153" spans="1:65" s="2" customFormat="1" ht="22.15" customHeight="1">
      <c r="A153" s="32"/>
      <c r="B153" s="33"/>
      <c r="C153" s="177" t="s">
        <v>8</v>
      </c>
      <c r="D153" s="196" t="s">
        <v>173</v>
      </c>
      <c r="E153" s="178" t="s">
        <v>249</v>
      </c>
      <c r="F153" s="179" t="s">
        <v>250</v>
      </c>
      <c r="G153" s="180" t="s">
        <v>210</v>
      </c>
      <c r="H153" s="181">
        <v>0</v>
      </c>
      <c r="I153" s="182"/>
      <c r="J153" s="183">
        <f>ROUND(I153*H153,2)</f>
        <v>0</v>
      </c>
      <c r="K153" s="184"/>
      <c r="L153" s="37"/>
      <c r="M153" s="185" t="s">
        <v>19</v>
      </c>
      <c r="N153" s="186" t="s">
        <v>45</v>
      </c>
      <c r="O153" s="62"/>
      <c r="P153" s="187">
        <f>O153*H153</f>
        <v>0</v>
      </c>
      <c r="Q153" s="187">
        <v>1.575E-2</v>
      </c>
      <c r="R153" s="187">
        <f>Q153*H153</f>
        <v>0</v>
      </c>
      <c r="S153" s="187">
        <v>0</v>
      </c>
      <c r="T153" s="188">
        <f>S153*H153</f>
        <v>0</v>
      </c>
      <c r="U153" s="32"/>
      <c r="V153" s="32"/>
      <c r="W153" s="32"/>
      <c r="X153" s="32"/>
      <c r="Y153" s="32"/>
      <c r="Z153" s="32"/>
      <c r="AA153" s="32"/>
      <c r="AB153" s="32"/>
      <c r="AC153" s="32"/>
      <c r="AD153" s="32"/>
      <c r="AE153" s="32"/>
      <c r="AR153" s="189" t="s">
        <v>177</v>
      </c>
      <c r="AT153" s="189" t="s">
        <v>173</v>
      </c>
      <c r="AU153" s="189" t="s">
        <v>169</v>
      </c>
      <c r="AY153" s="15" t="s">
        <v>168</v>
      </c>
      <c r="BE153" s="190">
        <f>IF(N153="základní",J153,0)</f>
        <v>0</v>
      </c>
      <c r="BF153" s="190">
        <f>IF(N153="snížená",J153,0)</f>
        <v>0</v>
      </c>
      <c r="BG153" s="190">
        <f>IF(N153="zákl. přenesená",J153,0)</f>
        <v>0</v>
      </c>
      <c r="BH153" s="190">
        <f>IF(N153="sníž. přenesená",J153,0)</f>
        <v>0</v>
      </c>
      <c r="BI153" s="190">
        <f>IF(N153="nulová",J153,0)</f>
        <v>0</v>
      </c>
      <c r="BJ153" s="15" t="s">
        <v>81</v>
      </c>
      <c r="BK153" s="190">
        <f>ROUND(I153*H153,2)</f>
        <v>0</v>
      </c>
      <c r="BL153" s="15" t="s">
        <v>177</v>
      </c>
      <c r="BM153" s="189" t="s">
        <v>251</v>
      </c>
    </row>
    <row r="154" spans="1:65" s="2" customFormat="1" ht="11.25">
      <c r="A154" s="32"/>
      <c r="B154" s="33"/>
      <c r="C154" s="34"/>
      <c r="D154" s="191" t="s">
        <v>179</v>
      </c>
      <c r="E154" s="34"/>
      <c r="F154" s="192" t="s">
        <v>252</v>
      </c>
      <c r="G154" s="34"/>
      <c r="H154" s="34"/>
      <c r="I154" s="193"/>
      <c r="J154" s="34"/>
      <c r="K154" s="34"/>
      <c r="L154" s="37"/>
      <c r="M154" s="194"/>
      <c r="N154" s="195"/>
      <c r="O154" s="62"/>
      <c r="P154" s="62"/>
      <c r="Q154" s="62"/>
      <c r="R154" s="62"/>
      <c r="S154" s="62"/>
      <c r="T154" s="63"/>
      <c r="U154" s="32"/>
      <c r="V154" s="32"/>
      <c r="W154" s="32"/>
      <c r="X154" s="32"/>
      <c r="Y154" s="32"/>
      <c r="Z154" s="32"/>
      <c r="AA154" s="32"/>
      <c r="AB154" s="32"/>
      <c r="AC154" s="32"/>
      <c r="AD154" s="32"/>
      <c r="AE154" s="32"/>
      <c r="AT154" s="15" t="s">
        <v>179</v>
      </c>
      <c r="AU154" s="15" t="s">
        <v>169</v>
      </c>
    </row>
    <row r="155" spans="1:65" s="2" customFormat="1" ht="22.15" customHeight="1">
      <c r="A155" s="32"/>
      <c r="B155" s="33"/>
      <c r="C155" s="177" t="s">
        <v>253</v>
      </c>
      <c r="D155" s="196" t="s">
        <v>173</v>
      </c>
      <c r="E155" s="178" t="s">
        <v>254</v>
      </c>
      <c r="F155" s="179" t="s">
        <v>255</v>
      </c>
      <c r="G155" s="180" t="s">
        <v>210</v>
      </c>
      <c r="H155" s="181">
        <v>0</v>
      </c>
      <c r="I155" s="182"/>
      <c r="J155" s="183">
        <f>ROUND(I155*H155,2)</f>
        <v>0</v>
      </c>
      <c r="K155" s="184"/>
      <c r="L155" s="37"/>
      <c r="M155" s="185" t="s">
        <v>19</v>
      </c>
      <c r="N155" s="186" t="s">
        <v>45</v>
      </c>
      <c r="O155" s="62"/>
      <c r="P155" s="187">
        <f>O155*H155</f>
        <v>0</v>
      </c>
      <c r="Q155" s="187">
        <v>7.9000000000000008E-3</v>
      </c>
      <c r="R155" s="187">
        <f>Q155*H155</f>
        <v>0</v>
      </c>
      <c r="S155" s="187">
        <v>0</v>
      </c>
      <c r="T155" s="188">
        <f>S155*H155</f>
        <v>0</v>
      </c>
      <c r="U155" s="32"/>
      <c r="V155" s="32"/>
      <c r="W155" s="32"/>
      <c r="X155" s="32"/>
      <c r="Y155" s="32"/>
      <c r="Z155" s="32"/>
      <c r="AA155" s="32"/>
      <c r="AB155" s="32"/>
      <c r="AC155" s="32"/>
      <c r="AD155" s="32"/>
      <c r="AE155" s="32"/>
      <c r="AR155" s="189" t="s">
        <v>177</v>
      </c>
      <c r="AT155" s="189" t="s">
        <v>173</v>
      </c>
      <c r="AU155" s="189" t="s">
        <v>169</v>
      </c>
      <c r="AY155" s="15" t="s">
        <v>168</v>
      </c>
      <c r="BE155" s="190">
        <f>IF(N155="základní",J155,0)</f>
        <v>0</v>
      </c>
      <c r="BF155" s="190">
        <f>IF(N155="snížená",J155,0)</f>
        <v>0</v>
      </c>
      <c r="BG155" s="190">
        <f>IF(N155="zákl. přenesená",J155,0)</f>
        <v>0</v>
      </c>
      <c r="BH155" s="190">
        <f>IF(N155="sníž. přenesená",J155,0)</f>
        <v>0</v>
      </c>
      <c r="BI155" s="190">
        <f>IF(N155="nulová",J155,0)</f>
        <v>0</v>
      </c>
      <c r="BJ155" s="15" t="s">
        <v>81</v>
      </c>
      <c r="BK155" s="190">
        <f>ROUND(I155*H155,2)</f>
        <v>0</v>
      </c>
      <c r="BL155" s="15" t="s">
        <v>177</v>
      </c>
      <c r="BM155" s="189" t="s">
        <v>256</v>
      </c>
    </row>
    <row r="156" spans="1:65" s="2" customFormat="1" ht="11.25">
      <c r="A156" s="32"/>
      <c r="B156" s="33"/>
      <c r="C156" s="34"/>
      <c r="D156" s="191" t="s">
        <v>179</v>
      </c>
      <c r="E156" s="34"/>
      <c r="F156" s="192" t="s">
        <v>257</v>
      </c>
      <c r="G156" s="34"/>
      <c r="H156" s="34"/>
      <c r="I156" s="193"/>
      <c r="J156" s="34"/>
      <c r="K156" s="34"/>
      <c r="L156" s="37"/>
      <c r="M156" s="194"/>
      <c r="N156" s="195"/>
      <c r="O156" s="62"/>
      <c r="P156" s="62"/>
      <c r="Q156" s="62"/>
      <c r="R156" s="62"/>
      <c r="S156" s="62"/>
      <c r="T156" s="63"/>
      <c r="U156" s="32"/>
      <c r="V156" s="32"/>
      <c r="W156" s="32"/>
      <c r="X156" s="32"/>
      <c r="Y156" s="32"/>
      <c r="Z156" s="32"/>
      <c r="AA156" s="32"/>
      <c r="AB156" s="32"/>
      <c r="AC156" s="32"/>
      <c r="AD156" s="32"/>
      <c r="AE156" s="32"/>
      <c r="AT156" s="15" t="s">
        <v>179</v>
      </c>
      <c r="AU156" s="15" t="s">
        <v>169</v>
      </c>
    </row>
    <row r="157" spans="1:65" s="2" customFormat="1" ht="22.15" customHeight="1">
      <c r="A157" s="32"/>
      <c r="B157" s="33"/>
      <c r="C157" s="177" t="s">
        <v>258</v>
      </c>
      <c r="D157" s="177" t="s">
        <v>173</v>
      </c>
      <c r="E157" s="178" t="s">
        <v>259</v>
      </c>
      <c r="F157" s="179" t="s">
        <v>260</v>
      </c>
      <c r="G157" s="180" t="s">
        <v>210</v>
      </c>
      <c r="H157" s="181">
        <v>10.31</v>
      </c>
      <c r="I157" s="182"/>
      <c r="J157" s="183">
        <f>ROUND(I157*H157,2)</f>
        <v>0</v>
      </c>
      <c r="K157" s="184"/>
      <c r="L157" s="37"/>
      <c r="M157" s="185" t="s">
        <v>19</v>
      </c>
      <c r="N157" s="186" t="s">
        <v>45</v>
      </c>
      <c r="O157" s="62"/>
      <c r="P157" s="187">
        <f>O157*H157</f>
        <v>0</v>
      </c>
      <c r="Q157" s="187">
        <v>8.52E-4</v>
      </c>
      <c r="R157" s="187">
        <f>Q157*H157</f>
        <v>8.7841200000000012E-3</v>
      </c>
      <c r="S157" s="187">
        <v>0</v>
      </c>
      <c r="T157" s="188">
        <f>S157*H157</f>
        <v>0</v>
      </c>
      <c r="U157" s="32"/>
      <c r="V157" s="32"/>
      <c r="W157" s="32"/>
      <c r="X157" s="32"/>
      <c r="Y157" s="32"/>
      <c r="Z157" s="32"/>
      <c r="AA157" s="32"/>
      <c r="AB157" s="32"/>
      <c r="AC157" s="32"/>
      <c r="AD157" s="32"/>
      <c r="AE157" s="32"/>
      <c r="AR157" s="189" t="s">
        <v>177</v>
      </c>
      <c r="AT157" s="189" t="s">
        <v>173</v>
      </c>
      <c r="AU157" s="189" t="s">
        <v>169</v>
      </c>
      <c r="AY157" s="15" t="s">
        <v>168</v>
      </c>
      <c r="BE157" s="190">
        <f>IF(N157="základní",J157,0)</f>
        <v>0</v>
      </c>
      <c r="BF157" s="190">
        <f>IF(N157="snížená",J157,0)</f>
        <v>0</v>
      </c>
      <c r="BG157" s="190">
        <f>IF(N157="zákl. přenesená",J157,0)</f>
        <v>0</v>
      </c>
      <c r="BH157" s="190">
        <f>IF(N157="sníž. přenesená",J157,0)</f>
        <v>0</v>
      </c>
      <c r="BI157" s="190">
        <f>IF(N157="nulová",J157,0)</f>
        <v>0</v>
      </c>
      <c r="BJ157" s="15" t="s">
        <v>81</v>
      </c>
      <c r="BK157" s="190">
        <f>ROUND(I157*H157,2)</f>
        <v>0</v>
      </c>
      <c r="BL157" s="15" t="s">
        <v>177</v>
      </c>
      <c r="BM157" s="189" t="s">
        <v>261</v>
      </c>
    </row>
    <row r="158" spans="1:65" s="2" customFormat="1" ht="11.25">
      <c r="A158" s="32"/>
      <c r="B158" s="33"/>
      <c r="C158" s="34"/>
      <c r="D158" s="191" t="s">
        <v>179</v>
      </c>
      <c r="E158" s="34"/>
      <c r="F158" s="192" t="s">
        <v>262</v>
      </c>
      <c r="G158" s="34"/>
      <c r="H158" s="34"/>
      <c r="I158" s="193"/>
      <c r="J158" s="34"/>
      <c r="K158" s="34"/>
      <c r="L158" s="37"/>
      <c r="M158" s="194"/>
      <c r="N158" s="195"/>
      <c r="O158" s="62"/>
      <c r="P158" s="62"/>
      <c r="Q158" s="62"/>
      <c r="R158" s="62"/>
      <c r="S158" s="62"/>
      <c r="T158" s="63"/>
      <c r="U158" s="32"/>
      <c r="V158" s="32"/>
      <c r="W158" s="32"/>
      <c r="X158" s="32"/>
      <c r="Y158" s="32"/>
      <c r="Z158" s="32"/>
      <c r="AA158" s="32"/>
      <c r="AB158" s="32"/>
      <c r="AC158" s="32"/>
      <c r="AD158" s="32"/>
      <c r="AE158" s="32"/>
      <c r="AT158" s="15" t="s">
        <v>179</v>
      </c>
      <c r="AU158" s="15" t="s">
        <v>169</v>
      </c>
    </row>
    <row r="159" spans="1:65" s="2" customFormat="1" ht="14.45" customHeight="1">
      <c r="A159" s="32"/>
      <c r="B159" s="33"/>
      <c r="C159" s="177" t="s">
        <v>263</v>
      </c>
      <c r="D159" s="177" t="s">
        <v>173</v>
      </c>
      <c r="E159" s="178" t="s">
        <v>264</v>
      </c>
      <c r="F159" s="179" t="s">
        <v>265</v>
      </c>
      <c r="G159" s="180" t="s">
        <v>210</v>
      </c>
      <c r="H159" s="181">
        <v>84.32</v>
      </c>
      <c r="I159" s="182"/>
      <c r="J159" s="183">
        <f>ROUND(I159*H159,2)</f>
        <v>0</v>
      </c>
      <c r="K159" s="184"/>
      <c r="L159" s="37"/>
      <c r="M159" s="185" t="s">
        <v>19</v>
      </c>
      <c r="N159" s="186" t="s">
        <v>45</v>
      </c>
      <c r="O159" s="62"/>
      <c r="P159" s="187">
        <f>O159*H159</f>
        <v>0</v>
      </c>
      <c r="Q159" s="187">
        <v>0</v>
      </c>
      <c r="R159" s="187">
        <f>Q159*H159</f>
        <v>0</v>
      </c>
      <c r="S159" s="187">
        <v>0</v>
      </c>
      <c r="T159" s="188">
        <f>S159*H159</f>
        <v>0</v>
      </c>
      <c r="U159" s="32"/>
      <c r="V159" s="32"/>
      <c r="W159" s="32"/>
      <c r="X159" s="32"/>
      <c r="Y159" s="32"/>
      <c r="Z159" s="32"/>
      <c r="AA159" s="32"/>
      <c r="AB159" s="32"/>
      <c r="AC159" s="32"/>
      <c r="AD159" s="32"/>
      <c r="AE159" s="32"/>
      <c r="AR159" s="189" t="s">
        <v>177</v>
      </c>
      <c r="AT159" s="189" t="s">
        <v>173</v>
      </c>
      <c r="AU159" s="189" t="s">
        <v>169</v>
      </c>
      <c r="AY159" s="15" t="s">
        <v>168</v>
      </c>
      <c r="BE159" s="190">
        <f>IF(N159="základní",J159,0)</f>
        <v>0</v>
      </c>
      <c r="BF159" s="190">
        <f>IF(N159="snížená",J159,0)</f>
        <v>0</v>
      </c>
      <c r="BG159" s="190">
        <f>IF(N159="zákl. přenesená",J159,0)</f>
        <v>0</v>
      </c>
      <c r="BH159" s="190">
        <f>IF(N159="sníž. přenesená",J159,0)</f>
        <v>0</v>
      </c>
      <c r="BI159" s="190">
        <f>IF(N159="nulová",J159,0)</f>
        <v>0</v>
      </c>
      <c r="BJ159" s="15" t="s">
        <v>81</v>
      </c>
      <c r="BK159" s="190">
        <f>ROUND(I159*H159,2)</f>
        <v>0</v>
      </c>
      <c r="BL159" s="15" t="s">
        <v>177</v>
      </c>
      <c r="BM159" s="189" t="s">
        <v>266</v>
      </c>
    </row>
    <row r="160" spans="1:65" s="2" customFormat="1" ht="11.25">
      <c r="A160" s="32"/>
      <c r="B160" s="33"/>
      <c r="C160" s="34"/>
      <c r="D160" s="191" t="s">
        <v>179</v>
      </c>
      <c r="E160" s="34"/>
      <c r="F160" s="192" t="s">
        <v>267</v>
      </c>
      <c r="G160" s="34"/>
      <c r="H160" s="34"/>
      <c r="I160" s="193"/>
      <c r="J160" s="34"/>
      <c r="K160" s="34"/>
      <c r="L160" s="37"/>
      <c r="M160" s="194"/>
      <c r="N160" s="195"/>
      <c r="O160" s="62"/>
      <c r="P160" s="62"/>
      <c r="Q160" s="62"/>
      <c r="R160" s="62"/>
      <c r="S160" s="62"/>
      <c r="T160" s="63"/>
      <c r="U160" s="32"/>
      <c r="V160" s="32"/>
      <c r="W160" s="32"/>
      <c r="X160" s="32"/>
      <c r="Y160" s="32"/>
      <c r="Z160" s="32"/>
      <c r="AA160" s="32"/>
      <c r="AB160" s="32"/>
      <c r="AC160" s="32"/>
      <c r="AD160" s="32"/>
      <c r="AE160" s="32"/>
      <c r="AT160" s="15" t="s">
        <v>179</v>
      </c>
      <c r="AU160" s="15" t="s">
        <v>169</v>
      </c>
    </row>
    <row r="161" spans="1:65" s="2" customFormat="1" ht="22.15" customHeight="1">
      <c r="A161" s="32"/>
      <c r="B161" s="33"/>
      <c r="C161" s="177" t="s">
        <v>268</v>
      </c>
      <c r="D161" s="177" t="s">
        <v>173</v>
      </c>
      <c r="E161" s="178" t="s">
        <v>269</v>
      </c>
      <c r="F161" s="179" t="s">
        <v>270</v>
      </c>
      <c r="G161" s="180" t="s">
        <v>210</v>
      </c>
      <c r="H161" s="181">
        <v>4.5599999999999996</v>
      </c>
      <c r="I161" s="182"/>
      <c r="J161" s="183">
        <f>ROUND(I161*H161,2)</f>
        <v>0</v>
      </c>
      <c r="K161" s="184"/>
      <c r="L161" s="37"/>
      <c r="M161" s="185" t="s">
        <v>19</v>
      </c>
      <c r="N161" s="186" t="s">
        <v>45</v>
      </c>
      <c r="O161" s="62"/>
      <c r="P161" s="187">
        <f>O161*H161</f>
        <v>0</v>
      </c>
      <c r="Q161" s="187">
        <v>0</v>
      </c>
      <c r="R161" s="187">
        <f>Q161*H161</f>
        <v>0</v>
      </c>
      <c r="S161" s="187">
        <v>0</v>
      </c>
      <c r="T161" s="188">
        <f>S161*H161</f>
        <v>0</v>
      </c>
      <c r="U161" s="32"/>
      <c r="V161" s="32"/>
      <c r="W161" s="32"/>
      <c r="X161" s="32"/>
      <c r="Y161" s="32"/>
      <c r="Z161" s="32"/>
      <c r="AA161" s="32"/>
      <c r="AB161" s="32"/>
      <c r="AC161" s="32"/>
      <c r="AD161" s="32"/>
      <c r="AE161" s="32"/>
      <c r="AR161" s="189" t="s">
        <v>177</v>
      </c>
      <c r="AT161" s="189" t="s">
        <v>173</v>
      </c>
      <c r="AU161" s="189" t="s">
        <v>169</v>
      </c>
      <c r="AY161" s="15" t="s">
        <v>168</v>
      </c>
      <c r="BE161" s="190">
        <f>IF(N161="základní",J161,0)</f>
        <v>0</v>
      </c>
      <c r="BF161" s="190">
        <f>IF(N161="snížená",J161,0)</f>
        <v>0</v>
      </c>
      <c r="BG161" s="190">
        <f>IF(N161="zákl. přenesená",J161,0)</f>
        <v>0</v>
      </c>
      <c r="BH161" s="190">
        <f>IF(N161="sníž. přenesená",J161,0)</f>
        <v>0</v>
      </c>
      <c r="BI161" s="190">
        <f>IF(N161="nulová",J161,0)</f>
        <v>0</v>
      </c>
      <c r="BJ161" s="15" t="s">
        <v>81</v>
      </c>
      <c r="BK161" s="190">
        <f>ROUND(I161*H161,2)</f>
        <v>0</v>
      </c>
      <c r="BL161" s="15" t="s">
        <v>177</v>
      </c>
      <c r="BM161" s="189" t="s">
        <v>271</v>
      </c>
    </row>
    <row r="162" spans="1:65" s="2" customFormat="1" ht="11.25">
      <c r="A162" s="32"/>
      <c r="B162" s="33"/>
      <c r="C162" s="34"/>
      <c r="D162" s="191" t="s">
        <v>179</v>
      </c>
      <c r="E162" s="34"/>
      <c r="F162" s="192" t="s">
        <v>272</v>
      </c>
      <c r="G162" s="34"/>
      <c r="H162" s="34"/>
      <c r="I162" s="193"/>
      <c r="J162" s="34"/>
      <c r="K162" s="34"/>
      <c r="L162" s="37"/>
      <c r="M162" s="194"/>
      <c r="N162" s="195"/>
      <c r="O162" s="62"/>
      <c r="P162" s="62"/>
      <c r="Q162" s="62"/>
      <c r="R162" s="62"/>
      <c r="S162" s="62"/>
      <c r="T162" s="63"/>
      <c r="U162" s="32"/>
      <c r="V162" s="32"/>
      <c r="W162" s="32"/>
      <c r="X162" s="32"/>
      <c r="Y162" s="32"/>
      <c r="Z162" s="32"/>
      <c r="AA162" s="32"/>
      <c r="AB162" s="32"/>
      <c r="AC162" s="32"/>
      <c r="AD162" s="32"/>
      <c r="AE162" s="32"/>
      <c r="AT162" s="15" t="s">
        <v>179</v>
      </c>
      <c r="AU162" s="15" t="s">
        <v>169</v>
      </c>
    </row>
    <row r="163" spans="1:65" s="12" customFormat="1" ht="20.85" customHeight="1">
      <c r="B163" s="161"/>
      <c r="C163" s="162"/>
      <c r="D163" s="163" t="s">
        <v>73</v>
      </c>
      <c r="E163" s="175" t="s">
        <v>273</v>
      </c>
      <c r="F163" s="175" t="s">
        <v>274</v>
      </c>
      <c r="G163" s="162"/>
      <c r="H163" s="162"/>
      <c r="I163" s="165"/>
      <c r="J163" s="176">
        <f>BK163</f>
        <v>0</v>
      </c>
      <c r="K163" s="162"/>
      <c r="L163" s="167"/>
      <c r="M163" s="168"/>
      <c r="N163" s="169"/>
      <c r="O163" s="169"/>
      <c r="P163" s="170">
        <f>SUM(P164:P179)</f>
        <v>0</v>
      </c>
      <c r="Q163" s="169"/>
      <c r="R163" s="170">
        <f>SUM(R164:R179)</f>
        <v>20.6522956822491</v>
      </c>
      <c r="S163" s="169"/>
      <c r="T163" s="171">
        <f>SUM(T164:T179)</f>
        <v>0</v>
      </c>
      <c r="AR163" s="172" t="s">
        <v>81</v>
      </c>
      <c r="AT163" s="173" t="s">
        <v>73</v>
      </c>
      <c r="AU163" s="173" t="s">
        <v>83</v>
      </c>
      <c r="AY163" s="172" t="s">
        <v>168</v>
      </c>
      <c r="BK163" s="174">
        <f>SUM(BK164:BK179)</f>
        <v>0</v>
      </c>
    </row>
    <row r="164" spans="1:65" s="2" customFormat="1" ht="19.899999999999999" customHeight="1">
      <c r="A164" s="32"/>
      <c r="B164" s="33"/>
      <c r="C164" s="177" t="s">
        <v>275</v>
      </c>
      <c r="D164" s="177" t="s">
        <v>173</v>
      </c>
      <c r="E164" s="178" t="s">
        <v>276</v>
      </c>
      <c r="F164" s="179" t="s">
        <v>277</v>
      </c>
      <c r="G164" s="180" t="s">
        <v>183</v>
      </c>
      <c r="H164" s="181">
        <v>7.6840000000000002</v>
      </c>
      <c r="I164" s="182"/>
      <c r="J164" s="183">
        <f>ROUND(I164*H164,2)</f>
        <v>0</v>
      </c>
      <c r="K164" s="184"/>
      <c r="L164" s="37"/>
      <c r="M164" s="185" t="s">
        <v>19</v>
      </c>
      <c r="N164" s="186" t="s">
        <v>45</v>
      </c>
      <c r="O164" s="62"/>
      <c r="P164" s="187">
        <f>O164*H164</f>
        <v>0</v>
      </c>
      <c r="Q164" s="187">
        <v>2.3010199999999998</v>
      </c>
      <c r="R164" s="187">
        <f>Q164*H164</f>
        <v>17.681037679999999</v>
      </c>
      <c r="S164" s="187">
        <v>0</v>
      </c>
      <c r="T164" s="188">
        <f>S164*H164</f>
        <v>0</v>
      </c>
      <c r="U164" s="32"/>
      <c r="V164" s="32"/>
      <c r="W164" s="32"/>
      <c r="X164" s="32"/>
      <c r="Y164" s="32"/>
      <c r="Z164" s="32"/>
      <c r="AA164" s="32"/>
      <c r="AB164" s="32"/>
      <c r="AC164" s="32"/>
      <c r="AD164" s="32"/>
      <c r="AE164" s="32"/>
      <c r="AR164" s="189" t="s">
        <v>177</v>
      </c>
      <c r="AT164" s="189" t="s">
        <v>173</v>
      </c>
      <c r="AU164" s="189" t="s">
        <v>169</v>
      </c>
      <c r="AY164" s="15" t="s">
        <v>168</v>
      </c>
      <c r="BE164" s="190">
        <f>IF(N164="základní",J164,0)</f>
        <v>0</v>
      </c>
      <c r="BF164" s="190">
        <f>IF(N164="snížená",J164,0)</f>
        <v>0</v>
      </c>
      <c r="BG164" s="190">
        <f>IF(N164="zákl. přenesená",J164,0)</f>
        <v>0</v>
      </c>
      <c r="BH164" s="190">
        <f>IF(N164="sníž. přenesená",J164,0)</f>
        <v>0</v>
      </c>
      <c r="BI164" s="190">
        <f>IF(N164="nulová",J164,0)</f>
        <v>0</v>
      </c>
      <c r="BJ164" s="15" t="s">
        <v>81</v>
      </c>
      <c r="BK164" s="190">
        <f>ROUND(I164*H164,2)</f>
        <v>0</v>
      </c>
      <c r="BL164" s="15" t="s">
        <v>177</v>
      </c>
      <c r="BM164" s="189" t="s">
        <v>278</v>
      </c>
    </row>
    <row r="165" spans="1:65" s="2" customFormat="1" ht="11.25">
      <c r="A165" s="32"/>
      <c r="B165" s="33"/>
      <c r="C165" s="34"/>
      <c r="D165" s="191" t="s">
        <v>179</v>
      </c>
      <c r="E165" s="34"/>
      <c r="F165" s="192" t="s">
        <v>279</v>
      </c>
      <c r="G165" s="34"/>
      <c r="H165" s="34"/>
      <c r="I165" s="193"/>
      <c r="J165" s="34"/>
      <c r="K165" s="34"/>
      <c r="L165" s="37"/>
      <c r="M165" s="194"/>
      <c r="N165" s="195"/>
      <c r="O165" s="62"/>
      <c r="P165" s="62"/>
      <c r="Q165" s="62"/>
      <c r="R165" s="62"/>
      <c r="S165" s="62"/>
      <c r="T165" s="63"/>
      <c r="U165" s="32"/>
      <c r="V165" s="32"/>
      <c r="W165" s="32"/>
      <c r="X165" s="32"/>
      <c r="Y165" s="32"/>
      <c r="Z165" s="32"/>
      <c r="AA165" s="32"/>
      <c r="AB165" s="32"/>
      <c r="AC165" s="32"/>
      <c r="AD165" s="32"/>
      <c r="AE165" s="32"/>
      <c r="AT165" s="15" t="s">
        <v>179</v>
      </c>
      <c r="AU165" s="15" t="s">
        <v>169</v>
      </c>
    </row>
    <row r="166" spans="1:65" s="2" customFormat="1" ht="19.899999999999999" customHeight="1">
      <c r="A166" s="32"/>
      <c r="B166" s="33"/>
      <c r="C166" s="177" t="s">
        <v>7</v>
      </c>
      <c r="D166" s="177" t="s">
        <v>173</v>
      </c>
      <c r="E166" s="178" t="s">
        <v>276</v>
      </c>
      <c r="F166" s="179" t="s">
        <v>277</v>
      </c>
      <c r="G166" s="180" t="s">
        <v>183</v>
      </c>
      <c r="H166" s="181">
        <v>1.145</v>
      </c>
      <c r="I166" s="182"/>
      <c r="J166" s="183">
        <f>ROUND(I166*H166,2)</f>
        <v>0</v>
      </c>
      <c r="K166" s="184"/>
      <c r="L166" s="37"/>
      <c r="M166" s="185" t="s">
        <v>19</v>
      </c>
      <c r="N166" s="186" t="s">
        <v>45</v>
      </c>
      <c r="O166" s="62"/>
      <c r="P166" s="187">
        <f>O166*H166</f>
        <v>0</v>
      </c>
      <c r="Q166" s="187">
        <v>2.3010199999999998</v>
      </c>
      <c r="R166" s="187">
        <f>Q166*H166</f>
        <v>2.6346678999999997</v>
      </c>
      <c r="S166" s="187">
        <v>0</v>
      </c>
      <c r="T166" s="188">
        <f>S166*H166</f>
        <v>0</v>
      </c>
      <c r="U166" s="32"/>
      <c r="V166" s="32"/>
      <c r="W166" s="32"/>
      <c r="X166" s="32"/>
      <c r="Y166" s="32"/>
      <c r="Z166" s="32"/>
      <c r="AA166" s="32"/>
      <c r="AB166" s="32"/>
      <c r="AC166" s="32"/>
      <c r="AD166" s="32"/>
      <c r="AE166" s="32"/>
      <c r="AR166" s="189" t="s">
        <v>177</v>
      </c>
      <c r="AT166" s="189" t="s">
        <v>173</v>
      </c>
      <c r="AU166" s="189" t="s">
        <v>169</v>
      </c>
      <c r="AY166" s="15" t="s">
        <v>168</v>
      </c>
      <c r="BE166" s="190">
        <f>IF(N166="základní",J166,0)</f>
        <v>0</v>
      </c>
      <c r="BF166" s="190">
        <f>IF(N166="snížená",J166,0)</f>
        <v>0</v>
      </c>
      <c r="BG166" s="190">
        <f>IF(N166="zákl. přenesená",J166,0)</f>
        <v>0</v>
      </c>
      <c r="BH166" s="190">
        <f>IF(N166="sníž. přenesená",J166,0)</f>
        <v>0</v>
      </c>
      <c r="BI166" s="190">
        <f>IF(N166="nulová",J166,0)</f>
        <v>0</v>
      </c>
      <c r="BJ166" s="15" t="s">
        <v>81</v>
      </c>
      <c r="BK166" s="190">
        <f>ROUND(I166*H166,2)</f>
        <v>0</v>
      </c>
      <c r="BL166" s="15" t="s">
        <v>177</v>
      </c>
      <c r="BM166" s="189" t="s">
        <v>280</v>
      </c>
    </row>
    <row r="167" spans="1:65" s="2" customFormat="1" ht="11.25">
      <c r="A167" s="32"/>
      <c r="B167" s="33"/>
      <c r="C167" s="34"/>
      <c r="D167" s="191" t="s">
        <v>179</v>
      </c>
      <c r="E167" s="34"/>
      <c r="F167" s="192" t="s">
        <v>279</v>
      </c>
      <c r="G167" s="34"/>
      <c r="H167" s="34"/>
      <c r="I167" s="193"/>
      <c r="J167" s="34"/>
      <c r="K167" s="34"/>
      <c r="L167" s="37"/>
      <c r="M167" s="194"/>
      <c r="N167" s="195"/>
      <c r="O167" s="62"/>
      <c r="P167" s="62"/>
      <c r="Q167" s="62"/>
      <c r="R167" s="62"/>
      <c r="S167" s="62"/>
      <c r="T167" s="63"/>
      <c r="U167" s="32"/>
      <c r="V167" s="32"/>
      <c r="W167" s="32"/>
      <c r="X167" s="32"/>
      <c r="Y167" s="32"/>
      <c r="Z167" s="32"/>
      <c r="AA167" s="32"/>
      <c r="AB167" s="32"/>
      <c r="AC167" s="32"/>
      <c r="AD167" s="32"/>
      <c r="AE167" s="32"/>
      <c r="AT167" s="15" t="s">
        <v>179</v>
      </c>
      <c r="AU167" s="15" t="s">
        <v>169</v>
      </c>
    </row>
    <row r="168" spans="1:65" s="2" customFormat="1" ht="19.899999999999999" customHeight="1">
      <c r="A168" s="32"/>
      <c r="B168" s="33"/>
      <c r="C168" s="177" t="s">
        <v>281</v>
      </c>
      <c r="D168" s="177" t="s">
        <v>173</v>
      </c>
      <c r="E168" s="178" t="s">
        <v>282</v>
      </c>
      <c r="F168" s="179" t="s">
        <v>283</v>
      </c>
      <c r="G168" s="180" t="s">
        <v>183</v>
      </c>
      <c r="H168" s="181">
        <v>8.8290000000000006</v>
      </c>
      <c r="I168" s="182"/>
      <c r="J168" s="183">
        <f>ROUND(I168*H168,2)</f>
        <v>0</v>
      </c>
      <c r="K168" s="184"/>
      <c r="L168" s="37"/>
      <c r="M168" s="185" t="s">
        <v>19</v>
      </c>
      <c r="N168" s="186" t="s">
        <v>45</v>
      </c>
      <c r="O168" s="62"/>
      <c r="P168" s="187">
        <f>O168*H168</f>
        <v>0</v>
      </c>
      <c r="Q168" s="187">
        <v>0</v>
      </c>
      <c r="R168" s="187">
        <f>Q168*H168</f>
        <v>0</v>
      </c>
      <c r="S168" s="187">
        <v>0</v>
      </c>
      <c r="T168" s="188">
        <f>S168*H168</f>
        <v>0</v>
      </c>
      <c r="U168" s="32"/>
      <c r="V168" s="32"/>
      <c r="W168" s="32"/>
      <c r="X168" s="32"/>
      <c r="Y168" s="32"/>
      <c r="Z168" s="32"/>
      <c r="AA168" s="32"/>
      <c r="AB168" s="32"/>
      <c r="AC168" s="32"/>
      <c r="AD168" s="32"/>
      <c r="AE168" s="32"/>
      <c r="AR168" s="189" t="s">
        <v>177</v>
      </c>
      <c r="AT168" s="189" t="s">
        <v>173</v>
      </c>
      <c r="AU168" s="189" t="s">
        <v>169</v>
      </c>
      <c r="AY168" s="15" t="s">
        <v>168</v>
      </c>
      <c r="BE168" s="190">
        <f>IF(N168="základní",J168,0)</f>
        <v>0</v>
      </c>
      <c r="BF168" s="190">
        <f>IF(N168="snížená",J168,0)</f>
        <v>0</v>
      </c>
      <c r="BG168" s="190">
        <f>IF(N168="zákl. přenesená",J168,0)</f>
        <v>0</v>
      </c>
      <c r="BH168" s="190">
        <f>IF(N168="sníž. přenesená",J168,0)</f>
        <v>0</v>
      </c>
      <c r="BI168" s="190">
        <f>IF(N168="nulová",J168,0)</f>
        <v>0</v>
      </c>
      <c r="BJ168" s="15" t="s">
        <v>81</v>
      </c>
      <c r="BK168" s="190">
        <f>ROUND(I168*H168,2)</f>
        <v>0</v>
      </c>
      <c r="BL168" s="15" t="s">
        <v>177</v>
      </c>
      <c r="BM168" s="189" t="s">
        <v>284</v>
      </c>
    </row>
    <row r="169" spans="1:65" s="2" customFormat="1" ht="11.25">
      <c r="A169" s="32"/>
      <c r="B169" s="33"/>
      <c r="C169" s="34"/>
      <c r="D169" s="191" t="s">
        <v>179</v>
      </c>
      <c r="E169" s="34"/>
      <c r="F169" s="192" t="s">
        <v>285</v>
      </c>
      <c r="G169" s="34"/>
      <c r="H169" s="34"/>
      <c r="I169" s="193"/>
      <c r="J169" s="34"/>
      <c r="K169" s="34"/>
      <c r="L169" s="37"/>
      <c r="M169" s="194"/>
      <c r="N169" s="195"/>
      <c r="O169" s="62"/>
      <c r="P169" s="62"/>
      <c r="Q169" s="62"/>
      <c r="R169" s="62"/>
      <c r="S169" s="62"/>
      <c r="T169" s="63"/>
      <c r="U169" s="32"/>
      <c r="V169" s="32"/>
      <c r="W169" s="32"/>
      <c r="X169" s="32"/>
      <c r="Y169" s="32"/>
      <c r="Z169" s="32"/>
      <c r="AA169" s="32"/>
      <c r="AB169" s="32"/>
      <c r="AC169" s="32"/>
      <c r="AD169" s="32"/>
      <c r="AE169" s="32"/>
      <c r="AT169" s="15" t="s">
        <v>179</v>
      </c>
      <c r="AU169" s="15" t="s">
        <v>169</v>
      </c>
    </row>
    <row r="170" spans="1:65" s="2" customFormat="1" ht="22.15" customHeight="1">
      <c r="A170" s="32"/>
      <c r="B170" s="33"/>
      <c r="C170" s="177" t="s">
        <v>286</v>
      </c>
      <c r="D170" s="177" t="s">
        <v>173</v>
      </c>
      <c r="E170" s="178" t="s">
        <v>287</v>
      </c>
      <c r="F170" s="179" t="s">
        <v>288</v>
      </c>
      <c r="G170" s="180" t="s">
        <v>183</v>
      </c>
      <c r="H170" s="181">
        <v>8.8290000000000006</v>
      </c>
      <c r="I170" s="182"/>
      <c r="J170" s="183">
        <f>ROUND(I170*H170,2)</f>
        <v>0</v>
      </c>
      <c r="K170" s="184"/>
      <c r="L170" s="37"/>
      <c r="M170" s="185" t="s">
        <v>19</v>
      </c>
      <c r="N170" s="186" t="s">
        <v>45</v>
      </c>
      <c r="O170" s="62"/>
      <c r="P170" s="187">
        <f>O170*H170</f>
        <v>0</v>
      </c>
      <c r="Q170" s="187">
        <v>0</v>
      </c>
      <c r="R170" s="187">
        <f>Q170*H170</f>
        <v>0</v>
      </c>
      <c r="S170" s="187">
        <v>0</v>
      </c>
      <c r="T170" s="188">
        <f>S170*H170</f>
        <v>0</v>
      </c>
      <c r="U170" s="32"/>
      <c r="V170" s="32"/>
      <c r="W170" s="32"/>
      <c r="X170" s="32"/>
      <c r="Y170" s="32"/>
      <c r="Z170" s="32"/>
      <c r="AA170" s="32"/>
      <c r="AB170" s="32"/>
      <c r="AC170" s="32"/>
      <c r="AD170" s="32"/>
      <c r="AE170" s="32"/>
      <c r="AR170" s="189" t="s">
        <v>177</v>
      </c>
      <c r="AT170" s="189" t="s">
        <v>173</v>
      </c>
      <c r="AU170" s="189" t="s">
        <v>169</v>
      </c>
      <c r="AY170" s="15" t="s">
        <v>168</v>
      </c>
      <c r="BE170" s="190">
        <f>IF(N170="základní",J170,0)</f>
        <v>0</v>
      </c>
      <c r="BF170" s="190">
        <f>IF(N170="snížená",J170,0)</f>
        <v>0</v>
      </c>
      <c r="BG170" s="190">
        <f>IF(N170="zákl. přenesená",J170,0)</f>
        <v>0</v>
      </c>
      <c r="BH170" s="190">
        <f>IF(N170="sníž. přenesená",J170,0)</f>
        <v>0</v>
      </c>
      <c r="BI170" s="190">
        <f>IF(N170="nulová",J170,0)</f>
        <v>0</v>
      </c>
      <c r="BJ170" s="15" t="s">
        <v>81</v>
      </c>
      <c r="BK170" s="190">
        <f>ROUND(I170*H170,2)</f>
        <v>0</v>
      </c>
      <c r="BL170" s="15" t="s">
        <v>177</v>
      </c>
      <c r="BM170" s="189" t="s">
        <v>289</v>
      </c>
    </row>
    <row r="171" spans="1:65" s="2" customFormat="1" ht="11.25">
      <c r="A171" s="32"/>
      <c r="B171" s="33"/>
      <c r="C171" s="34"/>
      <c r="D171" s="191" t="s">
        <v>179</v>
      </c>
      <c r="E171" s="34"/>
      <c r="F171" s="192" t="s">
        <v>290</v>
      </c>
      <c r="G171" s="34"/>
      <c r="H171" s="34"/>
      <c r="I171" s="193"/>
      <c r="J171" s="34"/>
      <c r="K171" s="34"/>
      <c r="L171" s="37"/>
      <c r="M171" s="194"/>
      <c r="N171" s="195"/>
      <c r="O171" s="62"/>
      <c r="P171" s="62"/>
      <c r="Q171" s="62"/>
      <c r="R171" s="62"/>
      <c r="S171" s="62"/>
      <c r="T171" s="63"/>
      <c r="U171" s="32"/>
      <c r="V171" s="32"/>
      <c r="W171" s="32"/>
      <c r="X171" s="32"/>
      <c r="Y171" s="32"/>
      <c r="Z171" s="32"/>
      <c r="AA171" s="32"/>
      <c r="AB171" s="32"/>
      <c r="AC171" s="32"/>
      <c r="AD171" s="32"/>
      <c r="AE171" s="32"/>
      <c r="AT171" s="15" t="s">
        <v>179</v>
      </c>
      <c r="AU171" s="15" t="s">
        <v>169</v>
      </c>
    </row>
    <row r="172" spans="1:65" s="2" customFormat="1" ht="14.45" customHeight="1">
      <c r="A172" s="32"/>
      <c r="B172" s="33"/>
      <c r="C172" s="177" t="s">
        <v>291</v>
      </c>
      <c r="D172" s="177" t="s">
        <v>173</v>
      </c>
      <c r="E172" s="178" t="s">
        <v>292</v>
      </c>
      <c r="F172" s="179" t="s">
        <v>293</v>
      </c>
      <c r="G172" s="180" t="s">
        <v>183</v>
      </c>
      <c r="H172" s="181">
        <v>15.75</v>
      </c>
      <c r="I172" s="182"/>
      <c r="J172" s="183">
        <f>ROUND(I172*H172,2)</f>
        <v>0</v>
      </c>
      <c r="K172" s="184"/>
      <c r="L172" s="37"/>
      <c r="M172" s="185" t="s">
        <v>19</v>
      </c>
      <c r="N172" s="186" t="s">
        <v>45</v>
      </c>
      <c r="O172" s="62"/>
      <c r="P172" s="187">
        <f>O172*H172</f>
        <v>0</v>
      </c>
      <c r="Q172" s="187">
        <v>0</v>
      </c>
      <c r="R172" s="187">
        <f>Q172*H172</f>
        <v>0</v>
      </c>
      <c r="S172" s="187">
        <v>0</v>
      </c>
      <c r="T172" s="188">
        <f>S172*H172</f>
        <v>0</v>
      </c>
      <c r="U172" s="32"/>
      <c r="V172" s="32"/>
      <c r="W172" s="32"/>
      <c r="X172" s="32"/>
      <c r="Y172" s="32"/>
      <c r="Z172" s="32"/>
      <c r="AA172" s="32"/>
      <c r="AB172" s="32"/>
      <c r="AC172" s="32"/>
      <c r="AD172" s="32"/>
      <c r="AE172" s="32"/>
      <c r="AR172" s="189" t="s">
        <v>177</v>
      </c>
      <c r="AT172" s="189" t="s">
        <v>173</v>
      </c>
      <c r="AU172" s="189" t="s">
        <v>169</v>
      </c>
      <c r="AY172" s="15" t="s">
        <v>168</v>
      </c>
      <c r="BE172" s="190">
        <f>IF(N172="základní",J172,0)</f>
        <v>0</v>
      </c>
      <c r="BF172" s="190">
        <f>IF(N172="snížená",J172,0)</f>
        <v>0</v>
      </c>
      <c r="BG172" s="190">
        <f>IF(N172="zákl. přenesená",J172,0)</f>
        <v>0</v>
      </c>
      <c r="BH172" s="190">
        <f>IF(N172="sníž. přenesená",J172,0)</f>
        <v>0</v>
      </c>
      <c r="BI172" s="190">
        <f>IF(N172="nulová",J172,0)</f>
        <v>0</v>
      </c>
      <c r="BJ172" s="15" t="s">
        <v>81</v>
      </c>
      <c r="BK172" s="190">
        <f>ROUND(I172*H172,2)</f>
        <v>0</v>
      </c>
      <c r="BL172" s="15" t="s">
        <v>177</v>
      </c>
      <c r="BM172" s="189" t="s">
        <v>294</v>
      </c>
    </row>
    <row r="173" spans="1:65" s="2" customFormat="1" ht="11.25">
      <c r="A173" s="32"/>
      <c r="B173" s="33"/>
      <c r="C173" s="34"/>
      <c r="D173" s="191" t="s">
        <v>179</v>
      </c>
      <c r="E173" s="34"/>
      <c r="F173" s="192" t="s">
        <v>295</v>
      </c>
      <c r="G173" s="34"/>
      <c r="H173" s="34"/>
      <c r="I173" s="193"/>
      <c r="J173" s="34"/>
      <c r="K173" s="34"/>
      <c r="L173" s="37"/>
      <c r="M173" s="194"/>
      <c r="N173" s="195"/>
      <c r="O173" s="62"/>
      <c r="P173" s="62"/>
      <c r="Q173" s="62"/>
      <c r="R173" s="62"/>
      <c r="S173" s="62"/>
      <c r="T173" s="63"/>
      <c r="U173" s="32"/>
      <c r="V173" s="32"/>
      <c r="W173" s="32"/>
      <c r="X173" s="32"/>
      <c r="Y173" s="32"/>
      <c r="Z173" s="32"/>
      <c r="AA173" s="32"/>
      <c r="AB173" s="32"/>
      <c r="AC173" s="32"/>
      <c r="AD173" s="32"/>
      <c r="AE173" s="32"/>
      <c r="AT173" s="15" t="s">
        <v>179</v>
      </c>
      <c r="AU173" s="15" t="s">
        <v>169</v>
      </c>
    </row>
    <row r="174" spans="1:65" s="2" customFormat="1" ht="14.45" customHeight="1">
      <c r="A174" s="32"/>
      <c r="B174" s="33"/>
      <c r="C174" s="177" t="s">
        <v>296</v>
      </c>
      <c r="D174" s="177" t="s">
        <v>173</v>
      </c>
      <c r="E174" s="178" t="s">
        <v>297</v>
      </c>
      <c r="F174" s="179" t="s">
        <v>298</v>
      </c>
      <c r="G174" s="180" t="s">
        <v>197</v>
      </c>
      <c r="H174" s="181">
        <v>0.30299999999999999</v>
      </c>
      <c r="I174" s="182"/>
      <c r="J174" s="183">
        <f>ROUND(I174*H174,2)</f>
        <v>0</v>
      </c>
      <c r="K174" s="184"/>
      <c r="L174" s="37"/>
      <c r="M174" s="185" t="s">
        <v>19</v>
      </c>
      <c r="N174" s="186" t="s">
        <v>45</v>
      </c>
      <c r="O174" s="62"/>
      <c r="P174" s="187">
        <f>O174*H174</f>
        <v>0</v>
      </c>
      <c r="Q174" s="187">
        <v>1.0627727796999999</v>
      </c>
      <c r="R174" s="187">
        <f>Q174*H174</f>
        <v>0.32202015224909997</v>
      </c>
      <c r="S174" s="187">
        <v>0</v>
      </c>
      <c r="T174" s="188">
        <f>S174*H174</f>
        <v>0</v>
      </c>
      <c r="U174" s="32"/>
      <c r="V174" s="32"/>
      <c r="W174" s="32"/>
      <c r="X174" s="32"/>
      <c r="Y174" s="32"/>
      <c r="Z174" s="32"/>
      <c r="AA174" s="32"/>
      <c r="AB174" s="32"/>
      <c r="AC174" s="32"/>
      <c r="AD174" s="32"/>
      <c r="AE174" s="32"/>
      <c r="AR174" s="189" t="s">
        <v>177</v>
      </c>
      <c r="AT174" s="189" t="s">
        <v>173</v>
      </c>
      <c r="AU174" s="189" t="s">
        <v>169</v>
      </c>
      <c r="AY174" s="15" t="s">
        <v>168</v>
      </c>
      <c r="BE174" s="190">
        <f>IF(N174="základní",J174,0)</f>
        <v>0</v>
      </c>
      <c r="BF174" s="190">
        <f>IF(N174="snížená",J174,0)</f>
        <v>0</v>
      </c>
      <c r="BG174" s="190">
        <f>IF(N174="zákl. přenesená",J174,0)</f>
        <v>0</v>
      </c>
      <c r="BH174" s="190">
        <f>IF(N174="sníž. přenesená",J174,0)</f>
        <v>0</v>
      </c>
      <c r="BI174" s="190">
        <f>IF(N174="nulová",J174,0)</f>
        <v>0</v>
      </c>
      <c r="BJ174" s="15" t="s">
        <v>81</v>
      </c>
      <c r="BK174" s="190">
        <f>ROUND(I174*H174,2)</f>
        <v>0</v>
      </c>
      <c r="BL174" s="15" t="s">
        <v>177</v>
      </c>
      <c r="BM174" s="189" t="s">
        <v>299</v>
      </c>
    </row>
    <row r="175" spans="1:65" s="2" customFormat="1" ht="11.25">
      <c r="A175" s="32"/>
      <c r="B175" s="33"/>
      <c r="C175" s="34"/>
      <c r="D175" s="191" t="s">
        <v>179</v>
      </c>
      <c r="E175" s="34"/>
      <c r="F175" s="192" t="s">
        <v>300</v>
      </c>
      <c r="G175" s="34"/>
      <c r="H175" s="34"/>
      <c r="I175" s="193"/>
      <c r="J175" s="34"/>
      <c r="K175" s="34"/>
      <c r="L175" s="37"/>
      <c r="M175" s="194"/>
      <c r="N175" s="195"/>
      <c r="O175" s="62"/>
      <c r="P175" s="62"/>
      <c r="Q175" s="62"/>
      <c r="R175" s="62"/>
      <c r="S175" s="62"/>
      <c r="T175" s="63"/>
      <c r="U175" s="32"/>
      <c r="V175" s="32"/>
      <c r="W175" s="32"/>
      <c r="X175" s="32"/>
      <c r="Y175" s="32"/>
      <c r="Z175" s="32"/>
      <c r="AA175" s="32"/>
      <c r="AB175" s="32"/>
      <c r="AC175" s="32"/>
      <c r="AD175" s="32"/>
      <c r="AE175" s="32"/>
      <c r="AT175" s="15" t="s">
        <v>179</v>
      </c>
      <c r="AU175" s="15" t="s">
        <v>169</v>
      </c>
    </row>
    <row r="176" spans="1:65" s="2" customFormat="1" ht="14.45" customHeight="1">
      <c r="A176" s="32"/>
      <c r="B176" s="33"/>
      <c r="C176" s="177" t="s">
        <v>301</v>
      </c>
      <c r="D176" s="177" t="s">
        <v>173</v>
      </c>
      <c r="E176" s="178" t="s">
        <v>302</v>
      </c>
      <c r="F176" s="179" t="s">
        <v>303</v>
      </c>
      <c r="G176" s="180" t="s">
        <v>210</v>
      </c>
      <c r="H176" s="181">
        <v>90.85</v>
      </c>
      <c r="I176" s="182"/>
      <c r="J176" s="183">
        <f>ROUND(I176*H176,2)</f>
        <v>0</v>
      </c>
      <c r="K176" s="184"/>
      <c r="L176" s="37"/>
      <c r="M176" s="185" t="s">
        <v>19</v>
      </c>
      <c r="N176" s="186" t="s">
        <v>45</v>
      </c>
      <c r="O176" s="62"/>
      <c r="P176" s="187">
        <f>O176*H176</f>
        <v>0</v>
      </c>
      <c r="Q176" s="187">
        <v>1.3200000000000001E-4</v>
      </c>
      <c r="R176" s="187">
        <f>Q176*H176</f>
        <v>1.19922E-2</v>
      </c>
      <c r="S176" s="187">
        <v>0</v>
      </c>
      <c r="T176" s="188">
        <f>S176*H176</f>
        <v>0</v>
      </c>
      <c r="U176" s="32"/>
      <c r="V176" s="32"/>
      <c r="W176" s="32"/>
      <c r="X176" s="32"/>
      <c r="Y176" s="32"/>
      <c r="Z176" s="32"/>
      <c r="AA176" s="32"/>
      <c r="AB176" s="32"/>
      <c r="AC176" s="32"/>
      <c r="AD176" s="32"/>
      <c r="AE176" s="32"/>
      <c r="AR176" s="189" t="s">
        <v>177</v>
      </c>
      <c r="AT176" s="189" t="s">
        <v>173</v>
      </c>
      <c r="AU176" s="189" t="s">
        <v>169</v>
      </c>
      <c r="AY176" s="15" t="s">
        <v>168</v>
      </c>
      <c r="BE176" s="190">
        <f>IF(N176="základní",J176,0)</f>
        <v>0</v>
      </c>
      <c r="BF176" s="190">
        <f>IF(N176="snížená",J176,0)</f>
        <v>0</v>
      </c>
      <c r="BG176" s="190">
        <f>IF(N176="zákl. přenesená",J176,0)</f>
        <v>0</v>
      </c>
      <c r="BH176" s="190">
        <f>IF(N176="sníž. přenesená",J176,0)</f>
        <v>0</v>
      </c>
      <c r="BI176" s="190">
        <f>IF(N176="nulová",J176,0)</f>
        <v>0</v>
      </c>
      <c r="BJ176" s="15" t="s">
        <v>81</v>
      </c>
      <c r="BK176" s="190">
        <f>ROUND(I176*H176,2)</f>
        <v>0</v>
      </c>
      <c r="BL176" s="15" t="s">
        <v>177</v>
      </c>
      <c r="BM176" s="189" t="s">
        <v>304</v>
      </c>
    </row>
    <row r="177" spans="1:65" s="2" customFormat="1" ht="11.25">
      <c r="A177" s="32"/>
      <c r="B177" s="33"/>
      <c r="C177" s="34"/>
      <c r="D177" s="191" t="s">
        <v>179</v>
      </c>
      <c r="E177" s="34"/>
      <c r="F177" s="192" t="s">
        <v>305</v>
      </c>
      <c r="G177" s="34"/>
      <c r="H177" s="34"/>
      <c r="I177" s="193"/>
      <c r="J177" s="34"/>
      <c r="K177" s="34"/>
      <c r="L177" s="37"/>
      <c r="M177" s="194"/>
      <c r="N177" s="195"/>
      <c r="O177" s="62"/>
      <c r="P177" s="62"/>
      <c r="Q177" s="62"/>
      <c r="R177" s="62"/>
      <c r="S177" s="62"/>
      <c r="T177" s="63"/>
      <c r="U177" s="32"/>
      <c r="V177" s="32"/>
      <c r="W177" s="32"/>
      <c r="X177" s="32"/>
      <c r="Y177" s="32"/>
      <c r="Z177" s="32"/>
      <c r="AA177" s="32"/>
      <c r="AB177" s="32"/>
      <c r="AC177" s="32"/>
      <c r="AD177" s="32"/>
      <c r="AE177" s="32"/>
      <c r="AT177" s="15" t="s">
        <v>179</v>
      </c>
      <c r="AU177" s="15" t="s">
        <v>169</v>
      </c>
    </row>
    <row r="178" spans="1:65" s="2" customFormat="1" ht="22.15" customHeight="1">
      <c r="A178" s="32"/>
      <c r="B178" s="33"/>
      <c r="C178" s="177" t="s">
        <v>306</v>
      </c>
      <c r="D178" s="177" t="s">
        <v>173</v>
      </c>
      <c r="E178" s="178" t="s">
        <v>307</v>
      </c>
      <c r="F178" s="179" t="s">
        <v>308</v>
      </c>
      <c r="G178" s="180" t="s">
        <v>223</v>
      </c>
      <c r="H178" s="181">
        <v>122.75</v>
      </c>
      <c r="I178" s="182"/>
      <c r="J178" s="183">
        <f>ROUND(I178*H178,2)</f>
        <v>0</v>
      </c>
      <c r="K178" s="184"/>
      <c r="L178" s="37"/>
      <c r="M178" s="185" t="s">
        <v>19</v>
      </c>
      <c r="N178" s="186" t="s">
        <v>45</v>
      </c>
      <c r="O178" s="62"/>
      <c r="P178" s="187">
        <f>O178*H178</f>
        <v>0</v>
      </c>
      <c r="Q178" s="187">
        <v>2.0999999999999999E-5</v>
      </c>
      <c r="R178" s="187">
        <f>Q178*H178</f>
        <v>2.5777499999999997E-3</v>
      </c>
      <c r="S178" s="187">
        <v>0</v>
      </c>
      <c r="T178" s="188">
        <f>S178*H178</f>
        <v>0</v>
      </c>
      <c r="U178" s="32"/>
      <c r="V178" s="32"/>
      <c r="W178" s="32"/>
      <c r="X178" s="32"/>
      <c r="Y178" s="32"/>
      <c r="Z178" s="32"/>
      <c r="AA178" s="32"/>
      <c r="AB178" s="32"/>
      <c r="AC178" s="32"/>
      <c r="AD178" s="32"/>
      <c r="AE178" s="32"/>
      <c r="AR178" s="189" t="s">
        <v>177</v>
      </c>
      <c r="AT178" s="189" t="s">
        <v>173</v>
      </c>
      <c r="AU178" s="189" t="s">
        <v>169</v>
      </c>
      <c r="AY178" s="15" t="s">
        <v>168</v>
      </c>
      <c r="BE178" s="190">
        <f>IF(N178="základní",J178,0)</f>
        <v>0</v>
      </c>
      <c r="BF178" s="190">
        <f>IF(N178="snížená",J178,0)</f>
        <v>0</v>
      </c>
      <c r="BG178" s="190">
        <f>IF(N178="zákl. přenesená",J178,0)</f>
        <v>0</v>
      </c>
      <c r="BH178" s="190">
        <f>IF(N178="sníž. přenesená",J178,0)</f>
        <v>0</v>
      </c>
      <c r="BI178" s="190">
        <f>IF(N178="nulová",J178,0)</f>
        <v>0</v>
      </c>
      <c r="BJ178" s="15" t="s">
        <v>81</v>
      </c>
      <c r="BK178" s="190">
        <f>ROUND(I178*H178,2)</f>
        <v>0</v>
      </c>
      <c r="BL178" s="15" t="s">
        <v>177</v>
      </c>
      <c r="BM178" s="189" t="s">
        <v>309</v>
      </c>
    </row>
    <row r="179" spans="1:65" s="2" customFormat="1" ht="11.25">
      <c r="A179" s="32"/>
      <c r="B179" s="33"/>
      <c r="C179" s="34"/>
      <c r="D179" s="191" t="s">
        <v>179</v>
      </c>
      <c r="E179" s="34"/>
      <c r="F179" s="192" t="s">
        <v>310</v>
      </c>
      <c r="G179" s="34"/>
      <c r="H179" s="34"/>
      <c r="I179" s="193"/>
      <c r="J179" s="34"/>
      <c r="K179" s="34"/>
      <c r="L179" s="37"/>
      <c r="M179" s="194"/>
      <c r="N179" s="195"/>
      <c r="O179" s="62"/>
      <c r="P179" s="62"/>
      <c r="Q179" s="62"/>
      <c r="R179" s="62"/>
      <c r="S179" s="62"/>
      <c r="T179" s="63"/>
      <c r="U179" s="32"/>
      <c r="V179" s="32"/>
      <c r="W179" s="32"/>
      <c r="X179" s="32"/>
      <c r="Y179" s="32"/>
      <c r="Z179" s="32"/>
      <c r="AA179" s="32"/>
      <c r="AB179" s="32"/>
      <c r="AC179" s="32"/>
      <c r="AD179" s="32"/>
      <c r="AE179" s="32"/>
      <c r="AT179" s="15" t="s">
        <v>179</v>
      </c>
      <c r="AU179" s="15" t="s">
        <v>169</v>
      </c>
    </row>
    <row r="180" spans="1:65" s="12" customFormat="1" ht="22.9" customHeight="1">
      <c r="B180" s="161"/>
      <c r="C180" s="162"/>
      <c r="D180" s="163" t="s">
        <v>73</v>
      </c>
      <c r="E180" s="175" t="s">
        <v>215</v>
      </c>
      <c r="F180" s="175" t="s">
        <v>311</v>
      </c>
      <c r="G180" s="162"/>
      <c r="H180" s="162"/>
      <c r="I180" s="165"/>
      <c r="J180" s="176">
        <f>BK180</f>
        <v>0</v>
      </c>
      <c r="K180" s="162"/>
      <c r="L180" s="167"/>
      <c r="M180" s="168"/>
      <c r="N180" s="169"/>
      <c r="O180" s="169"/>
      <c r="P180" s="170">
        <f>P181+P184+P188+P203</f>
        <v>0</v>
      </c>
      <c r="Q180" s="169"/>
      <c r="R180" s="170">
        <f>R181+R184+R188+R203</f>
        <v>4.2622800000000002E-2</v>
      </c>
      <c r="S180" s="169"/>
      <c r="T180" s="171">
        <f>T181+T184+T188+T203</f>
        <v>25.294111999999998</v>
      </c>
      <c r="AR180" s="172" t="s">
        <v>81</v>
      </c>
      <c r="AT180" s="173" t="s">
        <v>73</v>
      </c>
      <c r="AU180" s="173" t="s">
        <v>81</v>
      </c>
      <c r="AY180" s="172" t="s">
        <v>168</v>
      </c>
      <c r="BK180" s="174">
        <f>BK181+BK184+BK188+BK203</f>
        <v>0</v>
      </c>
    </row>
    <row r="181" spans="1:65" s="12" customFormat="1" ht="20.85" customHeight="1">
      <c r="B181" s="161"/>
      <c r="C181" s="162"/>
      <c r="D181" s="163" t="s">
        <v>73</v>
      </c>
      <c r="E181" s="175" t="s">
        <v>312</v>
      </c>
      <c r="F181" s="175" t="s">
        <v>313</v>
      </c>
      <c r="G181" s="162"/>
      <c r="H181" s="162"/>
      <c r="I181" s="165"/>
      <c r="J181" s="176">
        <f>BK181</f>
        <v>0</v>
      </c>
      <c r="K181" s="162"/>
      <c r="L181" s="167"/>
      <c r="M181" s="168"/>
      <c r="N181" s="169"/>
      <c r="O181" s="169"/>
      <c r="P181" s="170">
        <f>SUM(P182:P183)</f>
        <v>0</v>
      </c>
      <c r="Q181" s="169"/>
      <c r="R181" s="170">
        <f>SUM(R182:R183)</f>
        <v>3.5162400000000003E-2</v>
      </c>
      <c r="S181" s="169"/>
      <c r="T181" s="171">
        <f>SUM(T182:T183)</f>
        <v>0</v>
      </c>
      <c r="AR181" s="172" t="s">
        <v>81</v>
      </c>
      <c r="AT181" s="173" t="s">
        <v>73</v>
      </c>
      <c r="AU181" s="173" t="s">
        <v>83</v>
      </c>
      <c r="AY181" s="172" t="s">
        <v>168</v>
      </c>
      <c r="BK181" s="174">
        <f>SUM(BK182:BK183)</f>
        <v>0</v>
      </c>
    </row>
    <row r="182" spans="1:65" s="2" customFormat="1" ht="22.15" customHeight="1">
      <c r="A182" s="32"/>
      <c r="B182" s="33"/>
      <c r="C182" s="177" t="s">
        <v>314</v>
      </c>
      <c r="D182" s="177" t="s">
        <v>173</v>
      </c>
      <c r="E182" s="178" t="s">
        <v>315</v>
      </c>
      <c r="F182" s="179" t="s">
        <v>316</v>
      </c>
      <c r="G182" s="180" t="s">
        <v>210</v>
      </c>
      <c r="H182" s="181">
        <v>167.44</v>
      </c>
      <c r="I182" s="182"/>
      <c r="J182" s="183">
        <f>ROUND(I182*H182,2)</f>
        <v>0</v>
      </c>
      <c r="K182" s="184"/>
      <c r="L182" s="37"/>
      <c r="M182" s="185" t="s">
        <v>19</v>
      </c>
      <c r="N182" s="186" t="s">
        <v>45</v>
      </c>
      <c r="O182" s="62"/>
      <c r="P182" s="187">
        <f>O182*H182</f>
        <v>0</v>
      </c>
      <c r="Q182" s="187">
        <v>2.1000000000000001E-4</v>
      </c>
      <c r="R182" s="187">
        <f>Q182*H182</f>
        <v>3.5162400000000003E-2</v>
      </c>
      <c r="S182" s="187">
        <v>0</v>
      </c>
      <c r="T182" s="188">
        <f>S182*H182</f>
        <v>0</v>
      </c>
      <c r="U182" s="32"/>
      <c r="V182" s="32"/>
      <c r="W182" s="32"/>
      <c r="X182" s="32"/>
      <c r="Y182" s="32"/>
      <c r="Z182" s="32"/>
      <c r="AA182" s="32"/>
      <c r="AB182" s="32"/>
      <c r="AC182" s="32"/>
      <c r="AD182" s="32"/>
      <c r="AE182" s="32"/>
      <c r="AR182" s="189" t="s">
        <v>177</v>
      </c>
      <c r="AT182" s="189" t="s">
        <v>173</v>
      </c>
      <c r="AU182" s="189" t="s">
        <v>169</v>
      </c>
      <c r="AY182" s="15" t="s">
        <v>168</v>
      </c>
      <c r="BE182" s="190">
        <f>IF(N182="základní",J182,0)</f>
        <v>0</v>
      </c>
      <c r="BF182" s="190">
        <f>IF(N182="snížená",J182,0)</f>
        <v>0</v>
      </c>
      <c r="BG182" s="190">
        <f>IF(N182="zákl. přenesená",J182,0)</f>
        <v>0</v>
      </c>
      <c r="BH182" s="190">
        <f>IF(N182="sníž. přenesená",J182,0)</f>
        <v>0</v>
      </c>
      <c r="BI182" s="190">
        <f>IF(N182="nulová",J182,0)</f>
        <v>0</v>
      </c>
      <c r="BJ182" s="15" t="s">
        <v>81</v>
      </c>
      <c r="BK182" s="190">
        <f>ROUND(I182*H182,2)</f>
        <v>0</v>
      </c>
      <c r="BL182" s="15" t="s">
        <v>177</v>
      </c>
      <c r="BM182" s="189" t="s">
        <v>317</v>
      </c>
    </row>
    <row r="183" spans="1:65" s="2" customFormat="1" ht="11.25">
      <c r="A183" s="32"/>
      <c r="B183" s="33"/>
      <c r="C183" s="34"/>
      <c r="D183" s="191" t="s">
        <v>179</v>
      </c>
      <c r="E183" s="34"/>
      <c r="F183" s="192" t="s">
        <v>318</v>
      </c>
      <c r="G183" s="34"/>
      <c r="H183" s="34"/>
      <c r="I183" s="193"/>
      <c r="J183" s="34"/>
      <c r="K183" s="34"/>
      <c r="L183" s="37"/>
      <c r="M183" s="194"/>
      <c r="N183" s="195"/>
      <c r="O183" s="62"/>
      <c r="P183" s="62"/>
      <c r="Q183" s="62"/>
      <c r="R183" s="62"/>
      <c r="S183" s="62"/>
      <c r="T183" s="63"/>
      <c r="U183" s="32"/>
      <c r="V183" s="32"/>
      <c r="W183" s="32"/>
      <c r="X183" s="32"/>
      <c r="Y183" s="32"/>
      <c r="Z183" s="32"/>
      <c r="AA183" s="32"/>
      <c r="AB183" s="32"/>
      <c r="AC183" s="32"/>
      <c r="AD183" s="32"/>
      <c r="AE183" s="32"/>
      <c r="AT183" s="15" t="s">
        <v>179</v>
      </c>
      <c r="AU183" s="15" t="s">
        <v>169</v>
      </c>
    </row>
    <row r="184" spans="1:65" s="12" customFormat="1" ht="20.85" customHeight="1">
      <c r="B184" s="161"/>
      <c r="C184" s="162"/>
      <c r="D184" s="163" t="s">
        <v>73</v>
      </c>
      <c r="E184" s="175" t="s">
        <v>319</v>
      </c>
      <c r="F184" s="175" t="s">
        <v>320</v>
      </c>
      <c r="G184" s="162"/>
      <c r="H184" s="162"/>
      <c r="I184" s="165"/>
      <c r="J184" s="176">
        <f>BK184</f>
        <v>0</v>
      </c>
      <c r="K184" s="162"/>
      <c r="L184" s="167"/>
      <c r="M184" s="168"/>
      <c r="N184" s="169"/>
      <c r="O184" s="169"/>
      <c r="P184" s="170">
        <f>SUM(P185:P187)</f>
        <v>0</v>
      </c>
      <c r="Q184" s="169"/>
      <c r="R184" s="170">
        <f>SUM(R185:R187)</f>
        <v>7.460399999999999E-3</v>
      </c>
      <c r="S184" s="169"/>
      <c r="T184" s="171">
        <f>SUM(T185:T187)</f>
        <v>0</v>
      </c>
      <c r="AR184" s="172" t="s">
        <v>81</v>
      </c>
      <c r="AT184" s="173" t="s">
        <v>73</v>
      </c>
      <c r="AU184" s="173" t="s">
        <v>83</v>
      </c>
      <c r="AY184" s="172" t="s">
        <v>168</v>
      </c>
      <c r="BK184" s="174">
        <f>SUM(BK185:BK187)</f>
        <v>0</v>
      </c>
    </row>
    <row r="185" spans="1:65" s="2" customFormat="1" ht="34.9" customHeight="1">
      <c r="A185" s="32"/>
      <c r="B185" s="33"/>
      <c r="C185" s="177" t="s">
        <v>321</v>
      </c>
      <c r="D185" s="177" t="s">
        <v>173</v>
      </c>
      <c r="E185" s="178" t="s">
        <v>322</v>
      </c>
      <c r="F185" s="179" t="s">
        <v>323</v>
      </c>
      <c r="G185" s="180" t="s">
        <v>324</v>
      </c>
      <c r="H185" s="181">
        <v>40</v>
      </c>
      <c r="I185" s="182"/>
      <c r="J185" s="183">
        <f>ROUND(I185*H185,2)</f>
        <v>0</v>
      </c>
      <c r="K185" s="184"/>
      <c r="L185" s="37"/>
      <c r="M185" s="185" t="s">
        <v>19</v>
      </c>
      <c r="N185" s="186" t="s">
        <v>45</v>
      </c>
      <c r="O185" s="62"/>
      <c r="P185" s="187">
        <f>O185*H185</f>
        <v>0</v>
      </c>
      <c r="Q185" s="187">
        <v>4.0000000000000003E-5</v>
      </c>
      <c r="R185" s="187">
        <f>Q185*H185</f>
        <v>1.6000000000000001E-3</v>
      </c>
      <c r="S185" s="187">
        <v>0</v>
      </c>
      <c r="T185" s="188">
        <f>S185*H185</f>
        <v>0</v>
      </c>
      <c r="U185" s="32"/>
      <c r="V185" s="32"/>
      <c r="W185" s="32"/>
      <c r="X185" s="32"/>
      <c r="Y185" s="32"/>
      <c r="Z185" s="32"/>
      <c r="AA185" s="32"/>
      <c r="AB185" s="32"/>
      <c r="AC185" s="32"/>
      <c r="AD185" s="32"/>
      <c r="AE185" s="32"/>
      <c r="AR185" s="189" t="s">
        <v>177</v>
      </c>
      <c r="AT185" s="189" t="s">
        <v>173</v>
      </c>
      <c r="AU185" s="189" t="s">
        <v>169</v>
      </c>
      <c r="AY185" s="15" t="s">
        <v>168</v>
      </c>
      <c r="BE185" s="190">
        <f>IF(N185="základní",J185,0)</f>
        <v>0</v>
      </c>
      <c r="BF185" s="190">
        <f>IF(N185="snížená",J185,0)</f>
        <v>0</v>
      </c>
      <c r="BG185" s="190">
        <f>IF(N185="zákl. přenesená",J185,0)</f>
        <v>0</v>
      </c>
      <c r="BH185" s="190">
        <f>IF(N185="sníž. přenesená",J185,0)</f>
        <v>0</v>
      </c>
      <c r="BI185" s="190">
        <f>IF(N185="nulová",J185,0)</f>
        <v>0</v>
      </c>
      <c r="BJ185" s="15" t="s">
        <v>81</v>
      </c>
      <c r="BK185" s="190">
        <f>ROUND(I185*H185,2)</f>
        <v>0</v>
      </c>
      <c r="BL185" s="15" t="s">
        <v>177</v>
      </c>
      <c r="BM185" s="189" t="s">
        <v>325</v>
      </c>
    </row>
    <row r="186" spans="1:65" s="2" customFormat="1" ht="22.15" customHeight="1">
      <c r="A186" s="32"/>
      <c r="B186" s="33"/>
      <c r="C186" s="177" t="s">
        <v>326</v>
      </c>
      <c r="D186" s="177" t="s">
        <v>173</v>
      </c>
      <c r="E186" s="178" t="s">
        <v>327</v>
      </c>
      <c r="F186" s="179" t="s">
        <v>328</v>
      </c>
      <c r="G186" s="180" t="s">
        <v>210</v>
      </c>
      <c r="H186" s="181">
        <v>167.44</v>
      </c>
      <c r="I186" s="182"/>
      <c r="J186" s="183">
        <f>ROUND(I186*H186,2)</f>
        <v>0</v>
      </c>
      <c r="K186" s="184"/>
      <c r="L186" s="37"/>
      <c r="M186" s="185" t="s">
        <v>19</v>
      </c>
      <c r="N186" s="186" t="s">
        <v>45</v>
      </c>
      <c r="O186" s="62"/>
      <c r="P186" s="187">
        <f>O186*H186</f>
        <v>0</v>
      </c>
      <c r="Q186" s="187">
        <v>3.4999999999999997E-5</v>
      </c>
      <c r="R186" s="187">
        <f>Q186*H186</f>
        <v>5.8603999999999991E-3</v>
      </c>
      <c r="S186" s="187">
        <v>0</v>
      </c>
      <c r="T186" s="188">
        <f>S186*H186</f>
        <v>0</v>
      </c>
      <c r="U186" s="32"/>
      <c r="V186" s="32"/>
      <c r="W186" s="32"/>
      <c r="X186" s="32"/>
      <c r="Y186" s="32"/>
      <c r="Z186" s="32"/>
      <c r="AA186" s="32"/>
      <c r="AB186" s="32"/>
      <c r="AC186" s="32"/>
      <c r="AD186" s="32"/>
      <c r="AE186" s="32"/>
      <c r="AR186" s="189" t="s">
        <v>177</v>
      </c>
      <c r="AT186" s="189" t="s">
        <v>173</v>
      </c>
      <c r="AU186" s="189" t="s">
        <v>169</v>
      </c>
      <c r="AY186" s="15" t="s">
        <v>168</v>
      </c>
      <c r="BE186" s="190">
        <f>IF(N186="základní",J186,0)</f>
        <v>0</v>
      </c>
      <c r="BF186" s="190">
        <f>IF(N186="snížená",J186,0)</f>
        <v>0</v>
      </c>
      <c r="BG186" s="190">
        <f>IF(N186="zákl. přenesená",J186,0)</f>
        <v>0</v>
      </c>
      <c r="BH186" s="190">
        <f>IF(N186="sníž. přenesená",J186,0)</f>
        <v>0</v>
      </c>
      <c r="BI186" s="190">
        <f>IF(N186="nulová",J186,0)</f>
        <v>0</v>
      </c>
      <c r="BJ186" s="15" t="s">
        <v>81</v>
      </c>
      <c r="BK186" s="190">
        <f>ROUND(I186*H186,2)</f>
        <v>0</v>
      </c>
      <c r="BL186" s="15" t="s">
        <v>177</v>
      </c>
      <c r="BM186" s="189" t="s">
        <v>329</v>
      </c>
    </row>
    <row r="187" spans="1:65" s="2" customFormat="1" ht="11.25">
      <c r="A187" s="32"/>
      <c r="B187" s="33"/>
      <c r="C187" s="34"/>
      <c r="D187" s="191" t="s">
        <v>179</v>
      </c>
      <c r="E187" s="34"/>
      <c r="F187" s="192" t="s">
        <v>330</v>
      </c>
      <c r="G187" s="34"/>
      <c r="H187" s="34"/>
      <c r="I187" s="193"/>
      <c r="J187" s="34"/>
      <c r="K187" s="34"/>
      <c r="L187" s="37"/>
      <c r="M187" s="194"/>
      <c r="N187" s="195"/>
      <c r="O187" s="62"/>
      <c r="P187" s="62"/>
      <c r="Q187" s="62"/>
      <c r="R187" s="62"/>
      <c r="S187" s="62"/>
      <c r="T187" s="63"/>
      <c r="U187" s="32"/>
      <c r="V187" s="32"/>
      <c r="W187" s="32"/>
      <c r="X187" s="32"/>
      <c r="Y187" s="32"/>
      <c r="Z187" s="32"/>
      <c r="AA187" s="32"/>
      <c r="AB187" s="32"/>
      <c r="AC187" s="32"/>
      <c r="AD187" s="32"/>
      <c r="AE187" s="32"/>
      <c r="AT187" s="15" t="s">
        <v>179</v>
      </c>
      <c r="AU187" s="15" t="s">
        <v>169</v>
      </c>
    </row>
    <row r="188" spans="1:65" s="12" customFormat="1" ht="20.85" customHeight="1">
      <c r="B188" s="161"/>
      <c r="C188" s="162"/>
      <c r="D188" s="163" t="s">
        <v>73</v>
      </c>
      <c r="E188" s="175" t="s">
        <v>331</v>
      </c>
      <c r="F188" s="175" t="s">
        <v>332</v>
      </c>
      <c r="G188" s="162"/>
      <c r="H188" s="162"/>
      <c r="I188" s="165"/>
      <c r="J188" s="176">
        <f>BK188</f>
        <v>0</v>
      </c>
      <c r="K188" s="162"/>
      <c r="L188" s="167"/>
      <c r="M188" s="168"/>
      <c r="N188" s="169"/>
      <c r="O188" s="169"/>
      <c r="P188" s="170">
        <f>SUM(P189:P202)</f>
        <v>0</v>
      </c>
      <c r="Q188" s="169"/>
      <c r="R188" s="170">
        <f>SUM(R189:R202)</f>
        <v>0</v>
      </c>
      <c r="S188" s="169"/>
      <c r="T188" s="171">
        <f>SUM(T189:T202)</f>
        <v>9.9178940000000004</v>
      </c>
      <c r="AR188" s="172" t="s">
        <v>81</v>
      </c>
      <c r="AT188" s="173" t="s">
        <v>73</v>
      </c>
      <c r="AU188" s="173" t="s">
        <v>83</v>
      </c>
      <c r="AY188" s="172" t="s">
        <v>168</v>
      </c>
      <c r="BK188" s="174">
        <f>SUM(BK189:BK202)</f>
        <v>0</v>
      </c>
    </row>
    <row r="189" spans="1:65" s="2" customFormat="1" ht="14.45" customHeight="1">
      <c r="A189" s="32"/>
      <c r="B189" s="33"/>
      <c r="C189" s="177" t="s">
        <v>171</v>
      </c>
      <c r="D189" s="177" t="s">
        <v>173</v>
      </c>
      <c r="E189" s="178" t="s">
        <v>333</v>
      </c>
      <c r="F189" s="179" t="s">
        <v>334</v>
      </c>
      <c r="G189" s="180" t="s">
        <v>210</v>
      </c>
      <c r="H189" s="181">
        <v>1.2</v>
      </c>
      <c r="I189" s="182"/>
      <c r="J189" s="183">
        <f>ROUND(I189*H189,2)</f>
        <v>0</v>
      </c>
      <c r="K189" s="184"/>
      <c r="L189" s="37"/>
      <c r="M189" s="185" t="s">
        <v>19</v>
      </c>
      <c r="N189" s="186" t="s">
        <v>45</v>
      </c>
      <c r="O189" s="62"/>
      <c r="P189" s="187">
        <f>O189*H189</f>
        <v>0</v>
      </c>
      <c r="Q189" s="187">
        <v>0</v>
      </c>
      <c r="R189" s="187">
        <f>Q189*H189</f>
        <v>0</v>
      </c>
      <c r="S189" s="187">
        <v>8.2000000000000003E-2</v>
      </c>
      <c r="T189" s="188">
        <f>S189*H189</f>
        <v>9.8400000000000001E-2</v>
      </c>
      <c r="U189" s="32"/>
      <c r="V189" s="32"/>
      <c r="W189" s="32"/>
      <c r="X189" s="32"/>
      <c r="Y189" s="32"/>
      <c r="Z189" s="32"/>
      <c r="AA189" s="32"/>
      <c r="AB189" s="32"/>
      <c r="AC189" s="32"/>
      <c r="AD189" s="32"/>
      <c r="AE189" s="32"/>
      <c r="AR189" s="189" t="s">
        <v>177</v>
      </c>
      <c r="AT189" s="189" t="s">
        <v>173</v>
      </c>
      <c r="AU189" s="189" t="s">
        <v>169</v>
      </c>
      <c r="AY189" s="15" t="s">
        <v>168</v>
      </c>
      <c r="BE189" s="190">
        <f>IF(N189="základní",J189,0)</f>
        <v>0</v>
      </c>
      <c r="BF189" s="190">
        <f>IF(N189="snížená",J189,0)</f>
        <v>0</v>
      </c>
      <c r="BG189" s="190">
        <f>IF(N189="zákl. přenesená",J189,0)</f>
        <v>0</v>
      </c>
      <c r="BH189" s="190">
        <f>IF(N189="sníž. přenesená",J189,0)</f>
        <v>0</v>
      </c>
      <c r="BI189" s="190">
        <f>IF(N189="nulová",J189,0)</f>
        <v>0</v>
      </c>
      <c r="BJ189" s="15" t="s">
        <v>81</v>
      </c>
      <c r="BK189" s="190">
        <f>ROUND(I189*H189,2)</f>
        <v>0</v>
      </c>
      <c r="BL189" s="15" t="s">
        <v>177</v>
      </c>
      <c r="BM189" s="189" t="s">
        <v>335</v>
      </c>
    </row>
    <row r="190" spans="1:65" s="2" customFormat="1" ht="11.25">
      <c r="A190" s="32"/>
      <c r="B190" s="33"/>
      <c r="C190" s="34"/>
      <c r="D190" s="191" t="s">
        <v>179</v>
      </c>
      <c r="E190" s="34"/>
      <c r="F190" s="192" t="s">
        <v>336</v>
      </c>
      <c r="G190" s="34"/>
      <c r="H190" s="34"/>
      <c r="I190" s="193"/>
      <c r="J190" s="34"/>
      <c r="K190" s="34"/>
      <c r="L190" s="37"/>
      <c r="M190" s="194"/>
      <c r="N190" s="195"/>
      <c r="O190" s="62"/>
      <c r="P190" s="62"/>
      <c r="Q190" s="62"/>
      <c r="R190" s="62"/>
      <c r="S190" s="62"/>
      <c r="T190" s="63"/>
      <c r="U190" s="32"/>
      <c r="V190" s="32"/>
      <c r="W190" s="32"/>
      <c r="X190" s="32"/>
      <c r="Y190" s="32"/>
      <c r="Z190" s="32"/>
      <c r="AA190" s="32"/>
      <c r="AB190" s="32"/>
      <c r="AC190" s="32"/>
      <c r="AD190" s="32"/>
      <c r="AE190" s="32"/>
      <c r="AT190" s="15" t="s">
        <v>179</v>
      </c>
      <c r="AU190" s="15" t="s">
        <v>169</v>
      </c>
    </row>
    <row r="191" spans="1:65" s="2" customFormat="1" ht="19.899999999999999" customHeight="1">
      <c r="A191" s="32"/>
      <c r="B191" s="33"/>
      <c r="C191" s="177" t="s">
        <v>337</v>
      </c>
      <c r="D191" s="177" t="s">
        <v>173</v>
      </c>
      <c r="E191" s="178" t="s">
        <v>338</v>
      </c>
      <c r="F191" s="179" t="s">
        <v>339</v>
      </c>
      <c r="G191" s="180" t="s">
        <v>197</v>
      </c>
      <c r="H191" s="181">
        <v>3.3000000000000002E-2</v>
      </c>
      <c r="I191" s="182"/>
      <c r="J191" s="183">
        <f>ROUND(I191*H191,2)</f>
        <v>0</v>
      </c>
      <c r="K191" s="184"/>
      <c r="L191" s="37"/>
      <c r="M191" s="185" t="s">
        <v>19</v>
      </c>
      <c r="N191" s="186" t="s">
        <v>45</v>
      </c>
      <c r="O191" s="62"/>
      <c r="P191" s="187">
        <f>O191*H191</f>
        <v>0</v>
      </c>
      <c r="Q191" s="187">
        <v>0</v>
      </c>
      <c r="R191" s="187">
        <f>Q191*H191</f>
        <v>0</v>
      </c>
      <c r="S191" s="187">
        <v>1.258</v>
      </c>
      <c r="T191" s="188">
        <f>S191*H191</f>
        <v>4.1514000000000002E-2</v>
      </c>
      <c r="U191" s="32"/>
      <c r="V191" s="32"/>
      <c r="W191" s="32"/>
      <c r="X191" s="32"/>
      <c r="Y191" s="32"/>
      <c r="Z191" s="32"/>
      <c r="AA191" s="32"/>
      <c r="AB191" s="32"/>
      <c r="AC191" s="32"/>
      <c r="AD191" s="32"/>
      <c r="AE191" s="32"/>
      <c r="AR191" s="189" t="s">
        <v>177</v>
      </c>
      <c r="AT191" s="189" t="s">
        <v>173</v>
      </c>
      <c r="AU191" s="189" t="s">
        <v>169</v>
      </c>
      <c r="AY191" s="15" t="s">
        <v>168</v>
      </c>
      <c r="BE191" s="190">
        <f>IF(N191="základní",J191,0)</f>
        <v>0</v>
      </c>
      <c r="BF191" s="190">
        <f>IF(N191="snížená",J191,0)</f>
        <v>0</v>
      </c>
      <c r="BG191" s="190">
        <f>IF(N191="zákl. přenesená",J191,0)</f>
        <v>0</v>
      </c>
      <c r="BH191" s="190">
        <f>IF(N191="sníž. přenesená",J191,0)</f>
        <v>0</v>
      </c>
      <c r="BI191" s="190">
        <f>IF(N191="nulová",J191,0)</f>
        <v>0</v>
      </c>
      <c r="BJ191" s="15" t="s">
        <v>81</v>
      </c>
      <c r="BK191" s="190">
        <f>ROUND(I191*H191,2)</f>
        <v>0</v>
      </c>
      <c r="BL191" s="15" t="s">
        <v>177</v>
      </c>
      <c r="BM191" s="189" t="s">
        <v>340</v>
      </c>
    </row>
    <row r="192" spans="1:65" s="2" customFormat="1" ht="11.25">
      <c r="A192" s="32"/>
      <c r="B192" s="33"/>
      <c r="C192" s="34"/>
      <c r="D192" s="191" t="s">
        <v>179</v>
      </c>
      <c r="E192" s="34"/>
      <c r="F192" s="192" t="s">
        <v>341</v>
      </c>
      <c r="G192" s="34"/>
      <c r="H192" s="34"/>
      <c r="I192" s="193"/>
      <c r="J192" s="34"/>
      <c r="K192" s="34"/>
      <c r="L192" s="37"/>
      <c r="M192" s="194"/>
      <c r="N192" s="195"/>
      <c r="O192" s="62"/>
      <c r="P192" s="62"/>
      <c r="Q192" s="62"/>
      <c r="R192" s="62"/>
      <c r="S192" s="62"/>
      <c r="T192" s="63"/>
      <c r="U192" s="32"/>
      <c r="V192" s="32"/>
      <c r="W192" s="32"/>
      <c r="X192" s="32"/>
      <c r="Y192" s="32"/>
      <c r="Z192" s="32"/>
      <c r="AA192" s="32"/>
      <c r="AB192" s="32"/>
      <c r="AC192" s="32"/>
      <c r="AD192" s="32"/>
      <c r="AE192" s="32"/>
      <c r="AT192" s="15" t="s">
        <v>179</v>
      </c>
      <c r="AU192" s="15" t="s">
        <v>169</v>
      </c>
    </row>
    <row r="193" spans="1:65" s="2" customFormat="1" ht="14.45" customHeight="1">
      <c r="A193" s="32"/>
      <c r="B193" s="33"/>
      <c r="C193" s="177" t="s">
        <v>342</v>
      </c>
      <c r="D193" s="177" t="s">
        <v>173</v>
      </c>
      <c r="E193" s="178" t="s">
        <v>343</v>
      </c>
      <c r="F193" s="179" t="s">
        <v>344</v>
      </c>
      <c r="G193" s="180" t="s">
        <v>183</v>
      </c>
      <c r="H193" s="181">
        <v>4.1950000000000003</v>
      </c>
      <c r="I193" s="182"/>
      <c r="J193" s="183">
        <f>ROUND(I193*H193,2)</f>
        <v>0</v>
      </c>
      <c r="K193" s="184"/>
      <c r="L193" s="37"/>
      <c r="M193" s="185" t="s">
        <v>19</v>
      </c>
      <c r="N193" s="186" t="s">
        <v>45</v>
      </c>
      <c r="O193" s="62"/>
      <c r="P193" s="187">
        <f>O193*H193</f>
        <v>0</v>
      </c>
      <c r="Q193" s="187">
        <v>0</v>
      </c>
      <c r="R193" s="187">
        <f>Q193*H193</f>
        <v>0</v>
      </c>
      <c r="S193" s="187">
        <v>2.2000000000000002</v>
      </c>
      <c r="T193" s="188">
        <f>S193*H193</f>
        <v>9.229000000000001</v>
      </c>
      <c r="U193" s="32"/>
      <c r="V193" s="32"/>
      <c r="W193" s="32"/>
      <c r="X193" s="32"/>
      <c r="Y193" s="32"/>
      <c r="Z193" s="32"/>
      <c r="AA193" s="32"/>
      <c r="AB193" s="32"/>
      <c r="AC193" s="32"/>
      <c r="AD193" s="32"/>
      <c r="AE193" s="32"/>
      <c r="AR193" s="189" t="s">
        <v>177</v>
      </c>
      <c r="AT193" s="189" t="s">
        <v>173</v>
      </c>
      <c r="AU193" s="189" t="s">
        <v>169</v>
      </c>
      <c r="AY193" s="15" t="s">
        <v>168</v>
      </c>
      <c r="BE193" s="190">
        <f>IF(N193="základní",J193,0)</f>
        <v>0</v>
      </c>
      <c r="BF193" s="190">
        <f>IF(N193="snížená",J193,0)</f>
        <v>0</v>
      </c>
      <c r="BG193" s="190">
        <f>IF(N193="zákl. přenesená",J193,0)</f>
        <v>0</v>
      </c>
      <c r="BH193" s="190">
        <f>IF(N193="sníž. přenesená",J193,0)</f>
        <v>0</v>
      </c>
      <c r="BI193" s="190">
        <f>IF(N193="nulová",J193,0)</f>
        <v>0</v>
      </c>
      <c r="BJ193" s="15" t="s">
        <v>81</v>
      </c>
      <c r="BK193" s="190">
        <f>ROUND(I193*H193,2)</f>
        <v>0</v>
      </c>
      <c r="BL193" s="15" t="s">
        <v>177</v>
      </c>
      <c r="BM193" s="189" t="s">
        <v>345</v>
      </c>
    </row>
    <row r="194" spans="1:65" s="2" customFormat="1" ht="11.25">
      <c r="A194" s="32"/>
      <c r="B194" s="33"/>
      <c r="C194" s="34"/>
      <c r="D194" s="191" t="s">
        <v>179</v>
      </c>
      <c r="E194" s="34"/>
      <c r="F194" s="192" t="s">
        <v>346</v>
      </c>
      <c r="G194" s="34"/>
      <c r="H194" s="34"/>
      <c r="I194" s="193"/>
      <c r="J194" s="34"/>
      <c r="K194" s="34"/>
      <c r="L194" s="37"/>
      <c r="M194" s="194"/>
      <c r="N194" s="195"/>
      <c r="O194" s="62"/>
      <c r="P194" s="62"/>
      <c r="Q194" s="62"/>
      <c r="R194" s="62"/>
      <c r="S194" s="62"/>
      <c r="T194" s="63"/>
      <c r="U194" s="32"/>
      <c r="V194" s="32"/>
      <c r="W194" s="32"/>
      <c r="X194" s="32"/>
      <c r="Y194" s="32"/>
      <c r="Z194" s="32"/>
      <c r="AA194" s="32"/>
      <c r="AB194" s="32"/>
      <c r="AC194" s="32"/>
      <c r="AD194" s="32"/>
      <c r="AE194" s="32"/>
      <c r="AT194" s="15" t="s">
        <v>179</v>
      </c>
      <c r="AU194" s="15" t="s">
        <v>169</v>
      </c>
    </row>
    <row r="195" spans="1:65" s="2" customFormat="1" ht="19.899999999999999" customHeight="1">
      <c r="A195" s="32"/>
      <c r="B195" s="33"/>
      <c r="C195" s="177" t="s">
        <v>213</v>
      </c>
      <c r="D195" s="177" t="s">
        <v>173</v>
      </c>
      <c r="E195" s="178" t="s">
        <v>347</v>
      </c>
      <c r="F195" s="179" t="s">
        <v>348</v>
      </c>
      <c r="G195" s="180" t="s">
        <v>183</v>
      </c>
      <c r="H195" s="181">
        <v>4.1950000000000003</v>
      </c>
      <c r="I195" s="182"/>
      <c r="J195" s="183">
        <f>ROUND(I195*H195,2)</f>
        <v>0</v>
      </c>
      <c r="K195" s="184"/>
      <c r="L195" s="37"/>
      <c r="M195" s="185" t="s">
        <v>19</v>
      </c>
      <c r="N195" s="186" t="s">
        <v>45</v>
      </c>
      <c r="O195" s="62"/>
      <c r="P195" s="187">
        <f>O195*H195</f>
        <v>0</v>
      </c>
      <c r="Q195" s="187">
        <v>0</v>
      </c>
      <c r="R195" s="187">
        <f>Q195*H195</f>
        <v>0</v>
      </c>
      <c r="S195" s="187">
        <v>4.3999999999999997E-2</v>
      </c>
      <c r="T195" s="188">
        <f>S195*H195</f>
        <v>0.18457999999999999</v>
      </c>
      <c r="U195" s="32"/>
      <c r="V195" s="32"/>
      <c r="W195" s="32"/>
      <c r="X195" s="32"/>
      <c r="Y195" s="32"/>
      <c r="Z195" s="32"/>
      <c r="AA195" s="32"/>
      <c r="AB195" s="32"/>
      <c r="AC195" s="32"/>
      <c r="AD195" s="32"/>
      <c r="AE195" s="32"/>
      <c r="AR195" s="189" t="s">
        <v>177</v>
      </c>
      <c r="AT195" s="189" t="s">
        <v>173</v>
      </c>
      <c r="AU195" s="189" t="s">
        <v>169</v>
      </c>
      <c r="AY195" s="15" t="s">
        <v>168</v>
      </c>
      <c r="BE195" s="190">
        <f>IF(N195="základní",J195,0)</f>
        <v>0</v>
      </c>
      <c r="BF195" s="190">
        <f>IF(N195="snížená",J195,0)</f>
        <v>0</v>
      </c>
      <c r="BG195" s="190">
        <f>IF(N195="zákl. přenesená",J195,0)</f>
        <v>0</v>
      </c>
      <c r="BH195" s="190">
        <f>IF(N195="sníž. přenesená",J195,0)</f>
        <v>0</v>
      </c>
      <c r="BI195" s="190">
        <f>IF(N195="nulová",J195,0)</f>
        <v>0</v>
      </c>
      <c r="BJ195" s="15" t="s">
        <v>81</v>
      </c>
      <c r="BK195" s="190">
        <f>ROUND(I195*H195,2)</f>
        <v>0</v>
      </c>
      <c r="BL195" s="15" t="s">
        <v>177</v>
      </c>
      <c r="BM195" s="189" t="s">
        <v>349</v>
      </c>
    </row>
    <row r="196" spans="1:65" s="2" customFormat="1" ht="11.25">
      <c r="A196" s="32"/>
      <c r="B196" s="33"/>
      <c r="C196" s="34"/>
      <c r="D196" s="191" t="s">
        <v>179</v>
      </c>
      <c r="E196" s="34"/>
      <c r="F196" s="192" t="s">
        <v>350</v>
      </c>
      <c r="G196" s="34"/>
      <c r="H196" s="34"/>
      <c r="I196" s="193"/>
      <c r="J196" s="34"/>
      <c r="K196" s="34"/>
      <c r="L196" s="37"/>
      <c r="M196" s="194"/>
      <c r="N196" s="195"/>
      <c r="O196" s="62"/>
      <c r="P196" s="62"/>
      <c r="Q196" s="62"/>
      <c r="R196" s="62"/>
      <c r="S196" s="62"/>
      <c r="T196" s="63"/>
      <c r="U196" s="32"/>
      <c r="V196" s="32"/>
      <c r="W196" s="32"/>
      <c r="X196" s="32"/>
      <c r="Y196" s="32"/>
      <c r="Z196" s="32"/>
      <c r="AA196" s="32"/>
      <c r="AB196" s="32"/>
      <c r="AC196" s="32"/>
      <c r="AD196" s="32"/>
      <c r="AE196" s="32"/>
      <c r="AT196" s="15" t="s">
        <v>179</v>
      </c>
      <c r="AU196" s="15" t="s">
        <v>169</v>
      </c>
    </row>
    <row r="197" spans="1:65" s="2" customFormat="1" ht="22.15" customHeight="1">
      <c r="A197" s="32"/>
      <c r="B197" s="33"/>
      <c r="C197" s="177" t="s">
        <v>351</v>
      </c>
      <c r="D197" s="196" t="s">
        <v>173</v>
      </c>
      <c r="E197" s="178" t="s">
        <v>352</v>
      </c>
      <c r="F197" s="179" t="s">
        <v>353</v>
      </c>
      <c r="G197" s="180" t="s">
        <v>210</v>
      </c>
      <c r="H197" s="181">
        <v>0</v>
      </c>
      <c r="I197" s="182"/>
      <c r="J197" s="183">
        <f>ROUND(I197*H197,2)</f>
        <v>0</v>
      </c>
      <c r="K197" s="184"/>
      <c r="L197" s="37"/>
      <c r="M197" s="185" t="s">
        <v>19</v>
      </c>
      <c r="N197" s="186" t="s">
        <v>45</v>
      </c>
      <c r="O197" s="62"/>
      <c r="P197" s="187">
        <f>O197*H197</f>
        <v>0</v>
      </c>
      <c r="Q197" s="187">
        <v>0</v>
      </c>
      <c r="R197" s="187">
        <f>Q197*H197</f>
        <v>0</v>
      </c>
      <c r="S197" s="187">
        <v>3.4000000000000002E-2</v>
      </c>
      <c r="T197" s="188">
        <f>S197*H197</f>
        <v>0</v>
      </c>
      <c r="U197" s="32"/>
      <c r="V197" s="32"/>
      <c r="W197" s="32"/>
      <c r="X197" s="32"/>
      <c r="Y197" s="32"/>
      <c r="Z197" s="32"/>
      <c r="AA197" s="32"/>
      <c r="AB197" s="32"/>
      <c r="AC197" s="32"/>
      <c r="AD197" s="32"/>
      <c r="AE197" s="32"/>
      <c r="AR197" s="189" t="s">
        <v>177</v>
      </c>
      <c r="AT197" s="189" t="s">
        <v>173</v>
      </c>
      <c r="AU197" s="189" t="s">
        <v>169</v>
      </c>
      <c r="AY197" s="15" t="s">
        <v>168</v>
      </c>
      <c r="BE197" s="190">
        <f>IF(N197="základní",J197,0)</f>
        <v>0</v>
      </c>
      <c r="BF197" s="190">
        <f>IF(N197="snížená",J197,0)</f>
        <v>0</v>
      </c>
      <c r="BG197" s="190">
        <f>IF(N197="zákl. přenesená",J197,0)</f>
        <v>0</v>
      </c>
      <c r="BH197" s="190">
        <f>IF(N197="sníž. přenesená",J197,0)</f>
        <v>0</v>
      </c>
      <c r="BI197" s="190">
        <f>IF(N197="nulová",J197,0)</f>
        <v>0</v>
      </c>
      <c r="BJ197" s="15" t="s">
        <v>81</v>
      </c>
      <c r="BK197" s="190">
        <f>ROUND(I197*H197,2)</f>
        <v>0</v>
      </c>
      <c r="BL197" s="15" t="s">
        <v>177</v>
      </c>
      <c r="BM197" s="189" t="s">
        <v>354</v>
      </c>
    </row>
    <row r="198" spans="1:65" s="2" customFormat="1" ht="11.25">
      <c r="A198" s="32"/>
      <c r="B198" s="33"/>
      <c r="C198" s="34"/>
      <c r="D198" s="191" t="s">
        <v>179</v>
      </c>
      <c r="E198" s="34"/>
      <c r="F198" s="192" t="s">
        <v>355</v>
      </c>
      <c r="G198" s="34"/>
      <c r="H198" s="34"/>
      <c r="I198" s="193"/>
      <c r="J198" s="34"/>
      <c r="K198" s="34"/>
      <c r="L198" s="37"/>
      <c r="M198" s="194"/>
      <c r="N198" s="195"/>
      <c r="O198" s="62"/>
      <c r="P198" s="62"/>
      <c r="Q198" s="62"/>
      <c r="R198" s="62"/>
      <c r="S198" s="62"/>
      <c r="T198" s="63"/>
      <c r="U198" s="32"/>
      <c r="V198" s="32"/>
      <c r="W198" s="32"/>
      <c r="X198" s="32"/>
      <c r="Y198" s="32"/>
      <c r="Z198" s="32"/>
      <c r="AA198" s="32"/>
      <c r="AB198" s="32"/>
      <c r="AC198" s="32"/>
      <c r="AD198" s="32"/>
      <c r="AE198" s="32"/>
      <c r="AT198" s="15" t="s">
        <v>179</v>
      </c>
      <c r="AU198" s="15" t="s">
        <v>169</v>
      </c>
    </row>
    <row r="199" spans="1:65" s="2" customFormat="1" ht="22.15" customHeight="1">
      <c r="A199" s="32"/>
      <c r="B199" s="33"/>
      <c r="C199" s="177" t="s">
        <v>356</v>
      </c>
      <c r="D199" s="177" t="s">
        <v>173</v>
      </c>
      <c r="E199" s="178" t="s">
        <v>357</v>
      </c>
      <c r="F199" s="179" t="s">
        <v>358</v>
      </c>
      <c r="G199" s="180" t="s">
        <v>210</v>
      </c>
      <c r="H199" s="181">
        <v>1.4</v>
      </c>
      <c r="I199" s="182"/>
      <c r="J199" s="183">
        <f>ROUND(I199*H199,2)</f>
        <v>0</v>
      </c>
      <c r="K199" s="184"/>
      <c r="L199" s="37"/>
      <c r="M199" s="185" t="s">
        <v>19</v>
      </c>
      <c r="N199" s="186" t="s">
        <v>45</v>
      </c>
      <c r="O199" s="62"/>
      <c r="P199" s="187">
        <f>O199*H199</f>
        <v>0</v>
      </c>
      <c r="Q199" s="187">
        <v>0</v>
      </c>
      <c r="R199" s="187">
        <f>Q199*H199</f>
        <v>0</v>
      </c>
      <c r="S199" s="187">
        <v>8.7999999999999995E-2</v>
      </c>
      <c r="T199" s="188">
        <f>S199*H199</f>
        <v>0.12319999999999999</v>
      </c>
      <c r="U199" s="32"/>
      <c r="V199" s="32"/>
      <c r="W199" s="32"/>
      <c r="X199" s="32"/>
      <c r="Y199" s="32"/>
      <c r="Z199" s="32"/>
      <c r="AA199" s="32"/>
      <c r="AB199" s="32"/>
      <c r="AC199" s="32"/>
      <c r="AD199" s="32"/>
      <c r="AE199" s="32"/>
      <c r="AR199" s="189" t="s">
        <v>177</v>
      </c>
      <c r="AT199" s="189" t="s">
        <v>173</v>
      </c>
      <c r="AU199" s="189" t="s">
        <v>169</v>
      </c>
      <c r="AY199" s="15" t="s">
        <v>168</v>
      </c>
      <c r="BE199" s="190">
        <f>IF(N199="základní",J199,0)</f>
        <v>0</v>
      </c>
      <c r="BF199" s="190">
        <f>IF(N199="snížená",J199,0)</f>
        <v>0</v>
      </c>
      <c r="BG199" s="190">
        <f>IF(N199="zákl. přenesená",J199,0)</f>
        <v>0</v>
      </c>
      <c r="BH199" s="190">
        <f>IF(N199="sníž. přenesená",J199,0)</f>
        <v>0</v>
      </c>
      <c r="BI199" s="190">
        <f>IF(N199="nulová",J199,0)</f>
        <v>0</v>
      </c>
      <c r="BJ199" s="15" t="s">
        <v>81</v>
      </c>
      <c r="BK199" s="190">
        <f>ROUND(I199*H199,2)</f>
        <v>0</v>
      </c>
      <c r="BL199" s="15" t="s">
        <v>177</v>
      </c>
      <c r="BM199" s="189" t="s">
        <v>359</v>
      </c>
    </row>
    <row r="200" spans="1:65" s="2" customFormat="1" ht="11.25">
      <c r="A200" s="32"/>
      <c r="B200" s="33"/>
      <c r="C200" s="34"/>
      <c r="D200" s="191" t="s">
        <v>179</v>
      </c>
      <c r="E200" s="34"/>
      <c r="F200" s="192" t="s">
        <v>360</v>
      </c>
      <c r="G200" s="34"/>
      <c r="H200" s="34"/>
      <c r="I200" s="193"/>
      <c r="J200" s="34"/>
      <c r="K200" s="34"/>
      <c r="L200" s="37"/>
      <c r="M200" s="194"/>
      <c r="N200" s="195"/>
      <c r="O200" s="62"/>
      <c r="P200" s="62"/>
      <c r="Q200" s="62"/>
      <c r="R200" s="62"/>
      <c r="S200" s="62"/>
      <c r="T200" s="63"/>
      <c r="U200" s="32"/>
      <c r="V200" s="32"/>
      <c r="W200" s="32"/>
      <c r="X200" s="32"/>
      <c r="Y200" s="32"/>
      <c r="Z200" s="32"/>
      <c r="AA200" s="32"/>
      <c r="AB200" s="32"/>
      <c r="AC200" s="32"/>
      <c r="AD200" s="32"/>
      <c r="AE200" s="32"/>
      <c r="AT200" s="15" t="s">
        <v>179</v>
      </c>
      <c r="AU200" s="15" t="s">
        <v>169</v>
      </c>
    </row>
    <row r="201" spans="1:65" s="2" customFormat="1" ht="22.15" customHeight="1">
      <c r="A201" s="32"/>
      <c r="B201" s="33"/>
      <c r="C201" s="177" t="s">
        <v>361</v>
      </c>
      <c r="D201" s="177" t="s">
        <v>173</v>
      </c>
      <c r="E201" s="178" t="s">
        <v>362</v>
      </c>
      <c r="F201" s="179" t="s">
        <v>363</v>
      </c>
      <c r="G201" s="180" t="s">
        <v>210</v>
      </c>
      <c r="H201" s="181">
        <v>3.6</v>
      </c>
      <c r="I201" s="182"/>
      <c r="J201" s="183">
        <f>ROUND(I201*H201,2)</f>
        <v>0</v>
      </c>
      <c r="K201" s="184"/>
      <c r="L201" s="37"/>
      <c r="M201" s="185" t="s">
        <v>19</v>
      </c>
      <c r="N201" s="186" t="s">
        <v>45</v>
      </c>
      <c r="O201" s="62"/>
      <c r="P201" s="187">
        <f>O201*H201</f>
        <v>0</v>
      </c>
      <c r="Q201" s="187">
        <v>0</v>
      </c>
      <c r="R201" s="187">
        <f>Q201*H201</f>
        <v>0</v>
      </c>
      <c r="S201" s="187">
        <v>6.7000000000000004E-2</v>
      </c>
      <c r="T201" s="188">
        <f>S201*H201</f>
        <v>0.24120000000000003</v>
      </c>
      <c r="U201" s="32"/>
      <c r="V201" s="32"/>
      <c r="W201" s="32"/>
      <c r="X201" s="32"/>
      <c r="Y201" s="32"/>
      <c r="Z201" s="32"/>
      <c r="AA201" s="32"/>
      <c r="AB201" s="32"/>
      <c r="AC201" s="32"/>
      <c r="AD201" s="32"/>
      <c r="AE201" s="32"/>
      <c r="AR201" s="189" t="s">
        <v>177</v>
      </c>
      <c r="AT201" s="189" t="s">
        <v>173</v>
      </c>
      <c r="AU201" s="189" t="s">
        <v>169</v>
      </c>
      <c r="AY201" s="15" t="s">
        <v>168</v>
      </c>
      <c r="BE201" s="190">
        <f>IF(N201="základní",J201,0)</f>
        <v>0</v>
      </c>
      <c r="BF201" s="190">
        <f>IF(N201="snížená",J201,0)</f>
        <v>0</v>
      </c>
      <c r="BG201" s="190">
        <f>IF(N201="zákl. přenesená",J201,0)</f>
        <v>0</v>
      </c>
      <c r="BH201" s="190">
        <f>IF(N201="sníž. přenesená",J201,0)</f>
        <v>0</v>
      </c>
      <c r="BI201" s="190">
        <f>IF(N201="nulová",J201,0)</f>
        <v>0</v>
      </c>
      <c r="BJ201" s="15" t="s">
        <v>81</v>
      </c>
      <c r="BK201" s="190">
        <f>ROUND(I201*H201,2)</f>
        <v>0</v>
      </c>
      <c r="BL201" s="15" t="s">
        <v>177</v>
      </c>
      <c r="BM201" s="189" t="s">
        <v>364</v>
      </c>
    </row>
    <row r="202" spans="1:65" s="2" customFormat="1" ht="11.25">
      <c r="A202" s="32"/>
      <c r="B202" s="33"/>
      <c r="C202" s="34"/>
      <c r="D202" s="191" t="s">
        <v>179</v>
      </c>
      <c r="E202" s="34"/>
      <c r="F202" s="192" t="s">
        <v>365</v>
      </c>
      <c r="G202" s="34"/>
      <c r="H202" s="34"/>
      <c r="I202" s="193"/>
      <c r="J202" s="34"/>
      <c r="K202" s="34"/>
      <c r="L202" s="37"/>
      <c r="M202" s="194"/>
      <c r="N202" s="195"/>
      <c r="O202" s="62"/>
      <c r="P202" s="62"/>
      <c r="Q202" s="62"/>
      <c r="R202" s="62"/>
      <c r="S202" s="62"/>
      <c r="T202" s="63"/>
      <c r="U202" s="32"/>
      <c r="V202" s="32"/>
      <c r="W202" s="32"/>
      <c r="X202" s="32"/>
      <c r="Y202" s="32"/>
      <c r="Z202" s="32"/>
      <c r="AA202" s="32"/>
      <c r="AB202" s="32"/>
      <c r="AC202" s="32"/>
      <c r="AD202" s="32"/>
      <c r="AE202" s="32"/>
      <c r="AT202" s="15" t="s">
        <v>179</v>
      </c>
      <c r="AU202" s="15" t="s">
        <v>169</v>
      </c>
    </row>
    <row r="203" spans="1:65" s="12" customFormat="1" ht="20.85" customHeight="1">
      <c r="B203" s="161"/>
      <c r="C203" s="162"/>
      <c r="D203" s="163" t="s">
        <v>73</v>
      </c>
      <c r="E203" s="175" t="s">
        <v>366</v>
      </c>
      <c r="F203" s="175" t="s">
        <v>367</v>
      </c>
      <c r="G203" s="162"/>
      <c r="H203" s="162"/>
      <c r="I203" s="165"/>
      <c r="J203" s="176">
        <f>BK203</f>
        <v>0</v>
      </c>
      <c r="K203" s="162"/>
      <c r="L203" s="167"/>
      <c r="M203" s="168"/>
      <c r="N203" s="169"/>
      <c r="O203" s="169"/>
      <c r="P203" s="170">
        <f>SUM(P204:P219)</f>
        <v>0</v>
      </c>
      <c r="Q203" s="169"/>
      <c r="R203" s="170">
        <f>SUM(R204:R219)</f>
        <v>0</v>
      </c>
      <c r="S203" s="169"/>
      <c r="T203" s="171">
        <f>SUM(T204:T219)</f>
        <v>15.376217999999998</v>
      </c>
      <c r="AR203" s="172" t="s">
        <v>81</v>
      </c>
      <c r="AT203" s="173" t="s">
        <v>73</v>
      </c>
      <c r="AU203" s="173" t="s">
        <v>83</v>
      </c>
      <c r="AY203" s="172" t="s">
        <v>168</v>
      </c>
      <c r="BK203" s="174">
        <f>SUM(BK204:BK219)</f>
        <v>0</v>
      </c>
    </row>
    <row r="204" spans="1:65" s="2" customFormat="1" ht="22.15" customHeight="1">
      <c r="A204" s="32"/>
      <c r="B204" s="33"/>
      <c r="C204" s="177" t="s">
        <v>368</v>
      </c>
      <c r="D204" s="177" t="s">
        <v>173</v>
      </c>
      <c r="E204" s="178" t="s">
        <v>369</v>
      </c>
      <c r="F204" s="179" t="s">
        <v>370</v>
      </c>
      <c r="G204" s="180" t="s">
        <v>176</v>
      </c>
      <c r="H204" s="181">
        <v>2</v>
      </c>
      <c r="I204" s="182"/>
      <c r="J204" s="183">
        <f>ROUND(I204*H204,2)</f>
        <v>0</v>
      </c>
      <c r="K204" s="184"/>
      <c r="L204" s="37"/>
      <c r="M204" s="185" t="s">
        <v>19</v>
      </c>
      <c r="N204" s="186" t="s">
        <v>45</v>
      </c>
      <c r="O204" s="62"/>
      <c r="P204" s="187">
        <f>O204*H204</f>
        <v>0</v>
      </c>
      <c r="Q204" s="187">
        <v>0</v>
      </c>
      <c r="R204" s="187">
        <f>Q204*H204</f>
        <v>0</v>
      </c>
      <c r="S204" s="187">
        <v>5.3999999999999999E-2</v>
      </c>
      <c r="T204" s="188">
        <f>S204*H204</f>
        <v>0.108</v>
      </c>
      <c r="U204" s="32"/>
      <c r="V204" s="32"/>
      <c r="W204" s="32"/>
      <c r="X204" s="32"/>
      <c r="Y204" s="32"/>
      <c r="Z204" s="32"/>
      <c r="AA204" s="32"/>
      <c r="AB204" s="32"/>
      <c r="AC204" s="32"/>
      <c r="AD204" s="32"/>
      <c r="AE204" s="32"/>
      <c r="AR204" s="189" t="s">
        <v>177</v>
      </c>
      <c r="AT204" s="189" t="s">
        <v>173</v>
      </c>
      <c r="AU204" s="189" t="s">
        <v>169</v>
      </c>
      <c r="AY204" s="15" t="s">
        <v>168</v>
      </c>
      <c r="BE204" s="190">
        <f>IF(N204="základní",J204,0)</f>
        <v>0</v>
      </c>
      <c r="BF204" s="190">
        <f>IF(N204="snížená",J204,0)</f>
        <v>0</v>
      </c>
      <c r="BG204" s="190">
        <f>IF(N204="zákl. přenesená",J204,0)</f>
        <v>0</v>
      </c>
      <c r="BH204" s="190">
        <f>IF(N204="sníž. přenesená",J204,0)</f>
        <v>0</v>
      </c>
      <c r="BI204" s="190">
        <f>IF(N204="nulová",J204,0)</f>
        <v>0</v>
      </c>
      <c r="BJ204" s="15" t="s">
        <v>81</v>
      </c>
      <c r="BK204" s="190">
        <f>ROUND(I204*H204,2)</f>
        <v>0</v>
      </c>
      <c r="BL204" s="15" t="s">
        <v>177</v>
      </c>
      <c r="BM204" s="189" t="s">
        <v>371</v>
      </c>
    </row>
    <row r="205" spans="1:65" s="2" customFormat="1" ht="11.25">
      <c r="A205" s="32"/>
      <c r="B205" s="33"/>
      <c r="C205" s="34"/>
      <c r="D205" s="191" t="s">
        <v>179</v>
      </c>
      <c r="E205" s="34"/>
      <c r="F205" s="192" t="s">
        <v>372</v>
      </c>
      <c r="G205" s="34"/>
      <c r="H205" s="34"/>
      <c r="I205" s="193"/>
      <c r="J205" s="34"/>
      <c r="K205" s="34"/>
      <c r="L205" s="37"/>
      <c r="M205" s="194"/>
      <c r="N205" s="195"/>
      <c r="O205" s="62"/>
      <c r="P205" s="62"/>
      <c r="Q205" s="62"/>
      <c r="R205" s="62"/>
      <c r="S205" s="62"/>
      <c r="T205" s="63"/>
      <c r="U205" s="32"/>
      <c r="V205" s="32"/>
      <c r="W205" s="32"/>
      <c r="X205" s="32"/>
      <c r="Y205" s="32"/>
      <c r="Z205" s="32"/>
      <c r="AA205" s="32"/>
      <c r="AB205" s="32"/>
      <c r="AC205" s="32"/>
      <c r="AD205" s="32"/>
      <c r="AE205" s="32"/>
      <c r="AT205" s="15" t="s">
        <v>179</v>
      </c>
      <c r="AU205" s="15" t="s">
        <v>169</v>
      </c>
    </row>
    <row r="206" spans="1:65" s="2" customFormat="1" ht="22.15" customHeight="1">
      <c r="A206" s="32"/>
      <c r="B206" s="33"/>
      <c r="C206" s="177" t="s">
        <v>373</v>
      </c>
      <c r="D206" s="177" t="s">
        <v>173</v>
      </c>
      <c r="E206" s="178" t="s">
        <v>374</v>
      </c>
      <c r="F206" s="179" t="s">
        <v>375</v>
      </c>
      <c r="G206" s="180" t="s">
        <v>176</v>
      </c>
      <c r="H206" s="181">
        <v>2</v>
      </c>
      <c r="I206" s="182"/>
      <c r="J206" s="183">
        <f>ROUND(I206*H206,2)</f>
        <v>0</v>
      </c>
      <c r="K206" s="184"/>
      <c r="L206" s="37"/>
      <c r="M206" s="185" t="s">
        <v>19</v>
      </c>
      <c r="N206" s="186" t="s">
        <v>45</v>
      </c>
      <c r="O206" s="62"/>
      <c r="P206" s="187">
        <f>O206*H206</f>
        <v>0</v>
      </c>
      <c r="Q206" s="187">
        <v>0</v>
      </c>
      <c r="R206" s="187">
        <f>Q206*H206</f>
        <v>0</v>
      </c>
      <c r="S206" s="187">
        <v>9.9000000000000005E-2</v>
      </c>
      <c r="T206" s="188">
        <f>S206*H206</f>
        <v>0.19800000000000001</v>
      </c>
      <c r="U206" s="32"/>
      <c r="V206" s="32"/>
      <c r="W206" s="32"/>
      <c r="X206" s="32"/>
      <c r="Y206" s="32"/>
      <c r="Z206" s="32"/>
      <c r="AA206" s="32"/>
      <c r="AB206" s="32"/>
      <c r="AC206" s="32"/>
      <c r="AD206" s="32"/>
      <c r="AE206" s="32"/>
      <c r="AR206" s="189" t="s">
        <v>177</v>
      </c>
      <c r="AT206" s="189" t="s">
        <v>173</v>
      </c>
      <c r="AU206" s="189" t="s">
        <v>169</v>
      </c>
      <c r="AY206" s="15" t="s">
        <v>168</v>
      </c>
      <c r="BE206" s="190">
        <f>IF(N206="základní",J206,0)</f>
        <v>0</v>
      </c>
      <c r="BF206" s="190">
        <f>IF(N206="snížená",J206,0)</f>
        <v>0</v>
      </c>
      <c r="BG206" s="190">
        <f>IF(N206="zákl. přenesená",J206,0)</f>
        <v>0</v>
      </c>
      <c r="BH206" s="190">
        <f>IF(N206="sníž. přenesená",J206,0)</f>
        <v>0</v>
      </c>
      <c r="BI206" s="190">
        <f>IF(N206="nulová",J206,0)</f>
        <v>0</v>
      </c>
      <c r="BJ206" s="15" t="s">
        <v>81</v>
      </c>
      <c r="BK206" s="190">
        <f>ROUND(I206*H206,2)</f>
        <v>0</v>
      </c>
      <c r="BL206" s="15" t="s">
        <v>177</v>
      </c>
      <c r="BM206" s="189" t="s">
        <v>376</v>
      </c>
    </row>
    <row r="207" spans="1:65" s="2" customFormat="1" ht="11.25">
      <c r="A207" s="32"/>
      <c r="B207" s="33"/>
      <c r="C207" s="34"/>
      <c r="D207" s="191" t="s">
        <v>179</v>
      </c>
      <c r="E207" s="34"/>
      <c r="F207" s="192" t="s">
        <v>377</v>
      </c>
      <c r="G207" s="34"/>
      <c r="H207" s="34"/>
      <c r="I207" s="193"/>
      <c r="J207" s="34"/>
      <c r="K207" s="34"/>
      <c r="L207" s="37"/>
      <c r="M207" s="194"/>
      <c r="N207" s="195"/>
      <c r="O207" s="62"/>
      <c r="P207" s="62"/>
      <c r="Q207" s="62"/>
      <c r="R207" s="62"/>
      <c r="S207" s="62"/>
      <c r="T207" s="63"/>
      <c r="U207" s="32"/>
      <c r="V207" s="32"/>
      <c r="W207" s="32"/>
      <c r="X207" s="32"/>
      <c r="Y207" s="32"/>
      <c r="Z207" s="32"/>
      <c r="AA207" s="32"/>
      <c r="AB207" s="32"/>
      <c r="AC207" s="32"/>
      <c r="AD207" s="32"/>
      <c r="AE207" s="32"/>
      <c r="AT207" s="15" t="s">
        <v>179</v>
      </c>
      <c r="AU207" s="15" t="s">
        <v>169</v>
      </c>
    </row>
    <row r="208" spans="1:65" s="2" customFormat="1" ht="22.15" customHeight="1">
      <c r="A208" s="32"/>
      <c r="B208" s="33"/>
      <c r="C208" s="177" t="s">
        <v>378</v>
      </c>
      <c r="D208" s="177" t="s">
        <v>173</v>
      </c>
      <c r="E208" s="178" t="s">
        <v>379</v>
      </c>
      <c r="F208" s="179" t="s">
        <v>380</v>
      </c>
      <c r="G208" s="180" t="s">
        <v>183</v>
      </c>
      <c r="H208" s="181">
        <v>2.0579999999999998</v>
      </c>
      <c r="I208" s="182"/>
      <c r="J208" s="183">
        <f>ROUND(I208*H208,2)</f>
        <v>0</v>
      </c>
      <c r="K208" s="184"/>
      <c r="L208" s="37"/>
      <c r="M208" s="185" t="s">
        <v>19</v>
      </c>
      <c r="N208" s="186" t="s">
        <v>45</v>
      </c>
      <c r="O208" s="62"/>
      <c r="P208" s="187">
        <f>O208*H208</f>
        <v>0</v>
      </c>
      <c r="Q208" s="187">
        <v>0</v>
      </c>
      <c r="R208" s="187">
        <f>Q208*H208</f>
        <v>0</v>
      </c>
      <c r="S208" s="187">
        <v>1.8</v>
      </c>
      <c r="T208" s="188">
        <f>S208*H208</f>
        <v>3.7043999999999997</v>
      </c>
      <c r="U208" s="32"/>
      <c r="V208" s="32"/>
      <c r="W208" s="32"/>
      <c r="X208" s="32"/>
      <c r="Y208" s="32"/>
      <c r="Z208" s="32"/>
      <c r="AA208" s="32"/>
      <c r="AB208" s="32"/>
      <c r="AC208" s="32"/>
      <c r="AD208" s="32"/>
      <c r="AE208" s="32"/>
      <c r="AR208" s="189" t="s">
        <v>177</v>
      </c>
      <c r="AT208" s="189" t="s">
        <v>173</v>
      </c>
      <c r="AU208" s="189" t="s">
        <v>169</v>
      </c>
      <c r="AY208" s="15" t="s">
        <v>168</v>
      </c>
      <c r="BE208" s="190">
        <f>IF(N208="základní",J208,0)</f>
        <v>0</v>
      </c>
      <c r="BF208" s="190">
        <f>IF(N208="snížená",J208,0)</f>
        <v>0</v>
      </c>
      <c r="BG208" s="190">
        <f>IF(N208="zákl. přenesená",J208,0)</f>
        <v>0</v>
      </c>
      <c r="BH208" s="190">
        <f>IF(N208="sníž. přenesená",J208,0)</f>
        <v>0</v>
      </c>
      <c r="BI208" s="190">
        <f>IF(N208="nulová",J208,0)</f>
        <v>0</v>
      </c>
      <c r="BJ208" s="15" t="s">
        <v>81</v>
      </c>
      <c r="BK208" s="190">
        <f>ROUND(I208*H208,2)</f>
        <v>0</v>
      </c>
      <c r="BL208" s="15" t="s">
        <v>177</v>
      </c>
      <c r="BM208" s="189" t="s">
        <v>381</v>
      </c>
    </row>
    <row r="209" spans="1:65" s="2" customFormat="1" ht="11.25">
      <c r="A209" s="32"/>
      <c r="B209" s="33"/>
      <c r="C209" s="34"/>
      <c r="D209" s="191" t="s">
        <v>179</v>
      </c>
      <c r="E209" s="34"/>
      <c r="F209" s="192" t="s">
        <v>382</v>
      </c>
      <c r="G209" s="34"/>
      <c r="H209" s="34"/>
      <c r="I209" s="193"/>
      <c r="J209" s="34"/>
      <c r="K209" s="34"/>
      <c r="L209" s="37"/>
      <c r="M209" s="194"/>
      <c r="N209" s="195"/>
      <c r="O209" s="62"/>
      <c r="P209" s="62"/>
      <c r="Q209" s="62"/>
      <c r="R209" s="62"/>
      <c r="S209" s="62"/>
      <c r="T209" s="63"/>
      <c r="U209" s="32"/>
      <c r="V209" s="32"/>
      <c r="W209" s="32"/>
      <c r="X209" s="32"/>
      <c r="Y209" s="32"/>
      <c r="Z209" s="32"/>
      <c r="AA209" s="32"/>
      <c r="AB209" s="32"/>
      <c r="AC209" s="32"/>
      <c r="AD209" s="32"/>
      <c r="AE209" s="32"/>
      <c r="AT209" s="15" t="s">
        <v>179</v>
      </c>
      <c r="AU209" s="15" t="s">
        <v>169</v>
      </c>
    </row>
    <row r="210" spans="1:65" s="2" customFormat="1" ht="22.15" customHeight="1">
      <c r="A210" s="32"/>
      <c r="B210" s="33"/>
      <c r="C210" s="177" t="s">
        <v>383</v>
      </c>
      <c r="D210" s="196" t="s">
        <v>173</v>
      </c>
      <c r="E210" s="178" t="s">
        <v>384</v>
      </c>
      <c r="F210" s="179" t="s">
        <v>385</v>
      </c>
      <c r="G210" s="180" t="s">
        <v>176</v>
      </c>
      <c r="H210" s="181">
        <v>0</v>
      </c>
      <c r="I210" s="182"/>
      <c r="J210" s="183">
        <f>ROUND(I210*H210,2)</f>
        <v>0</v>
      </c>
      <c r="K210" s="184"/>
      <c r="L210" s="37"/>
      <c r="M210" s="185" t="s">
        <v>19</v>
      </c>
      <c r="N210" s="186" t="s">
        <v>45</v>
      </c>
      <c r="O210" s="62"/>
      <c r="P210" s="187">
        <f>O210*H210</f>
        <v>0</v>
      </c>
      <c r="Q210" s="187">
        <v>0</v>
      </c>
      <c r="R210" s="187">
        <f>Q210*H210</f>
        <v>0</v>
      </c>
      <c r="S210" s="187">
        <v>1.4999999999999999E-2</v>
      </c>
      <c r="T210" s="188">
        <f>S210*H210</f>
        <v>0</v>
      </c>
      <c r="U210" s="32"/>
      <c r="V210" s="32"/>
      <c r="W210" s="32"/>
      <c r="X210" s="32"/>
      <c r="Y210" s="32"/>
      <c r="Z210" s="32"/>
      <c r="AA210" s="32"/>
      <c r="AB210" s="32"/>
      <c r="AC210" s="32"/>
      <c r="AD210" s="32"/>
      <c r="AE210" s="32"/>
      <c r="AR210" s="189" t="s">
        <v>177</v>
      </c>
      <c r="AT210" s="189" t="s">
        <v>173</v>
      </c>
      <c r="AU210" s="189" t="s">
        <v>169</v>
      </c>
      <c r="AY210" s="15" t="s">
        <v>168</v>
      </c>
      <c r="BE210" s="190">
        <f>IF(N210="základní",J210,0)</f>
        <v>0</v>
      </c>
      <c r="BF210" s="190">
        <f>IF(N210="snížená",J210,0)</f>
        <v>0</v>
      </c>
      <c r="BG210" s="190">
        <f>IF(N210="zákl. přenesená",J210,0)</f>
        <v>0</v>
      </c>
      <c r="BH210" s="190">
        <f>IF(N210="sníž. přenesená",J210,0)</f>
        <v>0</v>
      </c>
      <c r="BI210" s="190">
        <f>IF(N210="nulová",J210,0)</f>
        <v>0</v>
      </c>
      <c r="BJ210" s="15" t="s">
        <v>81</v>
      </c>
      <c r="BK210" s="190">
        <f>ROUND(I210*H210,2)</f>
        <v>0</v>
      </c>
      <c r="BL210" s="15" t="s">
        <v>177</v>
      </c>
      <c r="BM210" s="189" t="s">
        <v>386</v>
      </c>
    </row>
    <row r="211" spans="1:65" s="2" customFormat="1" ht="11.25">
      <c r="A211" s="32"/>
      <c r="B211" s="33"/>
      <c r="C211" s="34"/>
      <c r="D211" s="191" t="s">
        <v>179</v>
      </c>
      <c r="E211" s="34"/>
      <c r="F211" s="192" t="s">
        <v>387</v>
      </c>
      <c r="G211" s="34"/>
      <c r="H211" s="34"/>
      <c r="I211" s="193"/>
      <c r="J211" s="34"/>
      <c r="K211" s="34"/>
      <c r="L211" s="37"/>
      <c r="M211" s="194"/>
      <c r="N211" s="195"/>
      <c r="O211" s="62"/>
      <c r="P211" s="62"/>
      <c r="Q211" s="62"/>
      <c r="R211" s="62"/>
      <c r="S211" s="62"/>
      <c r="T211" s="63"/>
      <c r="U211" s="32"/>
      <c r="V211" s="32"/>
      <c r="W211" s="32"/>
      <c r="X211" s="32"/>
      <c r="Y211" s="32"/>
      <c r="Z211" s="32"/>
      <c r="AA211" s="32"/>
      <c r="AB211" s="32"/>
      <c r="AC211" s="32"/>
      <c r="AD211" s="32"/>
      <c r="AE211" s="32"/>
      <c r="AT211" s="15" t="s">
        <v>179</v>
      </c>
      <c r="AU211" s="15" t="s">
        <v>169</v>
      </c>
    </row>
    <row r="212" spans="1:65" s="2" customFormat="1" ht="22.15" customHeight="1">
      <c r="A212" s="32"/>
      <c r="B212" s="33"/>
      <c r="C212" s="177" t="s">
        <v>388</v>
      </c>
      <c r="D212" s="196" t="s">
        <v>173</v>
      </c>
      <c r="E212" s="178" t="s">
        <v>389</v>
      </c>
      <c r="F212" s="179" t="s">
        <v>390</v>
      </c>
      <c r="G212" s="180" t="s">
        <v>176</v>
      </c>
      <c r="H212" s="181">
        <v>0</v>
      </c>
      <c r="I212" s="182"/>
      <c r="J212" s="183">
        <f>ROUND(I212*H212,2)</f>
        <v>0</v>
      </c>
      <c r="K212" s="184"/>
      <c r="L212" s="37"/>
      <c r="M212" s="185" t="s">
        <v>19</v>
      </c>
      <c r="N212" s="186" t="s">
        <v>45</v>
      </c>
      <c r="O212" s="62"/>
      <c r="P212" s="187">
        <f>O212*H212</f>
        <v>0</v>
      </c>
      <c r="Q212" s="187">
        <v>0</v>
      </c>
      <c r="R212" s="187">
        <f>Q212*H212</f>
        <v>0</v>
      </c>
      <c r="S212" s="187">
        <v>3.1E-2</v>
      </c>
      <c r="T212" s="188">
        <f>S212*H212</f>
        <v>0</v>
      </c>
      <c r="U212" s="32"/>
      <c r="V212" s="32"/>
      <c r="W212" s="32"/>
      <c r="X212" s="32"/>
      <c r="Y212" s="32"/>
      <c r="Z212" s="32"/>
      <c r="AA212" s="32"/>
      <c r="AB212" s="32"/>
      <c r="AC212" s="32"/>
      <c r="AD212" s="32"/>
      <c r="AE212" s="32"/>
      <c r="AR212" s="189" t="s">
        <v>177</v>
      </c>
      <c r="AT212" s="189" t="s">
        <v>173</v>
      </c>
      <c r="AU212" s="189" t="s">
        <v>169</v>
      </c>
      <c r="AY212" s="15" t="s">
        <v>168</v>
      </c>
      <c r="BE212" s="190">
        <f>IF(N212="základní",J212,0)</f>
        <v>0</v>
      </c>
      <c r="BF212" s="190">
        <f>IF(N212="snížená",J212,0)</f>
        <v>0</v>
      </c>
      <c r="BG212" s="190">
        <f>IF(N212="zákl. přenesená",J212,0)</f>
        <v>0</v>
      </c>
      <c r="BH212" s="190">
        <f>IF(N212="sníž. přenesená",J212,0)</f>
        <v>0</v>
      </c>
      <c r="BI212" s="190">
        <f>IF(N212="nulová",J212,0)</f>
        <v>0</v>
      </c>
      <c r="BJ212" s="15" t="s">
        <v>81</v>
      </c>
      <c r="BK212" s="190">
        <f>ROUND(I212*H212,2)</f>
        <v>0</v>
      </c>
      <c r="BL212" s="15" t="s">
        <v>177</v>
      </c>
      <c r="BM212" s="189" t="s">
        <v>391</v>
      </c>
    </row>
    <row r="213" spans="1:65" s="2" customFormat="1" ht="11.25">
      <c r="A213" s="32"/>
      <c r="B213" s="33"/>
      <c r="C213" s="34"/>
      <c r="D213" s="191" t="s">
        <v>179</v>
      </c>
      <c r="E213" s="34"/>
      <c r="F213" s="192" t="s">
        <v>392</v>
      </c>
      <c r="G213" s="34"/>
      <c r="H213" s="34"/>
      <c r="I213" s="193"/>
      <c r="J213" s="34"/>
      <c r="K213" s="34"/>
      <c r="L213" s="37"/>
      <c r="M213" s="194"/>
      <c r="N213" s="195"/>
      <c r="O213" s="62"/>
      <c r="P213" s="62"/>
      <c r="Q213" s="62"/>
      <c r="R213" s="62"/>
      <c r="S213" s="62"/>
      <c r="T213" s="63"/>
      <c r="U213" s="32"/>
      <c r="V213" s="32"/>
      <c r="W213" s="32"/>
      <c r="X213" s="32"/>
      <c r="Y213" s="32"/>
      <c r="Z213" s="32"/>
      <c r="AA213" s="32"/>
      <c r="AB213" s="32"/>
      <c r="AC213" s="32"/>
      <c r="AD213" s="32"/>
      <c r="AE213" s="32"/>
      <c r="AT213" s="15" t="s">
        <v>179</v>
      </c>
      <c r="AU213" s="15" t="s">
        <v>169</v>
      </c>
    </row>
    <row r="214" spans="1:65" s="2" customFormat="1" ht="22.15" customHeight="1">
      <c r="A214" s="32"/>
      <c r="B214" s="33"/>
      <c r="C214" s="177" t="s">
        <v>393</v>
      </c>
      <c r="D214" s="196" t="s">
        <v>173</v>
      </c>
      <c r="E214" s="178" t="s">
        <v>394</v>
      </c>
      <c r="F214" s="179" t="s">
        <v>395</v>
      </c>
      <c r="G214" s="180" t="s">
        <v>176</v>
      </c>
      <c r="H214" s="181">
        <v>0</v>
      </c>
      <c r="I214" s="182"/>
      <c r="J214" s="183">
        <f>ROUND(I214*H214,2)</f>
        <v>0</v>
      </c>
      <c r="K214" s="184"/>
      <c r="L214" s="37"/>
      <c r="M214" s="185" t="s">
        <v>19</v>
      </c>
      <c r="N214" s="186" t="s">
        <v>45</v>
      </c>
      <c r="O214" s="62"/>
      <c r="P214" s="187">
        <f>O214*H214</f>
        <v>0</v>
      </c>
      <c r="Q214" s="187">
        <v>0</v>
      </c>
      <c r="R214" s="187">
        <f>Q214*H214</f>
        <v>0</v>
      </c>
      <c r="S214" s="187">
        <v>4.9000000000000002E-2</v>
      </c>
      <c r="T214" s="188">
        <f>S214*H214</f>
        <v>0</v>
      </c>
      <c r="U214" s="32"/>
      <c r="V214" s="32"/>
      <c r="W214" s="32"/>
      <c r="X214" s="32"/>
      <c r="Y214" s="32"/>
      <c r="Z214" s="32"/>
      <c r="AA214" s="32"/>
      <c r="AB214" s="32"/>
      <c r="AC214" s="32"/>
      <c r="AD214" s="32"/>
      <c r="AE214" s="32"/>
      <c r="AR214" s="189" t="s">
        <v>177</v>
      </c>
      <c r="AT214" s="189" t="s">
        <v>173</v>
      </c>
      <c r="AU214" s="189" t="s">
        <v>169</v>
      </c>
      <c r="AY214" s="15" t="s">
        <v>168</v>
      </c>
      <c r="BE214" s="190">
        <f>IF(N214="základní",J214,0)</f>
        <v>0</v>
      </c>
      <c r="BF214" s="190">
        <f>IF(N214="snížená",J214,0)</f>
        <v>0</v>
      </c>
      <c r="BG214" s="190">
        <f>IF(N214="zákl. přenesená",J214,0)</f>
        <v>0</v>
      </c>
      <c r="BH214" s="190">
        <f>IF(N214="sníž. přenesená",J214,0)</f>
        <v>0</v>
      </c>
      <c r="BI214" s="190">
        <f>IF(N214="nulová",J214,0)</f>
        <v>0</v>
      </c>
      <c r="BJ214" s="15" t="s">
        <v>81</v>
      </c>
      <c r="BK214" s="190">
        <f>ROUND(I214*H214,2)</f>
        <v>0</v>
      </c>
      <c r="BL214" s="15" t="s">
        <v>177</v>
      </c>
      <c r="BM214" s="189" t="s">
        <v>396</v>
      </c>
    </row>
    <row r="215" spans="1:65" s="2" customFormat="1" ht="11.25">
      <c r="A215" s="32"/>
      <c r="B215" s="33"/>
      <c r="C215" s="34"/>
      <c r="D215" s="191" t="s">
        <v>179</v>
      </c>
      <c r="E215" s="34"/>
      <c r="F215" s="192" t="s">
        <v>397</v>
      </c>
      <c r="G215" s="34"/>
      <c r="H215" s="34"/>
      <c r="I215" s="193"/>
      <c r="J215" s="34"/>
      <c r="K215" s="34"/>
      <c r="L215" s="37"/>
      <c r="M215" s="194"/>
      <c r="N215" s="195"/>
      <c r="O215" s="62"/>
      <c r="P215" s="62"/>
      <c r="Q215" s="62"/>
      <c r="R215" s="62"/>
      <c r="S215" s="62"/>
      <c r="T215" s="63"/>
      <c r="U215" s="32"/>
      <c r="V215" s="32"/>
      <c r="W215" s="32"/>
      <c r="X215" s="32"/>
      <c r="Y215" s="32"/>
      <c r="Z215" s="32"/>
      <c r="AA215" s="32"/>
      <c r="AB215" s="32"/>
      <c r="AC215" s="32"/>
      <c r="AD215" s="32"/>
      <c r="AE215" s="32"/>
      <c r="AT215" s="15" t="s">
        <v>179</v>
      </c>
      <c r="AU215" s="15" t="s">
        <v>169</v>
      </c>
    </row>
    <row r="216" spans="1:65" s="2" customFormat="1" ht="22.15" customHeight="1">
      <c r="A216" s="32"/>
      <c r="B216" s="33"/>
      <c r="C216" s="177" t="s">
        <v>398</v>
      </c>
      <c r="D216" s="177" t="s">
        <v>173</v>
      </c>
      <c r="E216" s="178" t="s">
        <v>399</v>
      </c>
      <c r="F216" s="179" t="s">
        <v>400</v>
      </c>
      <c r="G216" s="180" t="s">
        <v>210</v>
      </c>
      <c r="H216" s="181">
        <v>235.82900000000001</v>
      </c>
      <c r="I216" s="182"/>
      <c r="J216" s="183">
        <f>ROUND(I216*H216,2)</f>
        <v>0</v>
      </c>
      <c r="K216" s="184"/>
      <c r="L216" s="37"/>
      <c r="M216" s="185" t="s">
        <v>19</v>
      </c>
      <c r="N216" s="186" t="s">
        <v>45</v>
      </c>
      <c r="O216" s="62"/>
      <c r="P216" s="187">
        <f>O216*H216</f>
        <v>0</v>
      </c>
      <c r="Q216" s="187">
        <v>0</v>
      </c>
      <c r="R216" s="187">
        <f>Q216*H216</f>
        <v>0</v>
      </c>
      <c r="S216" s="187">
        <v>4.5999999999999999E-2</v>
      </c>
      <c r="T216" s="188">
        <f>S216*H216</f>
        <v>10.848134</v>
      </c>
      <c r="U216" s="32"/>
      <c r="V216" s="32"/>
      <c r="W216" s="32"/>
      <c r="X216" s="32"/>
      <c r="Y216" s="32"/>
      <c r="Z216" s="32"/>
      <c r="AA216" s="32"/>
      <c r="AB216" s="32"/>
      <c r="AC216" s="32"/>
      <c r="AD216" s="32"/>
      <c r="AE216" s="32"/>
      <c r="AR216" s="189" t="s">
        <v>177</v>
      </c>
      <c r="AT216" s="189" t="s">
        <v>173</v>
      </c>
      <c r="AU216" s="189" t="s">
        <v>169</v>
      </c>
      <c r="AY216" s="15" t="s">
        <v>168</v>
      </c>
      <c r="BE216" s="190">
        <f>IF(N216="základní",J216,0)</f>
        <v>0</v>
      </c>
      <c r="BF216" s="190">
        <f>IF(N216="snížená",J216,0)</f>
        <v>0</v>
      </c>
      <c r="BG216" s="190">
        <f>IF(N216="zákl. přenesená",J216,0)</f>
        <v>0</v>
      </c>
      <c r="BH216" s="190">
        <f>IF(N216="sníž. přenesená",J216,0)</f>
        <v>0</v>
      </c>
      <c r="BI216" s="190">
        <f>IF(N216="nulová",J216,0)</f>
        <v>0</v>
      </c>
      <c r="BJ216" s="15" t="s">
        <v>81</v>
      </c>
      <c r="BK216" s="190">
        <f>ROUND(I216*H216,2)</f>
        <v>0</v>
      </c>
      <c r="BL216" s="15" t="s">
        <v>177</v>
      </c>
      <c r="BM216" s="189" t="s">
        <v>401</v>
      </c>
    </row>
    <row r="217" spans="1:65" s="2" customFormat="1" ht="11.25">
      <c r="A217" s="32"/>
      <c r="B217" s="33"/>
      <c r="C217" s="34"/>
      <c r="D217" s="191" t="s">
        <v>179</v>
      </c>
      <c r="E217" s="34"/>
      <c r="F217" s="192" t="s">
        <v>402</v>
      </c>
      <c r="G217" s="34"/>
      <c r="H217" s="34"/>
      <c r="I217" s="193"/>
      <c r="J217" s="34"/>
      <c r="K217" s="34"/>
      <c r="L217" s="37"/>
      <c r="M217" s="194"/>
      <c r="N217" s="195"/>
      <c r="O217" s="62"/>
      <c r="P217" s="62"/>
      <c r="Q217" s="62"/>
      <c r="R217" s="62"/>
      <c r="S217" s="62"/>
      <c r="T217" s="63"/>
      <c r="U217" s="32"/>
      <c r="V217" s="32"/>
      <c r="W217" s="32"/>
      <c r="X217" s="32"/>
      <c r="Y217" s="32"/>
      <c r="Z217" s="32"/>
      <c r="AA217" s="32"/>
      <c r="AB217" s="32"/>
      <c r="AC217" s="32"/>
      <c r="AD217" s="32"/>
      <c r="AE217" s="32"/>
      <c r="AT217" s="15" t="s">
        <v>179</v>
      </c>
      <c r="AU217" s="15" t="s">
        <v>169</v>
      </c>
    </row>
    <row r="218" spans="1:65" s="2" customFormat="1" ht="22.15" customHeight="1">
      <c r="A218" s="32"/>
      <c r="B218" s="33"/>
      <c r="C218" s="177" t="s">
        <v>403</v>
      </c>
      <c r="D218" s="177" t="s">
        <v>173</v>
      </c>
      <c r="E218" s="178" t="s">
        <v>404</v>
      </c>
      <c r="F218" s="179" t="s">
        <v>405</v>
      </c>
      <c r="G218" s="180" t="s">
        <v>210</v>
      </c>
      <c r="H218" s="181">
        <v>7.6130000000000004</v>
      </c>
      <c r="I218" s="182"/>
      <c r="J218" s="183">
        <f>ROUND(I218*H218,2)</f>
        <v>0</v>
      </c>
      <c r="K218" s="184"/>
      <c r="L218" s="37"/>
      <c r="M218" s="185" t="s">
        <v>19</v>
      </c>
      <c r="N218" s="186" t="s">
        <v>45</v>
      </c>
      <c r="O218" s="62"/>
      <c r="P218" s="187">
        <f>O218*H218</f>
        <v>0</v>
      </c>
      <c r="Q218" s="187">
        <v>0</v>
      </c>
      <c r="R218" s="187">
        <f>Q218*H218</f>
        <v>0</v>
      </c>
      <c r="S218" s="187">
        <v>6.8000000000000005E-2</v>
      </c>
      <c r="T218" s="188">
        <f>S218*H218</f>
        <v>0.51768400000000003</v>
      </c>
      <c r="U218" s="32"/>
      <c r="V218" s="32"/>
      <c r="W218" s="32"/>
      <c r="X218" s="32"/>
      <c r="Y218" s="32"/>
      <c r="Z218" s="32"/>
      <c r="AA218" s="32"/>
      <c r="AB218" s="32"/>
      <c r="AC218" s="32"/>
      <c r="AD218" s="32"/>
      <c r="AE218" s="32"/>
      <c r="AR218" s="189" t="s">
        <v>177</v>
      </c>
      <c r="AT218" s="189" t="s">
        <v>173</v>
      </c>
      <c r="AU218" s="189" t="s">
        <v>169</v>
      </c>
      <c r="AY218" s="15" t="s">
        <v>168</v>
      </c>
      <c r="BE218" s="190">
        <f>IF(N218="základní",J218,0)</f>
        <v>0</v>
      </c>
      <c r="BF218" s="190">
        <f>IF(N218="snížená",J218,0)</f>
        <v>0</v>
      </c>
      <c r="BG218" s="190">
        <f>IF(N218="zákl. přenesená",J218,0)</f>
        <v>0</v>
      </c>
      <c r="BH218" s="190">
        <f>IF(N218="sníž. přenesená",J218,0)</f>
        <v>0</v>
      </c>
      <c r="BI218" s="190">
        <f>IF(N218="nulová",J218,0)</f>
        <v>0</v>
      </c>
      <c r="BJ218" s="15" t="s">
        <v>81</v>
      </c>
      <c r="BK218" s="190">
        <f>ROUND(I218*H218,2)</f>
        <v>0</v>
      </c>
      <c r="BL218" s="15" t="s">
        <v>177</v>
      </c>
      <c r="BM218" s="189" t="s">
        <v>406</v>
      </c>
    </row>
    <row r="219" spans="1:65" s="2" customFormat="1" ht="11.25">
      <c r="A219" s="32"/>
      <c r="B219" s="33"/>
      <c r="C219" s="34"/>
      <c r="D219" s="191" t="s">
        <v>179</v>
      </c>
      <c r="E219" s="34"/>
      <c r="F219" s="192" t="s">
        <v>407</v>
      </c>
      <c r="G219" s="34"/>
      <c r="H219" s="34"/>
      <c r="I219" s="193"/>
      <c r="J219" s="34"/>
      <c r="K219" s="34"/>
      <c r="L219" s="37"/>
      <c r="M219" s="194"/>
      <c r="N219" s="195"/>
      <c r="O219" s="62"/>
      <c r="P219" s="62"/>
      <c r="Q219" s="62"/>
      <c r="R219" s="62"/>
      <c r="S219" s="62"/>
      <c r="T219" s="63"/>
      <c r="U219" s="32"/>
      <c r="V219" s="32"/>
      <c r="W219" s="32"/>
      <c r="X219" s="32"/>
      <c r="Y219" s="32"/>
      <c r="Z219" s="32"/>
      <c r="AA219" s="32"/>
      <c r="AB219" s="32"/>
      <c r="AC219" s="32"/>
      <c r="AD219" s="32"/>
      <c r="AE219" s="32"/>
      <c r="AT219" s="15" t="s">
        <v>179</v>
      </c>
      <c r="AU219" s="15" t="s">
        <v>169</v>
      </c>
    </row>
    <row r="220" spans="1:65" s="12" customFormat="1" ht="22.9" customHeight="1">
      <c r="B220" s="161"/>
      <c r="C220" s="162"/>
      <c r="D220" s="163" t="s">
        <v>73</v>
      </c>
      <c r="E220" s="175" t="s">
        <v>408</v>
      </c>
      <c r="F220" s="175" t="s">
        <v>409</v>
      </c>
      <c r="G220" s="162"/>
      <c r="H220" s="162"/>
      <c r="I220" s="165"/>
      <c r="J220" s="176">
        <f>BK220</f>
        <v>0</v>
      </c>
      <c r="K220" s="162"/>
      <c r="L220" s="167"/>
      <c r="M220" s="168"/>
      <c r="N220" s="169"/>
      <c r="O220" s="169"/>
      <c r="P220" s="170">
        <f>SUM(P221:P228)</f>
        <v>0</v>
      </c>
      <c r="Q220" s="169"/>
      <c r="R220" s="170">
        <f>SUM(R221:R228)</f>
        <v>0</v>
      </c>
      <c r="S220" s="169"/>
      <c r="T220" s="171">
        <f>SUM(T221:T228)</f>
        <v>0</v>
      </c>
      <c r="AR220" s="172" t="s">
        <v>81</v>
      </c>
      <c r="AT220" s="173" t="s">
        <v>73</v>
      </c>
      <c r="AU220" s="173" t="s">
        <v>81</v>
      </c>
      <c r="AY220" s="172" t="s">
        <v>168</v>
      </c>
      <c r="BK220" s="174">
        <f>SUM(BK221:BK228)</f>
        <v>0</v>
      </c>
    </row>
    <row r="221" spans="1:65" s="2" customFormat="1" ht="22.15" customHeight="1">
      <c r="A221" s="32"/>
      <c r="B221" s="33"/>
      <c r="C221" s="177" t="s">
        <v>410</v>
      </c>
      <c r="D221" s="177" t="s">
        <v>173</v>
      </c>
      <c r="E221" s="178" t="s">
        <v>411</v>
      </c>
      <c r="F221" s="179" t="s">
        <v>412</v>
      </c>
      <c r="G221" s="180" t="s">
        <v>197</v>
      </c>
      <c r="H221" s="181">
        <v>29.033999999999999</v>
      </c>
      <c r="I221" s="182"/>
      <c r="J221" s="183">
        <f>ROUND(I221*H221,2)</f>
        <v>0</v>
      </c>
      <c r="K221" s="184"/>
      <c r="L221" s="37"/>
      <c r="M221" s="185" t="s">
        <v>19</v>
      </c>
      <c r="N221" s="186" t="s">
        <v>45</v>
      </c>
      <c r="O221" s="62"/>
      <c r="P221" s="187">
        <f>O221*H221</f>
        <v>0</v>
      </c>
      <c r="Q221" s="187">
        <v>0</v>
      </c>
      <c r="R221" s="187">
        <f>Q221*H221</f>
        <v>0</v>
      </c>
      <c r="S221" s="187">
        <v>0</v>
      </c>
      <c r="T221" s="188">
        <f>S221*H221</f>
        <v>0</v>
      </c>
      <c r="U221" s="32"/>
      <c r="V221" s="32"/>
      <c r="W221" s="32"/>
      <c r="X221" s="32"/>
      <c r="Y221" s="32"/>
      <c r="Z221" s="32"/>
      <c r="AA221" s="32"/>
      <c r="AB221" s="32"/>
      <c r="AC221" s="32"/>
      <c r="AD221" s="32"/>
      <c r="AE221" s="32"/>
      <c r="AR221" s="189" t="s">
        <v>177</v>
      </c>
      <c r="AT221" s="189" t="s">
        <v>173</v>
      </c>
      <c r="AU221" s="189" t="s">
        <v>83</v>
      </c>
      <c r="AY221" s="15" t="s">
        <v>168</v>
      </c>
      <c r="BE221" s="190">
        <f>IF(N221="základní",J221,0)</f>
        <v>0</v>
      </c>
      <c r="BF221" s="190">
        <f>IF(N221="snížená",J221,0)</f>
        <v>0</v>
      </c>
      <c r="BG221" s="190">
        <f>IF(N221="zákl. přenesená",J221,0)</f>
        <v>0</v>
      </c>
      <c r="BH221" s="190">
        <f>IF(N221="sníž. přenesená",J221,0)</f>
        <v>0</v>
      </c>
      <c r="BI221" s="190">
        <f>IF(N221="nulová",J221,0)</f>
        <v>0</v>
      </c>
      <c r="BJ221" s="15" t="s">
        <v>81</v>
      </c>
      <c r="BK221" s="190">
        <f>ROUND(I221*H221,2)</f>
        <v>0</v>
      </c>
      <c r="BL221" s="15" t="s">
        <v>177</v>
      </c>
      <c r="BM221" s="189" t="s">
        <v>413</v>
      </c>
    </row>
    <row r="222" spans="1:65" s="2" customFormat="1" ht="11.25">
      <c r="A222" s="32"/>
      <c r="B222" s="33"/>
      <c r="C222" s="34"/>
      <c r="D222" s="191" t="s">
        <v>179</v>
      </c>
      <c r="E222" s="34"/>
      <c r="F222" s="192" t="s">
        <v>414</v>
      </c>
      <c r="G222" s="34"/>
      <c r="H222" s="34"/>
      <c r="I222" s="193"/>
      <c r="J222" s="34"/>
      <c r="K222" s="34"/>
      <c r="L222" s="37"/>
      <c r="M222" s="194"/>
      <c r="N222" s="195"/>
      <c r="O222" s="62"/>
      <c r="P222" s="62"/>
      <c r="Q222" s="62"/>
      <c r="R222" s="62"/>
      <c r="S222" s="62"/>
      <c r="T222" s="63"/>
      <c r="U222" s="32"/>
      <c r="V222" s="32"/>
      <c r="W222" s="32"/>
      <c r="X222" s="32"/>
      <c r="Y222" s="32"/>
      <c r="Z222" s="32"/>
      <c r="AA222" s="32"/>
      <c r="AB222" s="32"/>
      <c r="AC222" s="32"/>
      <c r="AD222" s="32"/>
      <c r="AE222" s="32"/>
      <c r="AT222" s="15" t="s">
        <v>179</v>
      </c>
      <c r="AU222" s="15" t="s">
        <v>83</v>
      </c>
    </row>
    <row r="223" spans="1:65" s="2" customFormat="1" ht="19.899999999999999" customHeight="1">
      <c r="A223" s="32"/>
      <c r="B223" s="33"/>
      <c r="C223" s="177" t="s">
        <v>415</v>
      </c>
      <c r="D223" s="177" t="s">
        <v>173</v>
      </c>
      <c r="E223" s="178" t="s">
        <v>416</v>
      </c>
      <c r="F223" s="179" t="s">
        <v>417</v>
      </c>
      <c r="G223" s="180" t="s">
        <v>197</v>
      </c>
      <c r="H223" s="181">
        <v>29.033999999999999</v>
      </c>
      <c r="I223" s="182"/>
      <c r="J223" s="183">
        <f>ROUND(I223*H223,2)</f>
        <v>0</v>
      </c>
      <c r="K223" s="184"/>
      <c r="L223" s="37"/>
      <c r="M223" s="185" t="s">
        <v>19</v>
      </c>
      <c r="N223" s="186" t="s">
        <v>45</v>
      </c>
      <c r="O223" s="62"/>
      <c r="P223" s="187">
        <f>O223*H223</f>
        <v>0</v>
      </c>
      <c r="Q223" s="187">
        <v>0</v>
      </c>
      <c r="R223" s="187">
        <f>Q223*H223</f>
        <v>0</v>
      </c>
      <c r="S223" s="187">
        <v>0</v>
      </c>
      <c r="T223" s="188">
        <f>S223*H223</f>
        <v>0</v>
      </c>
      <c r="U223" s="32"/>
      <c r="V223" s="32"/>
      <c r="W223" s="32"/>
      <c r="X223" s="32"/>
      <c r="Y223" s="32"/>
      <c r="Z223" s="32"/>
      <c r="AA223" s="32"/>
      <c r="AB223" s="32"/>
      <c r="AC223" s="32"/>
      <c r="AD223" s="32"/>
      <c r="AE223" s="32"/>
      <c r="AR223" s="189" t="s">
        <v>177</v>
      </c>
      <c r="AT223" s="189" t="s">
        <v>173</v>
      </c>
      <c r="AU223" s="189" t="s">
        <v>83</v>
      </c>
      <c r="AY223" s="15" t="s">
        <v>168</v>
      </c>
      <c r="BE223" s="190">
        <f>IF(N223="základní",J223,0)</f>
        <v>0</v>
      </c>
      <c r="BF223" s="190">
        <f>IF(N223="snížená",J223,0)</f>
        <v>0</v>
      </c>
      <c r="BG223" s="190">
        <f>IF(N223="zákl. přenesená",J223,0)</f>
        <v>0</v>
      </c>
      <c r="BH223" s="190">
        <f>IF(N223="sníž. přenesená",J223,0)</f>
        <v>0</v>
      </c>
      <c r="BI223" s="190">
        <f>IF(N223="nulová",J223,0)</f>
        <v>0</v>
      </c>
      <c r="BJ223" s="15" t="s">
        <v>81</v>
      </c>
      <c r="BK223" s="190">
        <f>ROUND(I223*H223,2)</f>
        <v>0</v>
      </c>
      <c r="BL223" s="15" t="s">
        <v>177</v>
      </c>
      <c r="BM223" s="189" t="s">
        <v>418</v>
      </c>
    </row>
    <row r="224" spans="1:65" s="2" customFormat="1" ht="11.25">
      <c r="A224" s="32"/>
      <c r="B224" s="33"/>
      <c r="C224" s="34"/>
      <c r="D224" s="191" t="s">
        <v>179</v>
      </c>
      <c r="E224" s="34"/>
      <c r="F224" s="192" t="s">
        <v>419</v>
      </c>
      <c r="G224" s="34"/>
      <c r="H224" s="34"/>
      <c r="I224" s="193"/>
      <c r="J224" s="34"/>
      <c r="K224" s="34"/>
      <c r="L224" s="37"/>
      <c r="M224" s="194"/>
      <c r="N224" s="195"/>
      <c r="O224" s="62"/>
      <c r="P224" s="62"/>
      <c r="Q224" s="62"/>
      <c r="R224" s="62"/>
      <c r="S224" s="62"/>
      <c r="T224" s="63"/>
      <c r="U224" s="32"/>
      <c r="V224" s="32"/>
      <c r="W224" s="32"/>
      <c r="X224" s="32"/>
      <c r="Y224" s="32"/>
      <c r="Z224" s="32"/>
      <c r="AA224" s="32"/>
      <c r="AB224" s="32"/>
      <c r="AC224" s="32"/>
      <c r="AD224" s="32"/>
      <c r="AE224" s="32"/>
      <c r="AT224" s="15" t="s">
        <v>179</v>
      </c>
      <c r="AU224" s="15" t="s">
        <v>83</v>
      </c>
    </row>
    <row r="225" spans="1:65" s="2" customFormat="1" ht="22.15" customHeight="1">
      <c r="A225" s="32"/>
      <c r="B225" s="33"/>
      <c r="C225" s="177" t="s">
        <v>420</v>
      </c>
      <c r="D225" s="177" t="s">
        <v>173</v>
      </c>
      <c r="E225" s="178" t="s">
        <v>421</v>
      </c>
      <c r="F225" s="179" t="s">
        <v>422</v>
      </c>
      <c r="G225" s="180" t="s">
        <v>197</v>
      </c>
      <c r="H225" s="181">
        <v>0</v>
      </c>
      <c r="I225" s="182"/>
      <c r="J225" s="183">
        <f>ROUND(I225*H225,2)</f>
        <v>0</v>
      </c>
      <c r="K225" s="184"/>
      <c r="L225" s="37"/>
      <c r="M225" s="185" t="s">
        <v>19</v>
      </c>
      <c r="N225" s="186" t="s">
        <v>45</v>
      </c>
      <c r="O225" s="62"/>
      <c r="P225" s="187">
        <f>O225*H225</f>
        <v>0</v>
      </c>
      <c r="Q225" s="187">
        <v>0</v>
      </c>
      <c r="R225" s="187">
        <f>Q225*H225</f>
        <v>0</v>
      </c>
      <c r="S225" s="187">
        <v>0</v>
      </c>
      <c r="T225" s="188">
        <f>S225*H225</f>
        <v>0</v>
      </c>
      <c r="U225" s="32"/>
      <c r="V225" s="32"/>
      <c r="W225" s="32"/>
      <c r="X225" s="32"/>
      <c r="Y225" s="32"/>
      <c r="Z225" s="32"/>
      <c r="AA225" s="32"/>
      <c r="AB225" s="32"/>
      <c r="AC225" s="32"/>
      <c r="AD225" s="32"/>
      <c r="AE225" s="32"/>
      <c r="AR225" s="189" t="s">
        <v>177</v>
      </c>
      <c r="AT225" s="189" t="s">
        <v>173</v>
      </c>
      <c r="AU225" s="189" t="s">
        <v>83</v>
      </c>
      <c r="AY225" s="15" t="s">
        <v>168</v>
      </c>
      <c r="BE225" s="190">
        <f>IF(N225="základní",J225,0)</f>
        <v>0</v>
      </c>
      <c r="BF225" s="190">
        <f>IF(N225="snížená",J225,0)</f>
        <v>0</v>
      </c>
      <c r="BG225" s="190">
        <f>IF(N225="zákl. přenesená",J225,0)</f>
        <v>0</v>
      </c>
      <c r="BH225" s="190">
        <f>IF(N225="sníž. přenesená",J225,0)</f>
        <v>0</v>
      </c>
      <c r="BI225" s="190">
        <f>IF(N225="nulová",J225,0)</f>
        <v>0</v>
      </c>
      <c r="BJ225" s="15" t="s">
        <v>81</v>
      </c>
      <c r="BK225" s="190">
        <f>ROUND(I225*H225,2)</f>
        <v>0</v>
      </c>
      <c r="BL225" s="15" t="s">
        <v>177</v>
      </c>
      <c r="BM225" s="189" t="s">
        <v>423</v>
      </c>
    </row>
    <row r="226" spans="1:65" s="2" customFormat="1" ht="11.25">
      <c r="A226" s="32"/>
      <c r="B226" s="33"/>
      <c r="C226" s="34"/>
      <c r="D226" s="191" t="s">
        <v>179</v>
      </c>
      <c r="E226" s="34"/>
      <c r="F226" s="192" t="s">
        <v>424</v>
      </c>
      <c r="G226" s="34"/>
      <c r="H226" s="34"/>
      <c r="I226" s="193"/>
      <c r="J226" s="34"/>
      <c r="K226" s="34"/>
      <c r="L226" s="37"/>
      <c r="M226" s="194"/>
      <c r="N226" s="195"/>
      <c r="O226" s="62"/>
      <c r="P226" s="62"/>
      <c r="Q226" s="62"/>
      <c r="R226" s="62"/>
      <c r="S226" s="62"/>
      <c r="T226" s="63"/>
      <c r="U226" s="32"/>
      <c r="V226" s="32"/>
      <c r="W226" s="32"/>
      <c r="X226" s="32"/>
      <c r="Y226" s="32"/>
      <c r="Z226" s="32"/>
      <c r="AA226" s="32"/>
      <c r="AB226" s="32"/>
      <c r="AC226" s="32"/>
      <c r="AD226" s="32"/>
      <c r="AE226" s="32"/>
      <c r="AT226" s="15" t="s">
        <v>179</v>
      </c>
      <c r="AU226" s="15" t="s">
        <v>83</v>
      </c>
    </row>
    <row r="227" spans="1:65" s="2" customFormat="1" ht="22.15" customHeight="1">
      <c r="A227" s="32"/>
      <c r="B227" s="33"/>
      <c r="C227" s="177" t="s">
        <v>425</v>
      </c>
      <c r="D227" s="177" t="s">
        <v>173</v>
      </c>
      <c r="E227" s="178" t="s">
        <v>426</v>
      </c>
      <c r="F227" s="179" t="s">
        <v>427</v>
      </c>
      <c r="G227" s="180" t="s">
        <v>197</v>
      </c>
      <c r="H227" s="181">
        <v>29.033999999999999</v>
      </c>
      <c r="I227" s="182"/>
      <c r="J227" s="183">
        <f>ROUND(I227*H227,2)</f>
        <v>0</v>
      </c>
      <c r="K227" s="184"/>
      <c r="L227" s="37"/>
      <c r="M227" s="185" t="s">
        <v>19</v>
      </c>
      <c r="N227" s="186" t="s">
        <v>45</v>
      </c>
      <c r="O227" s="62"/>
      <c r="P227" s="187">
        <f>O227*H227</f>
        <v>0</v>
      </c>
      <c r="Q227" s="187">
        <v>0</v>
      </c>
      <c r="R227" s="187">
        <f>Q227*H227</f>
        <v>0</v>
      </c>
      <c r="S227" s="187">
        <v>0</v>
      </c>
      <c r="T227" s="188">
        <f>S227*H227</f>
        <v>0</v>
      </c>
      <c r="U227" s="32"/>
      <c r="V227" s="32"/>
      <c r="W227" s="32"/>
      <c r="X227" s="32"/>
      <c r="Y227" s="32"/>
      <c r="Z227" s="32"/>
      <c r="AA227" s="32"/>
      <c r="AB227" s="32"/>
      <c r="AC227" s="32"/>
      <c r="AD227" s="32"/>
      <c r="AE227" s="32"/>
      <c r="AR227" s="189" t="s">
        <v>177</v>
      </c>
      <c r="AT227" s="189" t="s">
        <v>173</v>
      </c>
      <c r="AU227" s="189" t="s">
        <v>83</v>
      </c>
      <c r="AY227" s="15" t="s">
        <v>168</v>
      </c>
      <c r="BE227" s="190">
        <f>IF(N227="základní",J227,0)</f>
        <v>0</v>
      </c>
      <c r="BF227" s="190">
        <f>IF(N227="snížená",J227,0)</f>
        <v>0</v>
      </c>
      <c r="BG227" s="190">
        <f>IF(N227="zákl. přenesená",J227,0)</f>
        <v>0</v>
      </c>
      <c r="BH227" s="190">
        <f>IF(N227="sníž. přenesená",J227,0)</f>
        <v>0</v>
      </c>
      <c r="BI227" s="190">
        <f>IF(N227="nulová",J227,0)</f>
        <v>0</v>
      </c>
      <c r="BJ227" s="15" t="s">
        <v>81</v>
      </c>
      <c r="BK227" s="190">
        <f>ROUND(I227*H227,2)</f>
        <v>0</v>
      </c>
      <c r="BL227" s="15" t="s">
        <v>177</v>
      </c>
      <c r="BM227" s="189" t="s">
        <v>428</v>
      </c>
    </row>
    <row r="228" spans="1:65" s="2" customFormat="1" ht="11.25">
      <c r="A228" s="32"/>
      <c r="B228" s="33"/>
      <c r="C228" s="34"/>
      <c r="D228" s="191" t="s">
        <v>179</v>
      </c>
      <c r="E228" s="34"/>
      <c r="F228" s="192" t="s">
        <v>429</v>
      </c>
      <c r="G228" s="34"/>
      <c r="H228" s="34"/>
      <c r="I228" s="193"/>
      <c r="J228" s="34"/>
      <c r="K228" s="34"/>
      <c r="L228" s="37"/>
      <c r="M228" s="194"/>
      <c r="N228" s="195"/>
      <c r="O228" s="62"/>
      <c r="P228" s="62"/>
      <c r="Q228" s="62"/>
      <c r="R228" s="62"/>
      <c r="S228" s="62"/>
      <c r="T228" s="63"/>
      <c r="U228" s="32"/>
      <c r="V228" s="32"/>
      <c r="W228" s="32"/>
      <c r="X228" s="32"/>
      <c r="Y228" s="32"/>
      <c r="Z228" s="32"/>
      <c r="AA228" s="32"/>
      <c r="AB228" s="32"/>
      <c r="AC228" s="32"/>
      <c r="AD228" s="32"/>
      <c r="AE228" s="32"/>
      <c r="AT228" s="15" t="s">
        <v>179</v>
      </c>
      <c r="AU228" s="15" t="s">
        <v>83</v>
      </c>
    </row>
    <row r="229" spans="1:65" s="12" customFormat="1" ht="22.9" customHeight="1">
      <c r="B229" s="161"/>
      <c r="C229" s="162"/>
      <c r="D229" s="163" t="s">
        <v>73</v>
      </c>
      <c r="E229" s="175" t="s">
        <v>430</v>
      </c>
      <c r="F229" s="175" t="s">
        <v>431</v>
      </c>
      <c r="G229" s="162"/>
      <c r="H229" s="162"/>
      <c r="I229" s="165"/>
      <c r="J229" s="176">
        <f>BK229</f>
        <v>0</v>
      </c>
      <c r="K229" s="162"/>
      <c r="L229" s="167"/>
      <c r="M229" s="168"/>
      <c r="N229" s="169"/>
      <c r="O229" s="169"/>
      <c r="P229" s="170">
        <f>SUM(P230:P231)</f>
        <v>0</v>
      </c>
      <c r="Q229" s="169"/>
      <c r="R229" s="170">
        <f>SUM(R230:R231)</f>
        <v>0</v>
      </c>
      <c r="S229" s="169"/>
      <c r="T229" s="171">
        <f>SUM(T230:T231)</f>
        <v>0</v>
      </c>
      <c r="AR229" s="172" t="s">
        <v>81</v>
      </c>
      <c r="AT229" s="173" t="s">
        <v>73</v>
      </c>
      <c r="AU229" s="173" t="s">
        <v>81</v>
      </c>
      <c r="AY229" s="172" t="s">
        <v>168</v>
      </c>
      <c r="BK229" s="174">
        <f>SUM(BK230:BK231)</f>
        <v>0</v>
      </c>
    </row>
    <row r="230" spans="1:65" s="2" customFormat="1" ht="30" customHeight="1">
      <c r="A230" s="32"/>
      <c r="B230" s="33"/>
      <c r="C230" s="177" t="s">
        <v>432</v>
      </c>
      <c r="D230" s="177" t="s">
        <v>173</v>
      </c>
      <c r="E230" s="178" t="s">
        <v>433</v>
      </c>
      <c r="F230" s="179" t="s">
        <v>434</v>
      </c>
      <c r="G230" s="180" t="s">
        <v>197</v>
      </c>
      <c r="H230" s="181">
        <v>38.848999999999997</v>
      </c>
      <c r="I230" s="182"/>
      <c r="J230" s="183">
        <f>ROUND(I230*H230,2)</f>
        <v>0</v>
      </c>
      <c r="K230" s="184"/>
      <c r="L230" s="37"/>
      <c r="M230" s="185" t="s">
        <v>19</v>
      </c>
      <c r="N230" s="186" t="s">
        <v>45</v>
      </c>
      <c r="O230" s="62"/>
      <c r="P230" s="187">
        <f>O230*H230</f>
        <v>0</v>
      </c>
      <c r="Q230" s="187">
        <v>0</v>
      </c>
      <c r="R230" s="187">
        <f>Q230*H230</f>
        <v>0</v>
      </c>
      <c r="S230" s="187">
        <v>0</v>
      </c>
      <c r="T230" s="188">
        <f>S230*H230</f>
        <v>0</v>
      </c>
      <c r="U230" s="32"/>
      <c r="V230" s="32"/>
      <c r="W230" s="32"/>
      <c r="X230" s="32"/>
      <c r="Y230" s="32"/>
      <c r="Z230" s="32"/>
      <c r="AA230" s="32"/>
      <c r="AB230" s="32"/>
      <c r="AC230" s="32"/>
      <c r="AD230" s="32"/>
      <c r="AE230" s="32"/>
      <c r="AR230" s="189" t="s">
        <v>177</v>
      </c>
      <c r="AT230" s="189" t="s">
        <v>173</v>
      </c>
      <c r="AU230" s="189" t="s">
        <v>83</v>
      </c>
      <c r="AY230" s="15" t="s">
        <v>168</v>
      </c>
      <c r="BE230" s="190">
        <f>IF(N230="základní",J230,0)</f>
        <v>0</v>
      </c>
      <c r="BF230" s="190">
        <f>IF(N230="snížená",J230,0)</f>
        <v>0</v>
      </c>
      <c r="BG230" s="190">
        <f>IF(N230="zákl. přenesená",J230,0)</f>
        <v>0</v>
      </c>
      <c r="BH230" s="190">
        <f>IF(N230="sníž. přenesená",J230,0)</f>
        <v>0</v>
      </c>
      <c r="BI230" s="190">
        <f>IF(N230="nulová",J230,0)</f>
        <v>0</v>
      </c>
      <c r="BJ230" s="15" t="s">
        <v>81</v>
      </c>
      <c r="BK230" s="190">
        <f>ROUND(I230*H230,2)</f>
        <v>0</v>
      </c>
      <c r="BL230" s="15" t="s">
        <v>177</v>
      </c>
      <c r="BM230" s="189" t="s">
        <v>435</v>
      </c>
    </row>
    <row r="231" spans="1:65" s="2" customFormat="1" ht="11.25">
      <c r="A231" s="32"/>
      <c r="B231" s="33"/>
      <c r="C231" s="34"/>
      <c r="D231" s="191" t="s">
        <v>179</v>
      </c>
      <c r="E231" s="34"/>
      <c r="F231" s="192" t="s">
        <v>436</v>
      </c>
      <c r="G231" s="34"/>
      <c r="H231" s="34"/>
      <c r="I231" s="193"/>
      <c r="J231" s="34"/>
      <c r="K231" s="34"/>
      <c r="L231" s="37"/>
      <c r="M231" s="194"/>
      <c r="N231" s="195"/>
      <c r="O231" s="62"/>
      <c r="P231" s="62"/>
      <c r="Q231" s="62"/>
      <c r="R231" s="62"/>
      <c r="S231" s="62"/>
      <c r="T231" s="63"/>
      <c r="U231" s="32"/>
      <c r="V231" s="32"/>
      <c r="W231" s="32"/>
      <c r="X231" s="32"/>
      <c r="Y231" s="32"/>
      <c r="Z231" s="32"/>
      <c r="AA231" s="32"/>
      <c r="AB231" s="32"/>
      <c r="AC231" s="32"/>
      <c r="AD231" s="32"/>
      <c r="AE231" s="32"/>
      <c r="AT231" s="15" t="s">
        <v>179</v>
      </c>
      <c r="AU231" s="15" t="s">
        <v>83</v>
      </c>
    </row>
    <row r="232" spans="1:65" s="12" customFormat="1" ht="25.9" customHeight="1">
      <c r="B232" s="161"/>
      <c r="C232" s="162"/>
      <c r="D232" s="163" t="s">
        <v>73</v>
      </c>
      <c r="E232" s="164" t="s">
        <v>437</v>
      </c>
      <c r="F232" s="164" t="s">
        <v>438</v>
      </c>
      <c r="G232" s="162"/>
      <c r="H232" s="162"/>
      <c r="I232" s="165"/>
      <c r="J232" s="166">
        <f>BK232</f>
        <v>0</v>
      </c>
      <c r="K232" s="162"/>
      <c r="L232" s="167"/>
      <c r="M232" s="168"/>
      <c r="N232" s="169"/>
      <c r="O232" s="169"/>
      <c r="P232" s="170">
        <f>P233+P245+P252+P257+P288+P304+P307+P311+P337+P352+P355+P371+P376+P381+P413</f>
        <v>0</v>
      </c>
      <c r="Q232" s="169"/>
      <c r="R232" s="170">
        <f>R233+R245+R252+R257+R288+R304+R307+R311+R337+R352+R355+R371+R376+R381+R413</f>
        <v>4.903061761</v>
      </c>
      <c r="S232" s="169"/>
      <c r="T232" s="171">
        <f>T233+T245+T252+T257+T288+T304+T307+T311+T337+T352+T355+T371+T376+T381+T413</f>
        <v>3.7399666000000003</v>
      </c>
      <c r="AR232" s="172" t="s">
        <v>83</v>
      </c>
      <c r="AT232" s="173" t="s">
        <v>73</v>
      </c>
      <c r="AU232" s="173" t="s">
        <v>74</v>
      </c>
      <c r="AY232" s="172" t="s">
        <v>168</v>
      </c>
      <c r="BK232" s="174">
        <f>BK233+BK245+BK252+BK257+BK288+BK304+BK307+BK311+BK337+BK352+BK355+BK371+BK376+BK381+BK413</f>
        <v>0</v>
      </c>
    </row>
    <row r="233" spans="1:65" s="12" customFormat="1" ht="22.9" customHeight="1">
      <c r="B233" s="161"/>
      <c r="C233" s="162"/>
      <c r="D233" s="163" t="s">
        <v>73</v>
      </c>
      <c r="E233" s="175" t="s">
        <v>439</v>
      </c>
      <c r="F233" s="175" t="s">
        <v>440</v>
      </c>
      <c r="G233" s="162"/>
      <c r="H233" s="162"/>
      <c r="I233" s="165"/>
      <c r="J233" s="176">
        <f>BK233</f>
        <v>0</v>
      </c>
      <c r="K233" s="162"/>
      <c r="L233" s="167"/>
      <c r="M233" s="168"/>
      <c r="N233" s="169"/>
      <c r="O233" s="169"/>
      <c r="P233" s="170">
        <f>SUM(P234:P244)</f>
        <v>0</v>
      </c>
      <c r="Q233" s="169"/>
      <c r="R233" s="170">
        <f>SUM(R234:R244)</f>
        <v>0.68059307000000002</v>
      </c>
      <c r="S233" s="169"/>
      <c r="T233" s="171">
        <f>SUM(T234:T244)</f>
        <v>0</v>
      </c>
      <c r="AR233" s="172" t="s">
        <v>83</v>
      </c>
      <c r="AT233" s="173" t="s">
        <v>73</v>
      </c>
      <c r="AU233" s="173" t="s">
        <v>81</v>
      </c>
      <c r="AY233" s="172" t="s">
        <v>168</v>
      </c>
      <c r="BK233" s="174">
        <f>SUM(BK234:BK244)</f>
        <v>0</v>
      </c>
    </row>
    <row r="234" spans="1:65" s="2" customFormat="1" ht="22.15" customHeight="1">
      <c r="A234" s="32"/>
      <c r="B234" s="33"/>
      <c r="C234" s="177" t="s">
        <v>441</v>
      </c>
      <c r="D234" s="177" t="s">
        <v>173</v>
      </c>
      <c r="E234" s="178" t="s">
        <v>442</v>
      </c>
      <c r="F234" s="179" t="s">
        <v>443</v>
      </c>
      <c r="G234" s="180" t="s">
        <v>210</v>
      </c>
      <c r="H234" s="181">
        <v>76.569999999999993</v>
      </c>
      <c r="I234" s="182"/>
      <c r="J234" s="183">
        <f>ROUND(I234*H234,2)</f>
        <v>0</v>
      </c>
      <c r="K234" s="184"/>
      <c r="L234" s="37"/>
      <c r="M234" s="185" t="s">
        <v>19</v>
      </c>
      <c r="N234" s="186" t="s">
        <v>45</v>
      </c>
      <c r="O234" s="62"/>
      <c r="P234" s="187">
        <f>O234*H234</f>
        <v>0</v>
      </c>
      <c r="Q234" s="187">
        <v>0</v>
      </c>
      <c r="R234" s="187">
        <f>Q234*H234</f>
        <v>0</v>
      </c>
      <c r="S234" s="187">
        <v>0</v>
      </c>
      <c r="T234" s="188">
        <f>S234*H234</f>
        <v>0</v>
      </c>
      <c r="U234" s="32"/>
      <c r="V234" s="32"/>
      <c r="W234" s="32"/>
      <c r="X234" s="32"/>
      <c r="Y234" s="32"/>
      <c r="Z234" s="32"/>
      <c r="AA234" s="32"/>
      <c r="AB234" s="32"/>
      <c r="AC234" s="32"/>
      <c r="AD234" s="32"/>
      <c r="AE234" s="32"/>
      <c r="AR234" s="189" t="s">
        <v>253</v>
      </c>
      <c r="AT234" s="189" t="s">
        <v>173</v>
      </c>
      <c r="AU234" s="189" t="s">
        <v>83</v>
      </c>
      <c r="AY234" s="15" t="s">
        <v>168</v>
      </c>
      <c r="BE234" s="190">
        <f>IF(N234="základní",J234,0)</f>
        <v>0</v>
      </c>
      <c r="BF234" s="190">
        <f>IF(N234="snížená",J234,0)</f>
        <v>0</v>
      </c>
      <c r="BG234" s="190">
        <f>IF(N234="zákl. přenesená",J234,0)</f>
        <v>0</v>
      </c>
      <c r="BH234" s="190">
        <f>IF(N234="sníž. přenesená",J234,0)</f>
        <v>0</v>
      </c>
      <c r="BI234" s="190">
        <f>IF(N234="nulová",J234,0)</f>
        <v>0</v>
      </c>
      <c r="BJ234" s="15" t="s">
        <v>81</v>
      </c>
      <c r="BK234" s="190">
        <f>ROUND(I234*H234,2)</f>
        <v>0</v>
      </c>
      <c r="BL234" s="15" t="s">
        <v>253</v>
      </c>
      <c r="BM234" s="189" t="s">
        <v>444</v>
      </c>
    </row>
    <row r="235" spans="1:65" s="2" customFormat="1" ht="11.25">
      <c r="A235" s="32"/>
      <c r="B235" s="33"/>
      <c r="C235" s="34"/>
      <c r="D235" s="191" t="s">
        <v>179</v>
      </c>
      <c r="E235" s="34"/>
      <c r="F235" s="192" t="s">
        <v>445</v>
      </c>
      <c r="G235" s="34"/>
      <c r="H235" s="34"/>
      <c r="I235" s="193"/>
      <c r="J235" s="34"/>
      <c r="K235" s="34"/>
      <c r="L235" s="37"/>
      <c r="M235" s="194"/>
      <c r="N235" s="195"/>
      <c r="O235" s="62"/>
      <c r="P235" s="62"/>
      <c r="Q235" s="62"/>
      <c r="R235" s="62"/>
      <c r="S235" s="62"/>
      <c r="T235" s="63"/>
      <c r="U235" s="32"/>
      <c r="V235" s="32"/>
      <c r="W235" s="32"/>
      <c r="X235" s="32"/>
      <c r="Y235" s="32"/>
      <c r="Z235" s="32"/>
      <c r="AA235" s="32"/>
      <c r="AB235" s="32"/>
      <c r="AC235" s="32"/>
      <c r="AD235" s="32"/>
      <c r="AE235" s="32"/>
      <c r="AT235" s="15" t="s">
        <v>179</v>
      </c>
      <c r="AU235" s="15" t="s">
        <v>83</v>
      </c>
    </row>
    <row r="236" spans="1:65" s="2" customFormat="1" ht="14.45" customHeight="1">
      <c r="A236" s="32"/>
      <c r="B236" s="33"/>
      <c r="C236" s="197" t="s">
        <v>446</v>
      </c>
      <c r="D236" s="197" t="s">
        <v>447</v>
      </c>
      <c r="E236" s="198" t="s">
        <v>448</v>
      </c>
      <c r="F236" s="199" t="s">
        <v>449</v>
      </c>
      <c r="G236" s="200" t="s">
        <v>210</v>
      </c>
      <c r="H236" s="201">
        <v>78.100999999999999</v>
      </c>
      <c r="I236" s="202"/>
      <c r="J236" s="203">
        <f>ROUND(I236*H236,2)</f>
        <v>0</v>
      </c>
      <c r="K236" s="204"/>
      <c r="L236" s="205"/>
      <c r="M236" s="206" t="s">
        <v>19</v>
      </c>
      <c r="N236" s="207" t="s">
        <v>45</v>
      </c>
      <c r="O236" s="62"/>
      <c r="P236" s="187">
        <f>O236*H236</f>
        <v>0</v>
      </c>
      <c r="Q236" s="187">
        <v>5.1999999999999995E-4</v>
      </c>
      <c r="R236" s="187">
        <f>Q236*H236</f>
        <v>4.0612519999999999E-2</v>
      </c>
      <c r="S236" s="187">
        <v>0</v>
      </c>
      <c r="T236" s="188">
        <f>S236*H236</f>
        <v>0</v>
      </c>
      <c r="U236" s="32"/>
      <c r="V236" s="32"/>
      <c r="W236" s="32"/>
      <c r="X236" s="32"/>
      <c r="Y236" s="32"/>
      <c r="Z236" s="32"/>
      <c r="AA236" s="32"/>
      <c r="AB236" s="32"/>
      <c r="AC236" s="32"/>
      <c r="AD236" s="32"/>
      <c r="AE236" s="32"/>
      <c r="AR236" s="189" t="s">
        <v>337</v>
      </c>
      <c r="AT236" s="189" t="s">
        <v>447</v>
      </c>
      <c r="AU236" s="189" t="s">
        <v>83</v>
      </c>
      <c r="AY236" s="15" t="s">
        <v>168</v>
      </c>
      <c r="BE236" s="190">
        <f>IF(N236="základní",J236,0)</f>
        <v>0</v>
      </c>
      <c r="BF236" s="190">
        <f>IF(N236="snížená",J236,0)</f>
        <v>0</v>
      </c>
      <c r="BG236" s="190">
        <f>IF(N236="zákl. přenesená",J236,0)</f>
        <v>0</v>
      </c>
      <c r="BH236" s="190">
        <f>IF(N236="sníž. přenesená",J236,0)</f>
        <v>0</v>
      </c>
      <c r="BI236" s="190">
        <f>IF(N236="nulová",J236,0)</f>
        <v>0</v>
      </c>
      <c r="BJ236" s="15" t="s">
        <v>81</v>
      </c>
      <c r="BK236" s="190">
        <f>ROUND(I236*H236,2)</f>
        <v>0</v>
      </c>
      <c r="BL236" s="15" t="s">
        <v>253</v>
      </c>
      <c r="BM236" s="189" t="s">
        <v>450</v>
      </c>
    </row>
    <row r="237" spans="1:65" s="2" customFormat="1" ht="22.15" customHeight="1">
      <c r="A237" s="32"/>
      <c r="B237" s="33"/>
      <c r="C237" s="177" t="s">
        <v>451</v>
      </c>
      <c r="D237" s="177" t="s">
        <v>173</v>
      </c>
      <c r="E237" s="178" t="s">
        <v>442</v>
      </c>
      <c r="F237" s="179" t="s">
        <v>443</v>
      </c>
      <c r="G237" s="180" t="s">
        <v>210</v>
      </c>
      <c r="H237" s="181">
        <v>90.85</v>
      </c>
      <c r="I237" s="182"/>
      <c r="J237" s="183">
        <f>ROUND(I237*H237,2)</f>
        <v>0</v>
      </c>
      <c r="K237" s="184"/>
      <c r="L237" s="37"/>
      <c r="M237" s="185" t="s">
        <v>19</v>
      </c>
      <c r="N237" s="186" t="s">
        <v>45</v>
      </c>
      <c r="O237" s="62"/>
      <c r="P237" s="187">
        <f>O237*H237</f>
        <v>0</v>
      </c>
      <c r="Q237" s="187">
        <v>0</v>
      </c>
      <c r="R237" s="187">
        <f>Q237*H237</f>
        <v>0</v>
      </c>
      <c r="S237" s="187">
        <v>0</v>
      </c>
      <c r="T237" s="188">
        <f>S237*H237</f>
        <v>0</v>
      </c>
      <c r="U237" s="32"/>
      <c r="V237" s="32"/>
      <c r="W237" s="32"/>
      <c r="X237" s="32"/>
      <c r="Y237" s="32"/>
      <c r="Z237" s="32"/>
      <c r="AA237" s="32"/>
      <c r="AB237" s="32"/>
      <c r="AC237" s="32"/>
      <c r="AD237" s="32"/>
      <c r="AE237" s="32"/>
      <c r="AR237" s="189" t="s">
        <v>253</v>
      </c>
      <c r="AT237" s="189" t="s">
        <v>173</v>
      </c>
      <c r="AU237" s="189" t="s">
        <v>83</v>
      </c>
      <c r="AY237" s="15" t="s">
        <v>168</v>
      </c>
      <c r="BE237" s="190">
        <f>IF(N237="základní",J237,0)</f>
        <v>0</v>
      </c>
      <c r="BF237" s="190">
        <f>IF(N237="snížená",J237,0)</f>
        <v>0</v>
      </c>
      <c r="BG237" s="190">
        <f>IF(N237="zákl. přenesená",J237,0)</f>
        <v>0</v>
      </c>
      <c r="BH237" s="190">
        <f>IF(N237="sníž. přenesená",J237,0)</f>
        <v>0</v>
      </c>
      <c r="BI237" s="190">
        <f>IF(N237="nulová",J237,0)</f>
        <v>0</v>
      </c>
      <c r="BJ237" s="15" t="s">
        <v>81</v>
      </c>
      <c r="BK237" s="190">
        <f>ROUND(I237*H237,2)</f>
        <v>0</v>
      </c>
      <c r="BL237" s="15" t="s">
        <v>253</v>
      </c>
      <c r="BM237" s="189" t="s">
        <v>452</v>
      </c>
    </row>
    <row r="238" spans="1:65" s="2" customFormat="1" ht="11.25">
      <c r="A238" s="32"/>
      <c r="B238" s="33"/>
      <c r="C238" s="34"/>
      <c r="D238" s="191" t="s">
        <v>179</v>
      </c>
      <c r="E238" s="34"/>
      <c r="F238" s="192" t="s">
        <v>445</v>
      </c>
      <c r="G238" s="34"/>
      <c r="H238" s="34"/>
      <c r="I238" s="193"/>
      <c r="J238" s="34"/>
      <c r="K238" s="34"/>
      <c r="L238" s="37"/>
      <c r="M238" s="194"/>
      <c r="N238" s="195"/>
      <c r="O238" s="62"/>
      <c r="P238" s="62"/>
      <c r="Q238" s="62"/>
      <c r="R238" s="62"/>
      <c r="S238" s="62"/>
      <c r="T238" s="63"/>
      <c r="U238" s="32"/>
      <c r="V238" s="32"/>
      <c r="W238" s="32"/>
      <c r="X238" s="32"/>
      <c r="Y238" s="32"/>
      <c r="Z238" s="32"/>
      <c r="AA238" s="32"/>
      <c r="AB238" s="32"/>
      <c r="AC238" s="32"/>
      <c r="AD238" s="32"/>
      <c r="AE238" s="32"/>
      <c r="AT238" s="15" t="s">
        <v>179</v>
      </c>
      <c r="AU238" s="15" t="s">
        <v>83</v>
      </c>
    </row>
    <row r="239" spans="1:65" s="2" customFormat="1" ht="14.45" customHeight="1">
      <c r="A239" s="32"/>
      <c r="B239" s="33"/>
      <c r="C239" s="197" t="s">
        <v>453</v>
      </c>
      <c r="D239" s="197" t="s">
        <v>447</v>
      </c>
      <c r="E239" s="198" t="s">
        <v>454</v>
      </c>
      <c r="F239" s="199" t="s">
        <v>455</v>
      </c>
      <c r="G239" s="200" t="s">
        <v>210</v>
      </c>
      <c r="H239" s="201">
        <v>92.667000000000002</v>
      </c>
      <c r="I239" s="202"/>
      <c r="J239" s="203">
        <f>ROUND(I239*H239,2)</f>
        <v>0</v>
      </c>
      <c r="K239" s="204"/>
      <c r="L239" s="205"/>
      <c r="M239" s="206" t="s">
        <v>19</v>
      </c>
      <c r="N239" s="207" t="s">
        <v>45</v>
      </c>
      <c r="O239" s="62"/>
      <c r="P239" s="187">
        <f>O239*H239</f>
        <v>0</v>
      </c>
      <c r="Q239" s="187">
        <v>6.4999999999999997E-4</v>
      </c>
      <c r="R239" s="187">
        <f>Q239*H239</f>
        <v>6.0233549999999997E-2</v>
      </c>
      <c r="S239" s="187">
        <v>0</v>
      </c>
      <c r="T239" s="188">
        <f>S239*H239</f>
        <v>0</v>
      </c>
      <c r="U239" s="32"/>
      <c r="V239" s="32"/>
      <c r="W239" s="32"/>
      <c r="X239" s="32"/>
      <c r="Y239" s="32"/>
      <c r="Z239" s="32"/>
      <c r="AA239" s="32"/>
      <c r="AB239" s="32"/>
      <c r="AC239" s="32"/>
      <c r="AD239" s="32"/>
      <c r="AE239" s="32"/>
      <c r="AR239" s="189" t="s">
        <v>337</v>
      </c>
      <c r="AT239" s="189" t="s">
        <v>447</v>
      </c>
      <c r="AU239" s="189" t="s">
        <v>83</v>
      </c>
      <c r="AY239" s="15" t="s">
        <v>168</v>
      </c>
      <c r="BE239" s="190">
        <f>IF(N239="základní",J239,0)</f>
        <v>0</v>
      </c>
      <c r="BF239" s="190">
        <f>IF(N239="snížená",J239,0)</f>
        <v>0</v>
      </c>
      <c r="BG239" s="190">
        <f>IF(N239="zákl. přenesená",J239,0)</f>
        <v>0</v>
      </c>
      <c r="BH239" s="190">
        <f>IF(N239="sníž. přenesená",J239,0)</f>
        <v>0</v>
      </c>
      <c r="BI239" s="190">
        <f>IF(N239="nulová",J239,0)</f>
        <v>0</v>
      </c>
      <c r="BJ239" s="15" t="s">
        <v>81</v>
      </c>
      <c r="BK239" s="190">
        <f>ROUND(I239*H239,2)</f>
        <v>0</v>
      </c>
      <c r="BL239" s="15" t="s">
        <v>253</v>
      </c>
      <c r="BM239" s="189" t="s">
        <v>456</v>
      </c>
    </row>
    <row r="240" spans="1:65" s="2" customFormat="1" ht="22.15" customHeight="1">
      <c r="A240" s="32"/>
      <c r="B240" s="33"/>
      <c r="C240" s="177" t="s">
        <v>457</v>
      </c>
      <c r="D240" s="177" t="s">
        <v>173</v>
      </c>
      <c r="E240" s="178" t="s">
        <v>458</v>
      </c>
      <c r="F240" s="179" t="s">
        <v>459</v>
      </c>
      <c r="G240" s="180" t="s">
        <v>210</v>
      </c>
      <c r="H240" s="181">
        <v>53.07</v>
      </c>
      <c r="I240" s="182"/>
      <c r="J240" s="183">
        <f>ROUND(I240*H240,2)</f>
        <v>0</v>
      </c>
      <c r="K240" s="184"/>
      <c r="L240" s="37"/>
      <c r="M240" s="185" t="s">
        <v>19</v>
      </c>
      <c r="N240" s="186" t="s">
        <v>45</v>
      </c>
      <c r="O240" s="62"/>
      <c r="P240" s="187">
        <f>O240*H240</f>
        <v>0</v>
      </c>
      <c r="Q240" s="187">
        <v>0</v>
      </c>
      <c r="R240" s="187">
        <f>Q240*H240</f>
        <v>0</v>
      </c>
      <c r="S240" s="187">
        <v>0</v>
      </c>
      <c r="T240" s="188">
        <f>S240*H240</f>
        <v>0</v>
      </c>
      <c r="U240" s="32"/>
      <c r="V240" s="32"/>
      <c r="W240" s="32"/>
      <c r="X240" s="32"/>
      <c r="Y240" s="32"/>
      <c r="Z240" s="32"/>
      <c r="AA240" s="32"/>
      <c r="AB240" s="32"/>
      <c r="AC240" s="32"/>
      <c r="AD240" s="32"/>
      <c r="AE240" s="32"/>
      <c r="AR240" s="189" t="s">
        <v>253</v>
      </c>
      <c r="AT240" s="189" t="s">
        <v>173</v>
      </c>
      <c r="AU240" s="189" t="s">
        <v>83</v>
      </c>
      <c r="AY240" s="15" t="s">
        <v>168</v>
      </c>
      <c r="BE240" s="190">
        <f>IF(N240="základní",J240,0)</f>
        <v>0</v>
      </c>
      <c r="BF240" s="190">
        <f>IF(N240="snížená",J240,0)</f>
        <v>0</v>
      </c>
      <c r="BG240" s="190">
        <f>IF(N240="zákl. přenesená",J240,0)</f>
        <v>0</v>
      </c>
      <c r="BH240" s="190">
        <f>IF(N240="sníž. přenesená",J240,0)</f>
        <v>0</v>
      </c>
      <c r="BI240" s="190">
        <f>IF(N240="nulová",J240,0)</f>
        <v>0</v>
      </c>
      <c r="BJ240" s="15" t="s">
        <v>81</v>
      </c>
      <c r="BK240" s="190">
        <f>ROUND(I240*H240,2)</f>
        <v>0</v>
      </c>
      <c r="BL240" s="15" t="s">
        <v>253</v>
      </c>
      <c r="BM240" s="189" t="s">
        <v>460</v>
      </c>
    </row>
    <row r="241" spans="1:65" s="2" customFormat="1" ht="11.25">
      <c r="A241" s="32"/>
      <c r="B241" s="33"/>
      <c r="C241" s="34"/>
      <c r="D241" s="191" t="s">
        <v>179</v>
      </c>
      <c r="E241" s="34"/>
      <c r="F241" s="192" t="s">
        <v>461</v>
      </c>
      <c r="G241" s="34"/>
      <c r="H241" s="34"/>
      <c r="I241" s="193"/>
      <c r="J241" s="34"/>
      <c r="K241" s="34"/>
      <c r="L241" s="37"/>
      <c r="M241" s="194"/>
      <c r="N241" s="195"/>
      <c r="O241" s="62"/>
      <c r="P241" s="62"/>
      <c r="Q241" s="62"/>
      <c r="R241" s="62"/>
      <c r="S241" s="62"/>
      <c r="T241" s="63"/>
      <c r="U241" s="32"/>
      <c r="V241" s="32"/>
      <c r="W241" s="32"/>
      <c r="X241" s="32"/>
      <c r="Y241" s="32"/>
      <c r="Z241" s="32"/>
      <c r="AA241" s="32"/>
      <c r="AB241" s="32"/>
      <c r="AC241" s="32"/>
      <c r="AD241" s="32"/>
      <c r="AE241" s="32"/>
      <c r="AT241" s="15" t="s">
        <v>179</v>
      </c>
      <c r="AU241" s="15" t="s">
        <v>83</v>
      </c>
    </row>
    <row r="242" spans="1:65" s="2" customFormat="1" ht="14.45" customHeight="1">
      <c r="A242" s="32"/>
      <c r="B242" s="33"/>
      <c r="C242" s="197" t="s">
        <v>462</v>
      </c>
      <c r="D242" s="197" t="s">
        <v>447</v>
      </c>
      <c r="E242" s="198" t="s">
        <v>463</v>
      </c>
      <c r="F242" s="199" t="s">
        <v>464</v>
      </c>
      <c r="G242" s="200" t="s">
        <v>210</v>
      </c>
      <c r="H242" s="201">
        <v>110.428</v>
      </c>
      <c r="I242" s="202"/>
      <c r="J242" s="203">
        <f>ROUND(I242*H242,2)</f>
        <v>0</v>
      </c>
      <c r="K242" s="204"/>
      <c r="L242" s="205"/>
      <c r="M242" s="206" t="s">
        <v>19</v>
      </c>
      <c r="N242" s="207" t="s">
        <v>45</v>
      </c>
      <c r="O242" s="62"/>
      <c r="P242" s="187">
        <f>O242*H242</f>
        <v>0</v>
      </c>
      <c r="Q242" s="187">
        <v>5.2500000000000003E-3</v>
      </c>
      <c r="R242" s="187">
        <f>Q242*H242</f>
        <v>0.57974700000000001</v>
      </c>
      <c r="S242" s="187">
        <v>0</v>
      </c>
      <c r="T242" s="188">
        <f>S242*H242</f>
        <v>0</v>
      </c>
      <c r="U242" s="32"/>
      <c r="V242" s="32"/>
      <c r="W242" s="32"/>
      <c r="X242" s="32"/>
      <c r="Y242" s="32"/>
      <c r="Z242" s="32"/>
      <c r="AA242" s="32"/>
      <c r="AB242" s="32"/>
      <c r="AC242" s="32"/>
      <c r="AD242" s="32"/>
      <c r="AE242" s="32"/>
      <c r="AR242" s="189" t="s">
        <v>337</v>
      </c>
      <c r="AT242" s="189" t="s">
        <v>447</v>
      </c>
      <c r="AU242" s="189" t="s">
        <v>83</v>
      </c>
      <c r="AY242" s="15" t="s">
        <v>168</v>
      </c>
      <c r="BE242" s="190">
        <f>IF(N242="základní",J242,0)</f>
        <v>0</v>
      </c>
      <c r="BF242" s="190">
        <f>IF(N242="snížená",J242,0)</f>
        <v>0</v>
      </c>
      <c r="BG242" s="190">
        <f>IF(N242="zákl. přenesená",J242,0)</f>
        <v>0</v>
      </c>
      <c r="BH242" s="190">
        <f>IF(N242="sníž. přenesená",J242,0)</f>
        <v>0</v>
      </c>
      <c r="BI242" s="190">
        <f>IF(N242="nulová",J242,0)</f>
        <v>0</v>
      </c>
      <c r="BJ242" s="15" t="s">
        <v>81</v>
      </c>
      <c r="BK242" s="190">
        <f>ROUND(I242*H242,2)</f>
        <v>0</v>
      </c>
      <c r="BL242" s="15" t="s">
        <v>253</v>
      </c>
      <c r="BM242" s="189" t="s">
        <v>465</v>
      </c>
    </row>
    <row r="243" spans="1:65" s="2" customFormat="1" ht="22.15" customHeight="1">
      <c r="A243" s="32"/>
      <c r="B243" s="33"/>
      <c r="C243" s="177" t="s">
        <v>466</v>
      </c>
      <c r="D243" s="177" t="s">
        <v>173</v>
      </c>
      <c r="E243" s="178" t="s">
        <v>467</v>
      </c>
      <c r="F243" s="179" t="s">
        <v>468</v>
      </c>
      <c r="G243" s="180" t="s">
        <v>197</v>
      </c>
      <c r="H243" s="181">
        <v>38.848999999999997</v>
      </c>
      <c r="I243" s="182"/>
      <c r="J243" s="183">
        <f>ROUND(I243*H243,2)</f>
        <v>0</v>
      </c>
      <c r="K243" s="184"/>
      <c r="L243" s="37"/>
      <c r="M243" s="185" t="s">
        <v>19</v>
      </c>
      <c r="N243" s="186" t="s">
        <v>45</v>
      </c>
      <c r="O243" s="62"/>
      <c r="P243" s="187">
        <f>O243*H243</f>
        <v>0</v>
      </c>
      <c r="Q243" s="187">
        <v>0</v>
      </c>
      <c r="R243" s="187">
        <f>Q243*H243</f>
        <v>0</v>
      </c>
      <c r="S243" s="187">
        <v>0</v>
      </c>
      <c r="T243" s="188">
        <f>S243*H243</f>
        <v>0</v>
      </c>
      <c r="U243" s="32"/>
      <c r="V243" s="32"/>
      <c r="W243" s="32"/>
      <c r="X243" s="32"/>
      <c r="Y243" s="32"/>
      <c r="Z243" s="32"/>
      <c r="AA243" s="32"/>
      <c r="AB243" s="32"/>
      <c r="AC243" s="32"/>
      <c r="AD243" s="32"/>
      <c r="AE243" s="32"/>
      <c r="AR243" s="189" t="s">
        <v>253</v>
      </c>
      <c r="AT243" s="189" t="s">
        <v>173</v>
      </c>
      <c r="AU243" s="189" t="s">
        <v>83</v>
      </c>
      <c r="AY243" s="15" t="s">
        <v>168</v>
      </c>
      <c r="BE243" s="190">
        <f>IF(N243="základní",J243,0)</f>
        <v>0</v>
      </c>
      <c r="BF243" s="190">
        <f>IF(N243="snížená",J243,0)</f>
        <v>0</v>
      </c>
      <c r="BG243" s="190">
        <f>IF(N243="zákl. přenesená",J243,0)</f>
        <v>0</v>
      </c>
      <c r="BH243" s="190">
        <f>IF(N243="sníž. přenesená",J243,0)</f>
        <v>0</v>
      </c>
      <c r="BI243" s="190">
        <f>IF(N243="nulová",J243,0)</f>
        <v>0</v>
      </c>
      <c r="BJ243" s="15" t="s">
        <v>81</v>
      </c>
      <c r="BK243" s="190">
        <f>ROUND(I243*H243,2)</f>
        <v>0</v>
      </c>
      <c r="BL243" s="15" t="s">
        <v>253</v>
      </c>
      <c r="BM243" s="189" t="s">
        <v>469</v>
      </c>
    </row>
    <row r="244" spans="1:65" s="2" customFormat="1" ht="11.25">
      <c r="A244" s="32"/>
      <c r="B244" s="33"/>
      <c r="C244" s="34"/>
      <c r="D244" s="191" t="s">
        <v>179</v>
      </c>
      <c r="E244" s="34"/>
      <c r="F244" s="192" t="s">
        <v>470</v>
      </c>
      <c r="G244" s="34"/>
      <c r="H244" s="34"/>
      <c r="I244" s="193"/>
      <c r="J244" s="34"/>
      <c r="K244" s="34"/>
      <c r="L244" s="37"/>
      <c r="M244" s="194"/>
      <c r="N244" s="195"/>
      <c r="O244" s="62"/>
      <c r="P244" s="62"/>
      <c r="Q244" s="62"/>
      <c r="R244" s="62"/>
      <c r="S244" s="62"/>
      <c r="T244" s="63"/>
      <c r="U244" s="32"/>
      <c r="V244" s="32"/>
      <c r="W244" s="32"/>
      <c r="X244" s="32"/>
      <c r="Y244" s="32"/>
      <c r="Z244" s="32"/>
      <c r="AA244" s="32"/>
      <c r="AB244" s="32"/>
      <c r="AC244" s="32"/>
      <c r="AD244" s="32"/>
      <c r="AE244" s="32"/>
      <c r="AT244" s="15" t="s">
        <v>179</v>
      </c>
      <c r="AU244" s="15" t="s">
        <v>83</v>
      </c>
    </row>
    <row r="245" spans="1:65" s="12" customFormat="1" ht="22.9" customHeight="1">
      <c r="B245" s="161"/>
      <c r="C245" s="162"/>
      <c r="D245" s="163" t="s">
        <v>73</v>
      </c>
      <c r="E245" s="175" t="s">
        <v>471</v>
      </c>
      <c r="F245" s="175" t="s">
        <v>472</v>
      </c>
      <c r="G245" s="162"/>
      <c r="H245" s="162"/>
      <c r="I245" s="165"/>
      <c r="J245" s="176">
        <f>BK245</f>
        <v>0</v>
      </c>
      <c r="K245" s="162"/>
      <c r="L245" s="167"/>
      <c r="M245" s="168"/>
      <c r="N245" s="169"/>
      <c r="O245" s="169"/>
      <c r="P245" s="170">
        <f>SUM(P246:P251)</f>
        <v>0</v>
      </c>
      <c r="Q245" s="169"/>
      <c r="R245" s="170">
        <f>SUM(R246:R251)</f>
        <v>8.6599461000000003E-2</v>
      </c>
      <c r="S245" s="169"/>
      <c r="T245" s="171">
        <f>SUM(T246:T251)</f>
        <v>0</v>
      </c>
      <c r="AR245" s="172" t="s">
        <v>83</v>
      </c>
      <c r="AT245" s="173" t="s">
        <v>73</v>
      </c>
      <c r="AU245" s="173" t="s">
        <v>81</v>
      </c>
      <c r="AY245" s="172" t="s">
        <v>168</v>
      </c>
      <c r="BK245" s="174">
        <f>SUM(BK246:BK251)</f>
        <v>0</v>
      </c>
    </row>
    <row r="246" spans="1:65" s="2" customFormat="1" ht="14.45" customHeight="1">
      <c r="A246" s="32"/>
      <c r="B246" s="33"/>
      <c r="C246" s="177" t="s">
        <v>473</v>
      </c>
      <c r="D246" s="177" t="s">
        <v>173</v>
      </c>
      <c r="E246" s="178" t="s">
        <v>474</v>
      </c>
      <c r="F246" s="179" t="s">
        <v>475</v>
      </c>
      <c r="G246" s="180" t="s">
        <v>210</v>
      </c>
      <c r="H246" s="181">
        <v>0.86299999999999999</v>
      </c>
      <c r="I246" s="182"/>
      <c r="J246" s="183">
        <f>ROUND(I246*H246,2)</f>
        <v>0</v>
      </c>
      <c r="K246" s="184"/>
      <c r="L246" s="37"/>
      <c r="M246" s="185" t="s">
        <v>19</v>
      </c>
      <c r="N246" s="186" t="s">
        <v>45</v>
      </c>
      <c r="O246" s="62"/>
      <c r="P246" s="187">
        <f>O246*H246</f>
        <v>0</v>
      </c>
      <c r="Q246" s="187">
        <v>0.10034700000000001</v>
      </c>
      <c r="R246" s="187">
        <f>Q246*H246</f>
        <v>8.6599461000000003E-2</v>
      </c>
      <c r="S246" s="187">
        <v>0</v>
      </c>
      <c r="T246" s="188">
        <f>S246*H246</f>
        <v>0</v>
      </c>
      <c r="U246" s="32"/>
      <c r="V246" s="32"/>
      <c r="W246" s="32"/>
      <c r="X246" s="32"/>
      <c r="Y246" s="32"/>
      <c r="Z246" s="32"/>
      <c r="AA246" s="32"/>
      <c r="AB246" s="32"/>
      <c r="AC246" s="32"/>
      <c r="AD246" s="32"/>
      <c r="AE246" s="32"/>
      <c r="AR246" s="189" t="s">
        <v>253</v>
      </c>
      <c r="AT246" s="189" t="s">
        <v>173</v>
      </c>
      <c r="AU246" s="189" t="s">
        <v>83</v>
      </c>
      <c r="AY246" s="15" t="s">
        <v>168</v>
      </c>
      <c r="BE246" s="190">
        <f>IF(N246="základní",J246,0)</f>
        <v>0</v>
      </c>
      <c r="BF246" s="190">
        <f>IF(N246="snížená",J246,0)</f>
        <v>0</v>
      </c>
      <c r="BG246" s="190">
        <f>IF(N246="zákl. přenesená",J246,0)</f>
        <v>0</v>
      </c>
      <c r="BH246" s="190">
        <f>IF(N246="sníž. přenesená",J246,0)</f>
        <v>0</v>
      </c>
      <c r="BI246" s="190">
        <f>IF(N246="nulová",J246,0)</f>
        <v>0</v>
      </c>
      <c r="BJ246" s="15" t="s">
        <v>81</v>
      </c>
      <c r="BK246" s="190">
        <f>ROUND(I246*H246,2)</f>
        <v>0</v>
      </c>
      <c r="BL246" s="15" t="s">
        <v>253</v>
      </c>
      <c r="BM246" s="189" t="s">
        <v>476</v>
      </c>
    </row>
    <row r="247" spans="1:65" s="2" customFormat="1" ht="11.25">
      <c r="A247" s="32"/>
      <c r="B247" s="33"/>
      <c r="C247" s="34"/>
      <c r="D247" s="191" t="s">
        <v>179</v>
      </c>
      <c r="E247" s="34"/>
      <c r="F247" s="192" t="s">
        <v>477</v>
      </c>
      <c r="G247" s="34"/>
      <c r="H247" s="34"/>
      <c r="I247" s="193"/>
      <c r="J247" s="34"/>
      <c r="K247" s="34"/>
      <c r="L247" s="37"/>
      <c r="M247" s="194"/>
      <c r="N247" s="195"/>
      <c r="O247" s="62"/>
      <c r="P247" s="62"/>
      <c r="Q247" s="62"/>
      <c r="R247" s="62"/>
      <c r="S247" s="62"/>
      <c r="T247" s="63"/>
      <c r="U247" s="32"/>
      <c r="V247" s="32"/>
      <c r="W247" s="32"/>
      <c r="X247" s="32"/>
      <c r="Y247" s="32"/>
      <c r="Z247" s="32"/>
      <c r="AA247" s="32"/>
      <c r="AB247" s="32"/>
      <c r="AC247" s="32"/>
      <c r="AD247" s="32"/>
      <c r="AE247" s="32"/>
      <c r="AT247" s="15" t="s">
        <v>179</v>
      </c>
      <c r="AU247" s="15" t="s">
        <v>83</v>
      </c>
    </row>
    <row r="248" spans="1:65" s="2" customFormat="1" ht="14.45" customHeight="1">
      <c r="A248" s="32"/>
      <c r="B248" s="33"/>
      <c r="C248" s="177" t="s">
        <v>478</v>
      </c>
      <c r="D248" s="177" t="s">
        <v>173</v>
      </c>
      <c r="E248" s="178" t="s">
        <v>479</v>
      </c>
      <c r="F248" s="179" t="s">
        <v>480</v>
      </c>
      <c r="G248" s="180" t="s">
        <v>210</v>
      </c>
      <c r="H248" s="181">
        <v>0.86299999999999999</v>
      </c>
      <c r="I248" s="182"/>
      <c r="J248" s="183">
        <f>ROUND(I248*H248,2)</f>
        <v>0</v>
      </c>
      <c r="K248" s="184"/>
      <c r="L248" s="37"/>
      <c r="M248" s="185" t="s">
        <v>19</v>
      </c>
      <c r="N248" s="186" t="s">
        <v>45</v>
      </c>
      <c r="O248" s="62"/>
      <c r="P248" s="187">
        <f>O248*H248</f>
        <v>0</v>
      </c>
      <c r="Q248" s="187">
        <v>0</v>
      </c>
      <c r="R248" s="187">
        <f>Q248*H248</f>
        <v>0</v>
      </c>
      <c r="S248" s="187">
        <v>0</v>
      </c>
      <c r="T248" s="188">
        <f>S248*H248</f>
        <v>0</v>
      </c>
      <c r="U248" s="32"/>
      <c r="V248" s="32"/>
      <c r="W248" s="32"/>
      <c r="X248" s="32"/>
      <c r="Y248" s="32"/>
      <c r="Z248" s="32"/>
      <c r="AA248" s="32"/>
      <c r="AB248" s="32"/>
      <c r="AC248" s="32"/>
      <c r="AD248" s="32"/>
      <c r="AE248" s="32"/>
      <c r="AR248" s="189" t="s">
        <v>253</v>
      </c>
      <c r="AT248" s="189" t="s">
        <v>173</v>
      </c>
      <c r="AU248" s="189" t="s">
        <v>83</v>
      </c>
      <c r="AY248" s="15" t="s">
        <v>168</v>
      </c>
      <c r="BE248" s="190">
        <f>IF(N248="základní",J248,0)</f>
        <v>0</v>
      </c>
      <c r="BF248" s="190">
        <f>IF(N248="snížená",J248,0)</f>
        <v>0</v>
      </c>
      <c r="BG248" s="190">
        <f>IF(N248="zákl. přenesená",J248,0)</f>
        <v>0</v>
      </c>
      <c r="BH248" s="190">
        <f>IF(N248="sníž. přenesená",J248,0)</f>
        <v>0</v>
      </c>
      <c r="BI248" s="190">
        <f>IF(N248="nulová",J248,0)</f>
        <v>0</v>
      </c>
      <c r="BJ248" s="15" t="s">
        <v>81</v>
      </c>
      <c r="BK248" s="190">
        <f>ROUND(I248*H248,2)</f>
        <v>0</v>
      </c>
      <c r="BL248" s="15" t="s">
        <v>253</v>
      </c>
      <c r="BM248" s="189" t="s">
        <v>481</v>
      </c>
    </row>
    <row r="249" spans="1:65" s="2" customFormat="1" ht="11.25">
      <c r="A249" s="32"/>
      <c r="B249" s="33"/>
      <c r="C249" s="34"/>
      <c r="D249" s="191" t="s">
        <v>179</v>
      </c>
      <c r="E249" s="34"/>
      <c r="F249" s="192" t="s">
        <v>482</v>
      </c>
      <c r="G249" s="34"/>
      <c r="H249" s="34"/>
      <c r="I249" s="193"/>
      <c r="J249" s="34"/>
      <c r="K249" s="34"/>
      <c r="L249" s="37"/>
      <c r="M249" s="194"/>
      <c r="N249" s="195"/>
      <c r="O249" s="62"/>
      <c r="P249" s="62"/>
      <c r="Q249" s="62"/>
      <c r="R249" s="62"/>
      <c r="S249" s="62"/>
      <c r="T249" s="63"/>
      <c r="U249" s="32"/>
      <c r="V249" s="32"/>
      <c r="W249" s="32"/>
      <c r="X249" s="32"/>
      <c r="Y249" s="32"/>
      <c r="Z249" s="32"/>
      <c r="AA249" s="32"/>
      <c r="AB249" s="32"/>
      <c r="AC249" s="32"/>
      <c r="AD249" s="32"/>
      <c r="AE249" s="32"/>
      <c r="AT249" s="15" t="s">
        <v>179</v>
      </c>
      <c r="AU249" s="15" t="s">
        <v>83</v>
      </c>
    </row>
    <row r="250" spans="1:65" s="2" customFormat="1" ht="22.15" customHeight="1">
      <c r="A250" s="32"/>
      <c r="B250" s="33"/>
      <c r="C250" s="177" t="s">
        <v>483</v>
      </c>
      <c r="D250" s="177" t="s">
        <v>173</v>
      </c>
      <c r="E250" s="178" t="s">
        <v>484</v>
      </c>
      <c r="F250" s="179" t="s">
        <v>485</v>
      </c>
      <c r="G250" s="180" t="s">
        <v>197</v>
      </c>
      <c r="H250" s="181">
        <v>38.848999999999997</v>
      </c>
      <c r="I250" s="182"/>
      <c r="J250" s="183">
        <f>ROUND(I250*H250,2)</f>
        <v>0</v>
      </c>
      <c r="K250" s="184"/>
      <c r="L250" s="37"/>
      <c r="M250" s="185" t="s">
        <v>19</v>
      </c>
      <c r="N250" s="186" t="s">
        <v>45</v>
      </c>
      <c r="O250" s="62"/>
      <c r="P250" s="187">
        <f>O250*H250</f>
        <v>0</v>
      </c>
      <c r="Q250" s="187">
        <v>0</v>
      </c>
      <c r="R250" s="187">
        <f>Q250*H250</f>
        <v>0</v>
      </c>
      <c r="S250" s="187">
        <v>0</v>
      </c>
      <c r="T250" s="188">
        <f>S250*H250</f>
        <v>0</v>
      </c>
      <c r="U250" s="32"/>
      <c r="V250" s="32"/>
      <c r="W250" s="32"/>
      <c r="X250" s="32"/>
      <c r="Y250" s="32"/>
      <c r="Z250" s="32"/>
      <c r="AA250" s="32"/>
      <c r="AB250" s="32"/>
      <c r="AC250" s="32"/>
      <c r="AD250" s="32"/>
      <c r="AE250" s="32"/>
      <c r="AR250" s="189" t="s">
        <v>253</v>
      </c>
      <c r="AT250" s="189" t="s">
        <v>173</v>
      </c>
      <c r="AU250" s="189" t="s">
        <v>83</v>
      </c>
      <c r="AY250" s="15" t="s">
        <v>168</v>
      </c>
      <c r="BE250" s="190">
        <f>IF(N250="základní",J250,0)</f>
        <v>0</v>
      </c>
      <c r="BF250" s="190">
        <f>IF(N250="snížená",J250,0)</f>
        <v>0</v>
      </c>
      <c r="BG250" s="190">
        <f>IF(N250="zákl. přenesená",J250,0)</f>
        <v>0</v>
      </c>
      <c r="BH250" s="190">
        <f>IF(N250="sníž. přenesená",J250,0)</f>
        <v>0</v>
      </c>
      <c r="BI250" s="190">
        <f>IF(N250="nulová",J250,0)</f>
        <v>0</v>
      </c>
      <c r="BJ250" s="15" t="s">
        <v>81</v>
      </c>
      <c r="BK250" s="190">
        <f>ROUND(I250*H250,2)</f>
        <v>0</v>
      </c>
      <c r="BL250" s="15" t="s">
        <v>253</v>
      </c>
      <c r="BM250" s="189" t="s">
        <v>486</v>
      </c>
    </row>
    <row r="251" spans="1:65" s="2" customFormat="1" ht="11.25">
      <c r="A251" s="32"/>
      <c r="B251" s="33"/>
      <c r="C251" s="34"/>
      <c r="D251" s="191" t="s">
        <v>179</v>
      </c>
      <c r="E251" s="34"/>
      <c r="F251" s="192" t="s">
        <v>487</v>
      </c>
      <c r="G251" s="34"/>
      <c r="H251" s="34"/>
      <c r="I251" s="193"/>
      <c r="J251" s="34"/>
      <c r="K251" s="34"/>
      <c r="L251" s="37"/>
      <c r="M251" s="194"/>
      <c r="N251" s="195"/>
      <c r="O251" s="62"/>
      <c r="P251" s="62"/>
      <c r="Q251" s="62"/>
      <c r="R251" s="62"/>
      <c r="S251" s="62"/>
      <c r="T251" s="63"/>
      <c r="U251" s="32"/>
      <c r="V251" s="32"/>
      <c r="W251" s="32"/>
      <c r="X251" s="32"/>
      <c r="Y251" s="32"/>
      <c r="Z251" s="32"/>
      <c r="AA251" s="32"/>
      <c r="AB251" s="32"/>
      <c r="AC251" s="32"/>
      <c r="AD251" s="32"/>
      <c r="AE251" s="32"/>
      <c r="AT251" s="15" t="s">
        <v>179</v>
      </c>
      <c r="AU251" s="15" t="s">
        <v>83</v>
      </c>
    </row>
    <row r="252" spans="1:65" s="12" customFormat="1" ht="22.9" customHeight="1">
      <c r="B252" s="161"/>
      <c r="C252" s="162"/>
      <c r="D252" s="163" t="s">
        <v>73</v>
      </c>
      <c r="E252" s="175" t="s">
        <v>488</v>
      </c>
      <c r="F252" s="175" t="s">
        <v>489</v>
      </c>
      <c r="G252" s="162"/>
      <c r="H252" s="162"/>
      <c r="I252" s="165"/>
      <c r="J252" s="176">
        <f>BK252</f>
        <v>0</v>
      </c>
      <c r="K252" s="162"/>
      <c r="L252" s="167"/>
      <c r="M252" s="168"/>
      <c r="N252" s="169"/>
      <c r="O252" s="169"/>
      <c r="P252" s="170">
        <f>SUM(P253:P256)</f>
        <v>0</v>
      </c>
      <c r="Q252" s="169"/>
      <c r="R252" s="170">
        <f>SUM(R253:R256)</f>
        <v>0</v>
      </c>
      <c r="S252" s="169"/>
      <c r="T252" s="171">
        <f>SUM(T253:T256)</f>
        <v>1.3562795999999999</v>
      </c>
      <c r="AR252" s="172" t="s">
        <v>83</v>
      </c>
      <c r="AT252" s="173" t="s">
        <v>73</v>
      </c>
      <c r="AU252" s="173" t="s">
        <v>81</v>
      </c>
      <c r="AY252" s="172" t="s">
        <v>168</v>
      </c>
      <c r="BK252" s="174">
        <f>SUM(BK253:BK256)</f>
        <v>0</v>
      </c>
    </row>
    <row r="253" spans="1:65" s="2" customFormat="1" ht="14.45" customHeight="1">
      <c r="A253" s="32"/>
      <c r="B253" s="33"/>
      <c r="C253" s="177" t="s">
        <v>227</v>
      </c>
      <c r="D253" s="177" t="s">
        <v>173</v>
      </c>
      <c r="E253" s="178" t="s">
        <v>490</v>
      </c>
      <c r="F253" s="179" t="s">
        <v>491</v>
      </c>
      <c r="G253" s="180" t="s">
        <v>210</v>
      </c>
      <c r="H253" s="181">
        <v>88.53</v>
      </c>
      <c r="I253" s="182"/>
      <c r="J253" s="183">
        <f>ROUND(I253*H253,2)</f>
        <v>0</v>
      </c>
      <c r="K253" s="184"/>
      <c r="L253" s="37"/>
      <c r="M253" s="185" t="s">
        <v>19</v>
      </c>
      <c r="N253" s="186" t="s">
        <v>45</v>
      </c>
      <c r="O253" s="62"/>
      <c r="P253" s="187">
        <f>O253*H253</f>
        <v>0</v>
      </c>
      <c r="Q253" s="187">
        <v>0</v>
      </c>
      <c r="R253" s="187">
        <f>Q253*H253</f>
        <v>0</v>
      </c>
      <c r="S253" s="187">
        <v>1.32E-3</v>
      </c>
      <c r="T253" s="188">
        <f>S253*H253</f>
        <v>0.11685959999999999</v>
      </c>
      <c r="U253" s="32"/>
      <c r="V253" s="32"/>
      <c r="W253" s="32"/>
      <c r="X253" s="32"/>
      <c r="Y253" s="32"/>
      <c r="Z253" s="32"/>
      <c r="AA253" s="32"/>
      <c r="AB253" s="32"/>
      <c r="AC253" s="32"/>
      <c r="AD253" s="32"/>
      <c r="AE253" s="32"/>
      <c r="AR253" s="189" t="s">
        <v>253</v>
      </c>
      <c r="AT253" s="189" t="s">
        <v>173</v>
      </c>
      <c r="AU253" s="189" t="s">
        <v>83</v>
      </c>
      <c r="AY253" s="15" t="s">
        <v>168</v>
      </c>
      <c r="BE253" s="190">
        <f>IF(N253="základní",J253,0)</f>
        <v>0</v>
      </c>
      <c r="BF253" s="190">
        <f>IF(N253="snížená",J253,0)</f>
        <v>0</v>
      </c>
      <c r="BG253" s="190">
        <f>IF(N253="zákl. přenesená",J253,0)</f>
        <v>0</v>
      </c>
      <c r="BH253" s="190">
        <f>IF(N253="sníž. přenesená",J253,0)</f>
        <v>0</v>
      </c>
      <c r="BI253" s="190">
        <f>IF(N253="nulová",J253,0)</f>
        <v>0</v>
      </c>
      <c r="BJ253" s="15" t="s">
        <v>81</v>
      </c>
      <c r="BK253" s="190">
        <f>ROUND(I253*H253,2)</f>
        <v>0</v>
      </c>
      <c r="BL253" s="15" t="s">
        <v>253</v>
      </c>
      <c r="BM253" s="189" t="s">
        <v>492</v>
      </c>
    </row>
    <row r="254" spans="1:65" s="2" customFormat="1" ht="11.25">
      <c r="A254" s="32"/>
      <c r="B254" s="33"/>
      <c r="C254" s="34"/>
      <c r="D254" s="191" t="s">
        <v>179</v>
      </c>
      <c r="E254" s="34"/>
      <c r="F254" s="192" t="s">
        <v>493</v>
      </c>
      <c r="G254" s="34"/>
      <c r="H254" s="34"/>
      <c r="I254" s="193"/>
      <c r="J254" s="34"/>
      <c r="K254" s="34"/>
      <c r="L254" s="37"/>
      <c r="M254" s="194"/>
      <c r="N254" s="195"/>
      <c r="O254" s="62"/>
      <c r="P254" s="62"/>
      <c r="Q254" s="62"/>
      <c r="R254" s="62"/>
      <c r="S254" s="62"/>
      <c r="T254" s="63"/>
      <c r="U254" s="32"/>
      <c r="V254" s="32"/>
      <c r="W254" s="32"/>
      <c r="X254" s="32"/>
      <c r="Y254" s="32"/>
      <c r="Z254" s="32"/>
      <c r="AA254" s="32"/>
      <c r="AB254" s="32"/>
      <c r="AC254" s="32"/>
      <c r="AD254" s="32"/>
      <c r="AE254" s="32"/>
      <c r="AT254" s="15" t="s">
        <v>179</v>
      </c>
      <c r="AU254" s="15" t="s">
        <v>83</v>
      </c>
    </row>
    <row r="255" spans="1:65" s="2" customFormat="1" ht="19.899999999999999" customHeight="1">
      <c r="A255" s="32"/>
      <c r="B255" s="33"/>
      <c r="C255" s="177" t="s">
        <v>494</v>
      </c>
      <c r="D255" s="177" t="s">
        <v>173</v>
      </c>
      <c r="E255" s="178" t="s">
        <v>495</v>
      </c>
      <c r="F255" s="179" t="s">
        <v>496</v>
      </c>
      <c r="G255" s="180" t="s">
        <v>210</v>
      </c>
      <c r="H255" s="181">
        <v>88.53</v>
      </c>
      <c r="I255" s="182"/>
      <c r="J255" s="183">
        <f>ROUND(I255*H255,2)</f>
        <v>0</v>
      </c>
      <c r="K255" s="184"/>
      <c r="L255" s="37"/>
      <c r="M255" s="185" t="s">
        <v>19</v>
      </c>
      <c r="N255" s="186" t="s">
        <v>45</v>
      </c>
      <c r="O255" s="62"/>
      <c r="P255" s="187">
        <f>O255*H255</f>
        <v>0</v>
      </c>
      <c r="Q255" s="187">
        <v>0</v>
      </c>
      <c r="R255" s="187">
        <f>Q255*H255</f>
        <v>0</v>
      </c>
      <c r="S255" s="187">
        <v>1.4E-2</v>
      </c>
      <c r="T255" s="188">
        <f>S255*H255</f>
        <v>1.23942</v>
      </c>
      <c r="U255" s="32"/>
      <c r="V255" s="32"/>
      <c r="W255" s="32"/>
      <c r="X255" s="32"/>
      <c r="Y255" s="32"/>
      <c r="Z255" s="32"/>
      <c r="AA255" s="32"/>
      <c r="AB255" s="32"/>
      <c r="AC255" s="32"/>
      <c r="AD255" s="32"/>
      <c r="AE255" s="32"/>
      <c r="AR255" s="189" t="s">
        <v>253</v>
      </c>
      <c r="AT255" s="189" t="s">
        <v>173</v>
      </c>
      <c r="AU255" s="189" t="s">
        <v>83</v>
      </c>
      <c r="AY255" s="15" t="s">
        <v>168</v>
      </c>
      <c r="BE255" s="190">
        <f>IF(N255="základní",J255,0)</f>
        <v>0</v>
      </c>
      <c r="BF255" s="190">
        <f>IF(N255="snížená",J255,0)</f>
        <v>0</v>
      </c>
      <c r="BG255" s="190">
        <f>IF(N255="zákl. přenesená",J255,0)</f>
        <v>0</v>
      </c>
      <c r="BH255" s="190">
        <f>IF(N255="sníž. přenesená",J255,0)</f>
        <v>0</v>
      </c>
      <c r="BI255" s="190">
        <f>IF(N255="nulová",J255,0)</f>
        <v>0</v>
      </c>
      <c r="BJ255" s="15" t="s">
        <v>81</v>
      </c>
      <c r="BK255" s="190">
        <f>ROUND(I255*H255,2)</f>
        <v>0</v>
      </c>
      <c r="BL255" s="15" t="s">
        <v>253</v>
      </c>
      <c r="BM255" s="189" t="s">
        <v>497</v>
      </c>
    </row>
    <row r="256" spans="1:65" s="2" customFormat="1" ht="11.25">
      <c r="A256" s="32"/>
      <c r="B256" s="33"/>
      <c r="C256" s="34"/>
      <c r="D256" s="191" t="s">
        <v>179</v>
      </c>
      <c r="E256" s="34"/>
      <c r="F256" s="192" t="s">
        <v>498</v>
      </c>
      <c r="G256" s="34"/>
      <c r="H256" s="34"/>
      <c r="I256" s="193"/>
      <c r="J256" s="34"/>
      <c r="K256" s="34"/>
      <c r="L256" s="37"/>
      <c r="M256" s="194"/>
      <c r="N256" s="195"/>
      <c r="O256" s="62"/>
      <c r="P256" s="62"/>
      <c r="Q256" s="62"/>
      <c r="R256" s="62"/>
      <c r="S256" s="62"/>
      <c r="T256" s="63"/>
      <c r="U256" s="32"/>
      <c r="V256" s="32"/>
      <c r="W256" s="32"/>
      <c r="X256" s="32"/>
      <c r="Y256" s="32"/>
      <c r="Z256" s="32"/>
      <c r="AA256" s="32"/>
      <c r="AB256" s="32"/>
      <c r="AC256" s="32"/>
      <c r="AD256" s="32"/>
      <c r="AE256" s="32"/>
      <c r="AT256" s="15" t="s">
        <v>179</v>
      </c>
      <c r="AU256" s="15" t="s">
        <v>83</v>
      </c>
    </row>
    <row r="257" spans="1:65" s="12" customFormat="1" ht="22.9" customHeight="1">
      <c r="B257" s="161"/>
      <c r="C257" s="162"/>
      <c r="D257" s="163" t="s">
        <v>73</v>
      </c>
      <c r="E257" s="175" t="s">
        <v>499</v>
      </c>
      <c r="F257" s="175" t="s">
        <v>500</v>
      </c>
      <c r="G257" s="162"/>
      <c r="H257" s="162"/>
      <c r="I257" s="165"/>
      <c r="J257" s="176">
        <f>BK257</f>
        <v>0</v>
      </c>
      <c r="K257" s="162"/>
      <c r="L257" s="167"/>
      <c r="M257" s="168"/>
      <c r="N257" s="169"/>
      <c r="O257" s="169"/>
      <c r="P257" s="170">
        <f>SUM(P258:P287)</f>
        <v>0</v>
      </c>
      <c r="Q257" s="169"/>
      <c r="R257" s="170">
        <f>SUM(R258:R287)</f>
        <v>4.13586923</v>
      </c>
      <c r="S257" s="169"/>
      <c r="T257" s="171">
        <f>SUM(T258:T287)</f>
        <v>0</v>
      </c>
      <c r="AR257" s="172" t="s">
        <v>83</v>
      </c>
      <c r="AT257" s="173" t="s">
        <v>73</v>
      </c>
      <c r="AU257" s="173" t="s">
        <v>81</v>
      </c>
      <c r="AY257" s="172" t="s">
        <v>168</v>
      </c>
      <c r="BK257" s="174">
        <f>SUM(BK258:BK287)</f>
        <v>0</v>
      </c>
    </row>
    <row r="258" spans="1:65" s="2" customFormat="1" ht="30" customHeight="1">
      <c r="A258" s="32"/>
      <c r="B258" s="33"/>
      <c r="C258" s="177" t="s">
        <v>273</v>
      </c>
      <c r="D258" s="177" t="s">
        <v>173</v>
      </c>
      <c r="E258" s="178" t="s">
        <v>501</v>
      </c>
      <c r="F258" s="179" t="s">
        <v>502</v>
      </c>
      <c r="G258" s="180" t="s">
        <v>210</v>
      </c>
      <c r="H258" s="181">
        <v>61.55</v>
      </c>
      <c r="I258" s="182"/>
      <c r="J258" s="183">
        <f>ROUND(I258*H258,2)</f>
        <v>0</v>
      </c>
      <c r="K258" s="184"/>
      <c r="L258" s="37"/>
      <c r="M258" s="185" t="s">
        <v>19</v>
      </c>
      <c r="N258" s="186" t="s">
        <v>45</v>
      </c>
      <c r="O258" s="62"/>
      <c r="P258" s="187">
        <f>O258*H258</f>
        <v>0</v>
      </c>
      <c r="Q258" s="187">
        <v>4.5543599999999997E-2</v>
      </c>
      <c r="R258" s="187">
        <f>Q258*H258</f>
        <v>2.8032085799999997</v>
      </c>
      <c r="S258" s="187">
        <v>0</v>
      </c>
      <c r="T258" s="188">
        <f>S258*H258</f>
        <v>0</v>
      </c>
      <c r="U258" s="32"/>
      <c r="V258" s="32"/>
      <c r="W258" s="32"/>
      <c r="X258" s="32"/>
      <c r="Y258" s="32"/>
      <c r="Z258" s="32"/>
      <c r="AA258" s="32"/>
      <c r="AB258" s="32"/>
      <c r="AC258" s="32"/>
      <c r="AD258" s="32"/>
      <c r="AE258" s="32"/>
      <c r="AR258" s="189" t="s">
        <v>253</v>
      </c>
      <c r="AT258" s="189" t="s">
        <v>173</v>
      </c>
      <c r="AU258" s="189" t="s">
        <v>83</v>
      </c>
      <c r="AY258" s="15" t="s">
        <v>168</v>
      </c>
      <c r="BE258" s="190">
        <f>IF(N258="základní",J258,0)</f>
        <v>0</v>
      </c>
      <c r="BF258" s="190">
        <f>IF(N258="snížená",J258,0)</f>
        <v>0</v>
      </c>
      <c r="BG258" s="190">
        <f>IF(N258="zákl. přenesená",J258,0)</f>
        <v>0</v>
      </c>
      <c r="BH258" s="190">
        <f>IF(N258="sníž. přenesená",J258,0)</f>
        <v>0</v>
      </c>
      <c r="BI258" s="190">
        <f>IF(N258="nulová",J258,0)</f>
        <v>0</v>
      </c>
      <c r="BJ258" s="15" t="s">
        <v>81</v>
      </c>
      <c r="BK258" s="190">
        <f>ROUND(I258*H258,2)</f>
        <v>0</v>
      </c>
      <c r="BL258" s="15" t="s">
        <v>253</v>
      </c>
      <c r="BM258" s="189" t="s">
        <v>503</v>
      </c>
    </row>
    <row r="259" spans="1:65" s="2" customFormat="1" ht="11.25">
      <c r="A259" s="32"/>
      <c r="B259" s="33"/>
      <c r="C259" s="34"/>
      <c r="D259" s="191" t="s">
        <v>179</v>
      </c>
      <c r="E259" s="34"/>
      <c r="F259" s="192" t="s">
        <v>504</v>
      </c>
      <c r="G259" s="34"/>
      <c r="H259" s="34"/>
      <c r="I259" s="193"/>
      <c r="J259" s="34"/>
      <c r="K259" s="34"/>
      <c r="L259" s="37"/>
      <c r="M259" s="194"/>
      <c r="N259" s="195"/>
      <c r="O259" s="62"/>
      <c r="P259" s="62"/>
      <c r="Q259" s="62"/>
      <c r="R259" s="62"/>
      <c r="S259" s="62"/>
      <c r="T259" s="63"/>
      <c r="U259" s="32"/>
      <c r="V259" s="32"/>
      <c r="W259" s="32"/>
      <c r="X259" s="32"/>
      <c r="Y259" s="32"/>
      <c r="Z259" s="32"/>
      <c r="AA259" s="32"/>
      <c r="AB259" s="32"/>
      <c r="AC259" s="32"/>
      <c r="AD259" s="32"/>
      <c r="AE259" s="32"/>
      <c r="AT259" s="15" t="s">
        <v>179</v>
      </c>
      <c r="AU259" s="15" t="s">
        <v>83</v>
      </c>
    </row>
    <row r="260" spans="1:65" s="2" customFormat="1" ht="30" customHeight="1">
      <c r="A260" s="32"/>
      <c r="B260" s="33"/>
      <c r="C260" s="177" t="s">
        <v>505</v>
      </c>
      <c r="D260" s="177" t="s">
        <v>173</v>
      </c>
      <c r="E260" s="178" t="s">
        <v>506</v>
      </c>
      <c r="F260" s="179" t="s">
        <v>507</v>
      </c>
      <c r="G260" s="180" t="s">
        <v>210</v>
      </c>
      <c r="H260" s="181">
        <v>13.195</v>
      </c>
      <c r="I260" s="182"/>
      <c r="J260" s="183">
        <f>ROUND(I260*H260,2)</f>
        <v>0</v>
      </c>
      <c r="K260" s="184"/>
      <c r="L260" s="37"/>
      <c r="M260" s="185" t="s">
        <v>19</v>
      </c>
      <c r="N260" s="186" t="s">
        <v>45</v>
      </c>
      <c r="O260" s="62"/>
      <c r="P260" s="187">
        <f>O260*H260</f>
        <v>0</v>
      </c>
      <c r="Q260" s="187">
        <v>4.3229999999999998E-2</v>
      </c>
      <c r="R260" s="187">
        <f>Q260*H260</f>
        <v>0.57041984999999995</v>
      </c>
      <c r="S260" s="187">
        <v>0</v>
      </c>
      <c r="T260" s="188">
        <f>S260*H260</f>
        <v>0</v>
      </c>
      <c r="U260" s="32"/>
      <c r="V260" s="32"/>
      <c r="W260" s="32"/>
      <c r="X260" s="32"/>
      <c r="Y260" s="32"/>
      <c r="Z260" s="32"/>
      <c r="AA260" s="32"/>
      <c r="AB260" s="32"/>
      <c r="AC260" s="32"/>
      <c r="AD260" s="32"/>
      <c r="AE260" s="32"/>
      <c r="AR260" s="189" t="s">
        <v>253</v>
      </c>
      <c r="AT260" s="189" t="s">
        <v>173</v>
      </c>
      <c r="AU260" s="189" t="s">
        <v>83</v>
      </c>
      <c r="AY260" s="15" t="s">
        <v>168</v>
      </c>
      <c r="BE260" s="190">
        <f>IF(N260="základní",J260,0)</f>
        <v>0</v>
      </c>
      <c r="BF260" s="190">
        <f>IF(N260="snížená",J260,0)</f>
        <v>0</v>
      </c>
      <c r="BG260" s="190">
        <f>IF(N260="zákl. přenesená",J260,0)</f>
        <v>0</v>
      </c>
      <c r="BH260" s="190">
        <f>IF(N260="sníž. přenesená",J260,0)</f>
        <v>0</v>
      </c>
      <c r="BI260" s="190">
        <f>IF(N260="nulová",J260,0)</f>
        <v>0</v>
      </c>
      <c r="BJ260" s="15" t="s">
        <v>81</v>
      </c>
      <c r="BK260" s="190">
        <f>ROUND(I260*H260,2)</f>
        <v>0</v>
      </c>
      <c r="BL260" s="15" t="s">
        <v>253</v>
      </c>
      <c r="BM260" s="189" t="s">
        <v>508</v>
      </c>
    </row>
    <row r="261" spans="1:65" s="2" customFormat="1" ht="11.25">
      <c r="A261" s="32"/>
      <c r="B261" s="33"/>
      <c r="C261" s="34"/>
      <c r="D261" s="191" t="s">
        <v>179</v>
      </c>
      <c r="E261" s="34"/>
      <c r="F261" s="192" t="s">
        <v>509</v>
      </c>
      <c r="G261" s="34"/>
      <c r="H261" s="34"/>
      <c r="I261" s="193"/>
      <c r="J261" s="34"/>
      <c r="K261" s="34"/>
      <c r="L261" s="37"/>
      <c r="M261" s="194"/>
      <c r="N261" s="195"/>
      <c r="O261" s="62"/>
      <c r="P261" s="62"/>
      <c r="Q261" s="62"/>
      <c r="R261" s="62"/>
      <c r="S261" s="62"/>
      <c r="T261" s="63"/>
      <c r="U261" s="32"/>
      <c r="V261" s="32"/>
      <c r="W261" s="32"/>
      <c r="X261" s="32"/>
      <c r="Y261" s="32"/>
      <c r="Z261" s="32"/>
      <c r="AA261" s="32"/>
      <c r="AB261" s="32"/>
      <c r="AC261" s="32"/>
      <c r="AD261" s="32"/>
      <c r="AE261" s="32"/>
      <c r="AT261" s="15" t="s">
        <v>179</v>
      </c>
      <c r="AU261" s="15" t="s">
        <v>83</v>
      </c>
    </row>
    <row r="262" spans="1:65" s="2" customFormat="1" ht="22.15" customHeight="1">
      <c r="A262" s="32"/>
      <c r="B262" s="33"/>
      <c r="C262" s="177" t="s">
        <v>510</v>
      </c>
      <c r="D262" s="177" t="s">
        <v>173</v>
      </c>
      <c r="E262" s="178" t="s">
        <v>511</v>
      </c>
      <c r="F262" s="179" t="s">
        <v>512</v>
      </c>
      <c r="G262" s="180" t="s">
        <v>210</v>
      </c>
      <c r="H262" s="181">
        <v>149.49</v>
      </c>
      <c r="I262" s="182"/>
      <c r="J262" s="183">
        <f>ROUND(I262*H262,2)</f>
        <v>0</v>
      </c>
      <c r="K262" s="184"/>
      <c r="L262" s="37"/>
      <c r="M262" s="185" t="s">
        <v>19</v>
      </c>
      <c r="N262" s="186" t="s">
        <v>45</v>
      </c>
      <c r="O262" s="62"/>
      <c r="P262" s="187">
        <f>O262*H262</f>
        <v>0</v>
      </c>
      <c r="Q262" s="187">
        <v>2.0000000000000001E-4</v>
      </c>
      <c r="R262" s="187">
        <f>Q262*H262</f>
        <v>2.9898000000000004E-2</v>
      </c>
      <c r="S262" s="187">
        <v>0</v>
      </c>
      <c r="T262" s="188">
        <f>S262*H262</f>
        <v>0</v>
      </c>
      <c r="U262" s="32"/>
      <c r="V262" s="32"/>
      <c r="W262" s="32"/>
      <c r="X262" s="32"/>
      <c r="Y262" s="32"/>
      <c r="Z262" s="32"/>
      <c r="AA262" s="32"/>
      <c r="AB262" s="32"/>
      <c r="AC262" s="32"/>
      <c r="AD262" s="32"/>
      <c r="AE262" s="32"/>
      <c r="AR262" s="189" t="s">
        <v>253</v>
      </c>
      <c r="AT262" s="189" t="s">
        <v>173</v>
      </c>
      <c r="AU262" s="189" t="s">
        <v>83</v>
      </c>
      <c r="AY262" s="15" t="s">
        <v>168</v>
      </c>
      <c r="BE262" s="190">
        <f>IF(N262="základní",J262,0)</f>
        <v>0</v>
      </c>
      <c r="BF262" s="190">
        <f>IF(N262="snížená",J262,0)</f>
        <v>0</v>
      </c>
      <c r="BG262" s="190">
        <f>IF(N262="zákl. přenesená",J262,0)</f>
        <v>0</v>
      </c>
      <c r="BH262" s="190">
        <f>IF(N262="sníž. přenesená",J262,0)</f>
        <v>0</v>
      </c>
      <c r="BI262" s="190">
        <f>IF(N262="nulová",J262,0)</f>
        <v>0</v>
      </c>
      <c r="BJ262" s="15" t="s">
        <v>81</v>
      </c>
      <c r="BK262" s="190">
        <f>ROUND(I262*H262,2)</f>
        <v>0</v>
      </c>
      <c r="BL262" s="15" t="s">
        <v>253</v>
      </c>
      <c r="BM262" s="189" t="s">
        <v>513</v>
      </c>
    </row>
    <row r="263" spans="1:65" s="2" customFormat="1" ht="11.25">
      <c r="A263" s="32"/>
      <c r="B263" s="33"/>
      <c r="C263" s="34"/>
      <c r="D263" s="191" t="s">
        <v>179</v>
      </c>
      <c r="E263" s="34"/>
      <c r="F263" s="192" t="s">
        <v>514</v>
      </c>
      <c r="G263" s="34"/>
      <c r="H263" s="34"/>
      <c r="I263" s="193"/>
      <c r="J263" s="34"/>
      <c r="K263" s="34"/>
      <c r="L263" s="37"/>
      <c r="M263" s="194"/>
      <c r="N263" s="195"/>
      <c r="O263" s="62"/>
      <c r="P263" s="62"/>
      <c r="Q263" s="62"/>
      <c r="R263" s="62"/>
      <c r="S263" s="62"/>
      <c r="T263" s="63"/>
      <c r="U263" s="32"/>
      <c r="V263" s="32"/>
      <c r="W263" s="32"/>
      <c r="X263" s="32"/>
      <c r="Y263" s="32"/>
      <c r="Z263" s="32"/>
      <c r="AA263" s="32"/>
      <c r="AB263" s="32"/>
      <c r="AC263" s="32"/>
      <c r="AD263" s="32"/>
      <c r="AE263" s="32"/>
      <c r="AT263" s="15" t="s">
        <v>179</v>
      </c>
      <c r="AU263" s="15" t="s">
        <v>83</v>
      </c>
    </row>
    <row r="264" spans="1:65" s="2" customFormat="1" ht="30" customHeight="1">
      <c r="A264" s="32"/>
      <c r="B264" s="33"/>
      <c r="C264" s="177" t="s">
        <v>515</v>
      </c>
      <c r="D264" s="177" t="s">
        <v>173</v>
      </c>
      <c r="E264" s="178" t="s">
        <v>516</v>
      </c>
      <c r="F264" s="179" t="s">
        <v>517</v>
      </c>
      <c r="G264" s="180" t="s">
        <v>210</v>
      </c>
      <c r="H264" s="181">
        <v>45.094999999999999</v>
      </c>
      <c r="I264" s="182"/>
      <c r="J264" s="183">
        <f>ROUND(I264*H264,2)</f>
        <v>0</v>
      </c>
      <c r="K264" s="184"/>
      <c r="L264" s="37"/>
      <c r="M264" s="185" t="s">
        <v>19</v>
      </c>
      <c r="N264" s="186" t="s">
        <v>45</v>
      </c>
      <c r="O264" s="62"/>
      <c r="P264" s="187">
        <f>O264*H264</f>
        <v>0</v>
      </c>
      <c r="Q264" s="187">
        <v>1.6240000000000001E-2</v>
      </c>
      <c r="R264" s="187">
        <f>Q264*H264</f>
        <v>0.73234280000000007</v>
      </c>
      <c r="S264" s="187">
        <v>0</v>
      </c>
      <c r="T264" s="188">
        <f>S264*H264</f>
        <v>0</v>
      </c>
      <c r="U264" s="32"/>
      <c r="V264" s="32"/>
      <c r="W264" s="32"/>
      <c r="X264" s="32"/>
      <c r="Y264" s="32"/>
      <c r="Z264" s="32"/>
      <c r="AA264" s="32"/>
      <c r="AB264" s="32"/>
      <c r="AC264" s="32"/>
      <c r="AD264" s="32"/>
      <c r="AE264" s="32"/>
      <c r="AR264" s="189" t="s">
        <v>253</v>
      </c>
      <c r="AT264" s="189" t="s">
        <v>173</v>
      </c>
      <c r="AU264" s="189" t="s">
        <v>83</v>
      </c>
      <c r="AY264" s="15" t="s">
        <v>168</v>
      </c>
      <c r="BE264" s="190">
        <f>IF(N264="základní",J264,0)</f>
        <v>0</v>
      </c>
      <c r="BF264" s="190">
        <f>IF(N264="snížená",J264,0)</f>
        <v>0</v>
      </c>
      <c r="BG264" s="190">
        <f>IF(N264="zákl. přenesená",J264,0)</f>
        <v>0</v>
      </c>
      <c r="BH264" s="190">
        <f>IF(N264="sníž. přenesená",J264,0)</f>
        <v>0</v>
      </c>
      <c r="BI264" s="190">
        <f>IF(N264="nulová",J264,0)</f>
        <v>0</v>
      </c>
      <c r="BJ264" s="15" t="s">
        <v>81</v>
      </c>
      <c r="BK264" s="190">
        <f>ROUND(I264*H264,2)</f>
        <v>0</v>
      </c>
      <c r="BL264" s="15" t="s">
        <v>253</v>
      </c>
      <c r="BM264" s="189" t="s">
        <v>518</v>
      </c>
    </row>
    <row r="265" spans="1:65" s="2" customFormat="1" ht="11.25">
      <c r="A265" s="32"/>
      <c r="B265" s="33"/>
      <c r="C265" s="34"/>
      <c r="D265" s="191" t="s">
        <v>179</v>
      </c>
      <c r="E265" s="34"/>
      <c r="F265" s="192" t="s">
        <v>519</v>
      </c>
      <c r="G265" s="34"/>
      <c r="H265" s="34"/>
      <c r="I265" s="193"/>
      <c r="J265" s="34"/>
      <c r="K265" s="34"/>
      <c r="L265" s="37"/>
      <c r="M265" s="194"/>
      <c r="N265" s="195"/>
      <c r="O265" s="62"/>
      <c r="P265" s="62"/>
      <c r="Q265" s="62"/>
      <c r="R265" s="62"/>
      <c r="S265" s="62"/>
      <c r="T265" s="63"/>
      <c r="U265" s="32"/>
      <c r="V265" s="32"/>
      <c r="W265" s="32"/>
      <c r="X265" s="32"/>
      <c r="Y265" s="32"/>
      <c r="Z265" s="32"/>
      <c r="AA265" s="32"/>
      <c r="AB265" s="32"/>
      <c r="AC265" s="32"/>
      <c r="AD265" s="32"/>
      <c r="AE265" s="32"/>
      <c r="AT265" s="15" t="s">
        <v>179</v>
      </c>
      <c r="AU265" s="15" t="s">
        <v>83</v>
      </c>
    </row>
    <row r="266" spans="1:65" s="2" customFormat="1" ht="30" customHeight="1">
      <c r="A266" s="32"/>
      <c r="B266" s="33"/>
      <c r="C266" s="177" t="s">
        <v>520</v>
      </c>
      <c r="D266" s="196" t="s">
        <v>173</v>
      </c>
      <c r="E266" s="178" t="s">
        <v>521</v>
      </c>
      <c r="F266" s="179" t="s">
        <v>522</v>
      </c>
      <c r="G266" s="180" t="s">
        <v>210</v>
      </c>
      <c r="H266" s="181">
        <v>0</v>
      </c>
      <c r="I266" s="182"/>
      <c r="J266" s="183">
        <f>ROUND(I266*H266,2)</f>
        <v>0</v>
      </c>
      <c r="K266" s="184"/>
      <c r="L266" s="37"/>
      <c r="M266" s="185" t="s">
        <v>19</v>
      </c>
      <c r="N266" s="186" t="s">
        <v>45</v>
      </c>
      <c r="O266" s="62"/>
      <c r="P266" s="187">
        <f>O266*H266</f>
        <v>0</v>
      </c>
      <c r="Q266" s="187">
        <v>1.3550400000000001E-2</v>
      </c>
      <c r="R266" s="187">
        <f>Q266*H266</f>
        <v>0</v>
      </c>
      <c r="S266" s="187">
        <v>0</v>
      </c>
      <c r="T266" s="188">
        <f>S266*H266</f>
        <v>0</v>
      </c>
      <c r="U266" s="32"/>
      <c r="V266" s="32"/>
      <c r="W266" s="32"/>
      <c r="X266" s="32"/>
      <c r="Y266" s="32"/>
      <c r="Z266" s="32"/>
      <c r="AA266" s="32"/>
      <c r="AB266" s="32"/>
      <c r="AC266" s="32"/>
      <c r="AD266" s="32"/>
      <c r="AE266" s="32"/>
      <c r="AR266" s="189" t="s">
        <v>253</v>
      </c>
      <c r="AT266" s="189" t="s">
        <v>173</v>
      </c>
      <c r="AU266" s="189" t="s">
        <v>83</v>
      </c>
      <c r="AY266" s="15" t="s">
        <v>168</v>
      </c>
      <c r="BE266" s="190">
        <f>IF(N266="základní",J266,0)</f>
        <v>0</v>
      </c>
      <c r="BF266" s="190">
        <f>IF(N266="snížená",J266,0)</f>
        <v>0</v>
      </c>
      <c r="BG266" s="190">
        <f>IF(N266="zákl. přenesená",J266,0)</f>
        <v>0</v>
      </c>
      <c r="BH266" s="190">
        <f>IF(N266="sníž. přenesená",J266,0)</f>
        <v>0</v>
      </c>
      <c r="BI266" s="190">
        <f>IF(N266="nulová",J266,0)</f>
        <v>0</v>
      </c>
      <c r="BJ266" s="15" t="s">
        <v>81</v>
      </c>
      <c r="BK266" s="190">
        <f>ROUND(I266*H266,2)</f>
        <v>0</v>
      </c>
      <c r="BL266" s="15" t="s">
        <v>253</v>
      </c>
      <c r="BM266" s="189" t="s">
        <v>523</v>
      </c>
    </row>
    <row r="267" spans="1:65" s="2" customFormat="1" ht="11.25">
      <c r="A267" s="32"/>
      <c r="B267" s="33"/>
      <c r="C267" s="34"/>
      <c r="D267" s="191" t="s">
        <v>179</v>
      </c>
      <c r="E267" s="34"/>
      <c r="F267" s="192" t="s">
        <v>524</v>
      </c>
      <c r="G267" s="34"/>
      <c r="H267" s="34"/>
      <c r="I267" s="193"/>
      <c r="J267" s="34"/>
      <c r="K267" s="34"/>
      <c r="L267" s="37"/>
      <c r="M267" s="194"/>
      <c r="N267" s="195"/>
      <c r="O267" s="62"/>
      <c r="P267" s="62"/>
      <c r="Q267" s="62"/>
      <c r="R267" s="62"/>
      <c r="S267" s="62"/>
      <c r="T267" s="63"/>
      <c r="U267" s="32"/>
      <c r="V267" s="32"/>
      <c r="W267" s="32"/>
      <c r="X267" s="32"/>
      <c r="Y267" s="32"/>
      <c r="Z267" s="32"/>
      <c r="AA267" s="32"/>
      <c r="AB267" s="32"/>
      <c r="AC267" s="32"/>
      <c r="AD267" s="32"/>
      <c r="AE267" s="32"/>
      <c r="AT267" s="15" t="s">
        <v>179</v>
      </c>
      <c r="AU267" s="15" t="s">
        <v>83</v>
      </c>
    </row>
    <row r="268" spans="1:65" s="2" customFormat="1" ht="22.15" customHeight="1">
      <c r="A268" s="32"/>
      <c r="B268" s="33"/>
      <c r="C268" s="177" t="s">
        <v>525</v>
      </c>
      <c r="D268" s="196" t="s">
        <v>173</v>
      </c>
      <c r="E268" s="178" t="s">
        <v>526</v>
      </c>
      <c r="F268" s="179" t="s">
        <v>527</v>
      </c>
      <c r="G268" s="180" t="s">
        <v>210</v>
      </c>
      <c r="H268" s="181">
        <v>0</v>
      </c>
      <c r="I268" s="182"/>
      <c r="J268" s="183">
        <f>ROUND(I268*H268,2)</f>
        <v>0</v>
      </c>
      <c r="K268" s="184"/>
      <c r="L268" s="37"/>
      <c r="M268" s="185" t="s">
        <v>19</v>
      </c>
      <c r="N268" s="186" t="s">
        <v>45</v>
      </c>
      <c r="O268" s="62"/>
      <c r="P268" s="187">
        <f>O268*H268</f>
        <v>0</v>
      </c>
      <c r="Q268" s="187">
        <v>1E-4</v>
      </c>
      <c r="R268" s="187">
        <f>Q268*H268</f>
        <v>0</v>
      </c>
      <c r="S268" s="187">
        <v>0</v>
      </c>
      <c r="T268" s="188">
        <f>S268*H268</f>
        <v>0</v>
      </c>
      <c r="U268" s="32"/>
      <c r="V268" s="32"/>
      <c r="W268" s="32"/>
      <c r="X268" s="32"/>
      <c r="Y268" s="32"/>
      <c r="Z268" s="32"/>
      <c r="AA268" s="32"/>
      <c r="AB268" s="32"/>
      <c r="AC268" s="32"/>
      <c r="AD268" s="32"/>
      <c r="AE268" s="32"/>
      <c r="AR268" s="189" t="s">
        <v>253</v>
      </c>
      <c r="AT268" s="189" t="s">
        <v>173</v>
      </c>
      <c r="AU268" s="189" t="s">
        <v>83</v>
      </c>
      <c r="AY268" s="15" t="s">
        <v>168</v>
      </c>
      <c r="BE268" s="190">
        <f>IF(N268="základní",J268,0)</f>
        <v>0</v>
      </c>
      <c r="BF268" s="190">
        <f>IF(N268="snížená",J268,0)</f>
        <v>0</v>
      </c>
      <c r="BG268" s="190">
        <f>IF(N268="zákl. přenesená",J268,0)</f>
        <v>0</v>
      </c>
      <c r="BH268" s="190">
        <f>IF(N268="sníž. přenesená",J268,0)</f>
        <v>0</v>
      </c>
      <c r="BI268" s="190">
        <f>IF(N268="nulová",J268,0)</f>
        <v>0</v>
      </c>
      <c r="BJ268" s="15" t="s">
        <v>81</v>
      </c>
      <c r="BK268" s="190">
        <f>ROUND(I268*H268,2)</f>
        <v>0</v>
      </c>
      <c r="BL268" s="15" t="s">
        <v>253</v>
      </c>
      <c r="BM268" s="189" t="s">
        <v>528</v>
      </c>
    </row>
    <row r="269" spans="1:65" s="2" customFormat="1" ht="11.25">
      <c r="A269" s="32"/>
      <c r="B269" s="33"/>
      <c r="C269" s="34"/>
      <c r="D269" s="191" t="s">
        <v>179</v>
      </c>
      <c r="E269" s="34"/>
      <c r="F269" s="192" t="s">
        <v>529</v>
      </c>
      <c r="G269" s="34"/>
      <c r="H269" s="34"/>
      <c r="I269" s="193"/>
      <c r="J269" s="34"/>
      <c r="K269" s="34"/>
      <c r="L269" s="37"/>
      <c r="M269" s="194"/>
      <c r="N269" s="195"/>
      <c r="O269" s="62"/>
      <c r="P269" s="62"/>
      <c r="Q269" s="62"/>
      <c r="R269" s="62"/>
      <c r="S269" s="62"/>
      <c r="T269" s="63"/>
      <c r="U269" s="32"/>
      <c r="V269" s="32"/>
      <c r="W269" s="32"/>
      <c r="X269" s="32"/>
      <c r="Y269" s="32"/>
      <c r="Z269" s="32"/>
      <c r="AA269" s="32"/>
      <c r="AB269" s="32"/>
      <c r="AC269" s="32"/>
      <c r="AD269" s="32"/>
      <c r="AE269" s="32"/>
      <c r="AT269" s="15" t="s">
        <v>179</v>
      </c>
      <c r="AU269" s="15" t="s">
        <v>83</v>
      </c>
    </row>
    <row r="270" spans="1:65" s="2" customFormat="1" ht="22.15" customHeight="1">
      <c r="A270" s="32"/>
      <c r="B270" s="33"/>
      <c r="C270" s="177" t="s">
        <v>530</v>
      </c>
      <c r="D270" s="196" t="s">
        <v>173</v>
      </c>
      <c r="E270" s="178" t="s">
        <v>531</v>
      </c>
      <c r="F270" s="179" t="s">
        <v>532</v>
      </c>
      <c r="G270" s="180" t="s">
        <v>210</v>
      </c>
      <c r="H270" s="181">
        <v>0</v>
      </c>
      <c r="I270" s="182"/>
      <c r="J270" s="183">
        <f>ROUND(I270*H270,2)</f>
        <v>0</v>
      </c>
      <c r="K270" s="184"/>
      <c r="L270" s="37"/>
      <c r="M270" s="185" t="s">
        <v>19</v>
      </c>
      <c r="N270" s="186" t="s">
        <v>45</v>
      </c>
      <c r="O270" s="62"/>
      <c r="P270" s="187">
        <f>O270*H270</f>
        <v>0</v>
      </c>
      <c r="Q270" s="187">
        <v>2.5050290900000001E-2</v>
      </c>
      <c r="R270" s="187">
        <f>Q270*H270</f>
        <v>0</v>
      </c>
      <c r="S270" s="187">
        <v>0</v>
      </c>
      <c r="T270" s="188">
        <f>S270*H270</f>
        <v>0</v>
      </c>
      <c r="U270" s="32"/>
      <c r="V270" s="32"/>
      <c r="W270" s="32"/>
      <c r="X270" s="32"/>
      <c r="Y270" s="32"/>
      <c r="Z270" s="32"/>
      <c r="AA270" s="32"/>
      <c r="AB270" s="32"/>
      <c r="AC270" s="32"/>
      <c r="AD270" s="32"/>
      <c r="AE270" s="32"/>
      <c r="AR270" s="189" t="s">
        <v>253</v>
      </c>
      <c r="AT270" s="189" t="s">
        <v>173</v>
      </c>
      <c r="AU270" s="189" t="s">
        <v>83</v>
      </c>
      <c r="AY270" s="15" t="s">
        <v>168</v>
      </c>
      <c r="BE270" s="190">
        <f>IF(N270="základní",J270,0)</f>
        <v>0</v>
      </c>
      <c r="BF270" s="190">
        <f>IF(N270="snížená",J270,0)</f>
        <v>0</v>
      </c>
      <c r="BG270" s="190">
        <f>IF(N270="zákl. přenesená",J270,0)</f>
        <v>0</v>
      </c>
      <c r="BH270" s="190">
        <f>IF(N270="sníž. přenesená",J270,0)</f>
        <v>0</v>
      </c>
      <c r="BI270" s="190">
        <f>IF(N270="nulová",J270,0)</f>
        <v>0</v>
      </c>
      <c r="BJ270" s="15" t="s">
        <v>81</v>
      </c>
      <c r="BK270" s="190">
        <f>ROUND(I270*H270,2)</f>
        <v>0</v>
      </c>
      <c r="BL270" s="15" t="s">
        <v>253</v>
      </c>
      <c r="BM270" s="189" t="s">
        <v>533</v>
      </c>
    </row>
    <row r="271" spans="1:65" s="2" customFormat="1" ht="11.25">
      <c r="A271" s="32"/>
      <c r="B271" s="33"/>
      <c r="C271" s="34"/>
      <c r="D271" s="191" t="s">
        <v>179</v>
      </c>
      <c r="E271" s="34"/>
      <c r="F271" s="192" t="s">
        <v>534</v>
      </c>
      <c r="G271" s="34"/>
      <c r="H271" s="34"/>
      <c r="I271" s="193"/>
      <c r="J271" s="34"/>
      <c r="K271" s="34"/>
      <c r="L271" s="37"/>
      <c r="M271" s="194"/>
      <c r="N271" s="195"/>
      <c r="O271" s="62"/>
      <c r="P271" s="62"/>
      <c r="Q271" s="62"/>
      <c r="R271" s="62"/>
      <c r="S271" s="62"/>
      <c r="T271" s="63"/>
      <c r="U271" s="32"/>
      <c r="V271" s="32"/>
      <c r="W271" s="32"/>
      <c r="X271" s="32"/>
      <c r="Y271" s="32"/>
      <c r="Z271" s="32"/>
      <c r="AA271" s="32"/>
      <c r="AB271" s="32"/>
      <c r="AC271" s="32"/>
      <c r="AD271" s="32"/>
      <c r="AE271" s="32"/>
      <c r="AT271" s="15" t="s">
        <v>179</v>
      </c>
      <c r="AU271" s="15" t="s">
        <v>83</v>
      </c>
    </row>
    <row r="272" spans="1:65" s="2" customFormat="1" ht="22.15" customHeight="1">
      <c r="A272" s="32"/>
      <c r="B272" s="33"/>
      <c r="C272" s="177" t="s">
        <v>535</v>
      </c>
      <c r="D272" s="196" t="s">
        <v>173</v>
      </c>
      <c r="E272" s="178" t="s">
        <v>536</v>
      </c>
      <c r="F272" s="179" t="s">
        <v>537</v>
      </c>
      <c r="G272" s="180" t="s">
        <v>210</v>
      </c>
      <c r="H272" s="181">
        <v>0</v>
      </c>
      <c r="I272" s="182"/>
      <c r="J272" s="183">
        <f>ROUND(I272*H272,2)</f>
        <v>0</v>
      </c>
      <c r="K272" s="184"/>
      <c r="L272" s="37"/>
      <c r="M272" s="185" t="s">
        <v>19</v>
      </c>
      <c r="N272" s="186" t="s">
        <v>45</v>
      </c>
      <c r="O272" s="62"/>
      <c r="P272" s="187">
        <f>O272*H272</f>
        <v>0</v>
      </c>
      <c r="Q272" s="187">
        <v>1.18044E-2</v>
      </c>
      <c r="R272" s="187">
        <f>Q272*H272</f>
        <v>0</v>
      </c>
      <c r="S272" s="187">
        <v>0</v>
      </c>
      <c r="T272" s="188">
        <f>S272*H272</f>
        <v>0</v>
      </c>
      <c r="U272" s="32"/>
      <c r="V272" s="32"/>
      <c r="W272" s="32"/>
      <c r="X272" s="32"/>
      <c r="Y272" s="32"/>
      <c r="Z272" s="32"/>
      <c r="AA272" s="32"/>
      <c r="AB272" s="32"/>
      <c r="AC272" s="32"/>
      <c r="AD272" s="32"/>
      <c r="AE272" s="32"/>
      <c r="AR272" s="189" t="s">
        <v>253</v>
      </c>
      <c r="AT272" s="189" t="s">
        <v>173</v>
      </c>
      <c r="AU272" s="189" t="s">
        <v>83</v>
      </c>
      <c r="AY272" s="15" t="s">
        <v>168</v>
      </c>
      <c r="BE272" s="190">
        <f>IF(N272="základní",J272,0)</f>
        <v>0</v>
      </c>
      <c r="BF272" s="190">
        <f>IF(N272="snížená",J272,0)</f>
        <v>0</v>
      </c>
      <c r="BG272" s="190">
        <f>IF(N272="zákl. přenesená",J272,0)</f>
        <v>0</v>
      </c>
      <c r="BH272" s="190">
        <f>IF(N272="sníž. přenesená",J272,0)</f>
        <v>0</v>
      </c>
      <c r="BI272" s="190">
        <f>IF(N272="nulová",J272,0)</f>
        <v>0</v>
      </c>
      <c r="BJ272" s="15" t="s">
        <v>81</v>
      </c>
      <c r="BK272" s="190">
        <f>ROUND(I272*H272,2)</f>
        <v>0</v>
      </c>
      <c r="BL272" s="15" t="s">
        <v>253</v>
      </c>
      <c r="BM272" s="189" t="s">
        <v>538</v>
      </c>
    </row>
    <row r="273" spans="1:65" s="2" customFormat="1" ht="11.25">
      <c r="A273" s="32"/>
      <c r="B273" s="33"/>
      <c r="C273" s="34"/>
      <c r="D273" s="191" t="s">
        <v>179</v>
      </c>
      <c r="E273" s="34"/>
      <c r="F273" s="192" t="s">
        <v>539</v>
      </c>
      <c r="G273" s="34"/>
      <c r="H273" s="34"/>
      <c r="I273" s="193"/>
      <c r="J273" s="34"/>
      <c r="K273" s="34"/>
      <c r="L273" s="37"/>
      <c r="M273" s="194"/>
      <c r="N273" s="195"/>
      <c r="O273" s="62"/>
      <c r="P273" s="62"/>
      <c r="Q273" s="62"/>
      <c r="R273" s="62"/>
      <c r="S273" s="62"/>
      <c r="T273" s="63"/>
      <c r="U273" s="32"/>
      <c r="V273" s="32"/>
      <c r="W273" s="32"/>
      <c r="X273" s="32"/>
      <c r="Y273" s="32"/>
      <c r="Z273" s="32"/>
      <c r="AA273" s="32"/>
      <c r="AB273" s="32"/>
      <c r="AC273" s="32"/>
      <c r="AD273" s="32"/>
      <c r="AE273" s="32"/>
      <c r="AT273" s="15" t="s">
        <v>179</v>
      </c>
      <c r="AU273" s="15" t="s">
        <v>83</v>
      </c>
    </row>
    <row r="274" spans="1:65" s="2" customFormat="1" ht="22.15" customHeight="1">
      <c r="A274" s="32"/>
      <c r="B274" s="33"/>
      <c r="C274" s="177" t="s">
        <v>540</v>
      </c>
      <c r="D274" s="196" t="s">
        <v>173</v>
      </c>
      <c r="E274" s="178" t="s">
        <v>541</v>
      </c>
      <c r="F274" s="179" t="s">
        <v>542</v>
      </c>
      <c r="G274" s="180" t="s">
        <v>210</v>
      </c>
      <c r="H274" s="181">
        <v>0</v>
      </c>
      <c r="I274" s="182"/>
      <c r="J274" s="183">
        <f>ROUND(I274*H274,2)</f>
        <v>0</v>
      </c>
      <c r="K274" s="184"/>
      <c r="L274" s="37"/>
      <c r="M274" s="185" t="s">
        <v>19</v>
      </c>
      <c r="N274" s="186" t="s">
        <v>45</v>
      </c>
      <c r="O274" s="62"/>
      <c r="P274" s="187">
        <f>O274*H274</f>
        <v>0</v>
      </c>
      <c r="Q274" s="187">
        <v>1E-4</v>
      </c>
      <c r="R274" s="187">
        <f>Q274*H274</f>
        <v>0</v>
      </c>
      <c r="S274" s="187">
        <v>0</v>
      </c>
      <c r="T274" s="188">
        <f>S274*H274</f>
        <v>0</v>
      </c>
      <c r="U274" s="32"/>
      <c r="V274" s="32"/>
      <c r="W274" s="32"/>
      <c r="X274" s="32"/>
      <c r="Y274" s="32"/>
      <c r="Z274" s="32"/>
      <c r="AA274" s="32"/>
      <c r="AB274" s="32"/>
      <c r="AC274" s="32"/>
      <c r="AD274" s="32"/>
      <c r="AE274" s="32"/>
      <c r="AR274" s="189" t="s">
        <v>253</v>
      </c>
      <c r="AT274" s="189" t="s">
        <v>173</v>
      </c>
      <c r="AU274" s="189" t="s">
        <v>83</v>
      </c>
      <c r="AY274" s="15" t="s">
        <v>168</v>
      </c>
      <c r="BE274" s="190">
        <f>IF(N274="základní",J274,0)</f>
        <v>0</v>
      </c>
      <c r="BF274" s="190">
        <f>IF(N274="snížená",J274,0)</f>
        <v>0</v>
      </c>
      <c r="BG274" s="190">
        <f>IF(N274="zákl. přenesená",J274,0)</f>
        <v>0</v>
      </c>
      <c r="BH274" s="190">
        <f>IF(N274="sníž. přenesená",J274,0)</f>
        <v>0</v>
      </c>
      <c r="BI274" s="190">
        <f>IF(N274="nulová",J274,0)</f>
        <v>0</v>
      </c>
      <c r="BJ274" s="15" t="s">
        <v>81</v>
      </c>
      <c r="BK274" s="190">
        <f>ROUND(I274*H274,2)</f>
        <v>0</v>
      </c>
      <c r="BL274" s="15" t="s">
        <v>253</v>
      </c>
      <c r="BM274" s="189" t="s">
        <v>543</v>
      </c>
    </row>
    <row r="275" spans="1:65" s="2" customFormat="1" ht="11.25">
      <c r="A275" s="32"/>
      <c r="B275" s="33"/>
      <c r="C275" s="34"/>
      <c r="D275" s="191" t="s">
        <v>179</v>
      </c>
      <c r="E275" s="34"/>
      <c r="F275" s="192" t="s">
        <v>544</v>
      </c>
      <c r="G275" s="34"/>
      <c r="H275" s="34"/>
      <c r="I275" s="193"/>
      <c r="J275" s="34"/>
      <c r="K275" s="34"/>
      <c r="L275" s="37"/>
      <c r="M275" s="194"/>
      <c r="N275" s="195"/>
      <c r="O275" s="62"/>
      <c r="P275" s="62"/>
      <c r="Q275" s="62"/>
      <c r="R275" s="62"/>
      <c r="S275" s="62"/>
      <c r="T275" s="63"/>
      <c r="U275" s="32"/>
      <c r="V275" s="32"/>
      <c r="W275" s="32"/>
      <c r="X275" s="32"/>
      <c r="Y275" s="32"/>
      <c r="Z275" s="32"/>
      <c r="AA275" s="32"/>
      <c r="AB275" s="32"/>
      <c r="AC275" s="32"/>
      <c r="AD275" s="32"/>
      <c r="AE275" s="32"/>
      <c r="AT275" s="15" t="s">
        <v>179</v>
      </c>
      <c r="AU275" s="15" t="s">
        <v>83</v>
      </c>
    </row>
    <row r="276" spans="1:65" s="2" customFormat="1" ht="22.15" customHeight="1">
      <c r="A276" s="32"/>
      <c r="B276" s="33"/>
      <c r="C276" s="177" t="s">
        <v>545</v>
      </c>
      <c r="D276" s="196" t="s">
        <v>173</v>
      </c>
      <c r="E276" s="178" t="s">
        <v>546</v>
      </c>
      <c r="F276" s="179" t="s">
        <v>547</v>
      </c>
      <c r="G276" s="180" t="s">
        <v>223</v>
      </c>
      <c r="H276" s="181">
        <v>0</v>
      </c>
      <c r="I276" s="182"/>
      <c r="J276" s="183">
        <f>ROUND(I276*H276,2)</f>
        <v>0</v>
      </c>
      <c r="K276" s="184"/>
      <c r="L276" s="37"/>
      <c r="M276" s="185" t="s">
        <v>19</v>
      </c>
      <c r="N276" s="186" t="s">
        <v>45</v>
      </c>
      <c r="O276" s="62"/>
      <c r="P276" s="187">
        <f>O276*H276</f>
        <v>0</v>
      </c>
      <c r="Q276" s="187">
        <v>4.3759999999999997E-3</v>
      </c>
      <c r="R276" s="187">
        <f>Q276*H276</f>
        <v>0</v>
      </c>
      <c r="S276" s="187">
        <v>0</v>
      </c>
      <c r="T276" s="188">
        <f>S276*H276</f>
        <v>0</v>
      </c>
      <c r="U276" s="32"/>
      <c r="V276" s="32"/>
      <c r="W276" s="32"/>
      <c r="X276" s="32"/>
      <c r="Y276" s="32"/>
      <c r="Z276" s="32"/>
      <c r="AA276" s="32"/>
      <c r="AB276" s="32"/>
      <c r="AC276" s="32"/>
      <c r="AD276" s="32"/>
      <c r="AE276" s="32"/>
      <c r="AR276" s="189" t="s">
        <v>253</v>
      </c>
      <c r="AT276" s="189" t="s">
        <v>173</v>
      </c>
      <c r="AU276" s="189" t="s">
        <v>83</v>
      </c>
      <c r="AY276" s="15" t="s">
        <v>168</v>
      </c>
      <c r="BE276" s="190">
        <f>IF(N276="základní",J276,0)</f>
        <v>0</v>
      </c>
      <c r="BF276" s="190">
        <f>IF(N276="snížená",J276,0)</f>
        <v>0</v>
      </c>
      <c r="BG276" s="190">
        <f>IF(N276="zákl. přenesená",J276,0)</f>
        <v>0</v>
      </c>
      <c r="BH276" s="190">
        <f>IF(N276="sníž. přenesená",J276,0)</f>
        <v>0</v>
      </c>
      <c r="BI276" s="190">
        <f>IF(N276="nulová",J276,0)</f>
        <v>0</v>
      </c>
      <c r="BJ276" s="15" t="s">
        <v>81</v>
      </c>
      <c r="BK276" s="190">
        <f>ROUND(I276*H276,2)</f>
        <v>0</v>
      </c>
      <c r="BL276" s="15" t="s">
        <v>253</v>
      </c>
      <c r="BM276" s="189" t="s">
        <v>548</v>
      </c>
    </row>
    <row r="277" spans="1:65" s="2" customFormat="1" ht="11.25">
      <c r="A277" s="32"/>
      <c r="B277" s="33"/>
      <c r="C277" s="34"/>
      <c r="D277" s="191" t="s">
        <v>179</v>
      </c>
      <c r="E277" s="34"/>
      <c r="F277" s="192" t="s">
        <v>549</v>
      </c>
      <c r="G277" s="34"/>
      <c r="H277" s="34"/>
      <c r="I277" s="193"/>
      <c r="J277" s="34"/>
      <c r="K277" s="34"/>
      <c r="L277" s="37"/>
      <c r="M277" s="194"/>
      <c r="N277" s="195"/>
      <c r="O277" s="62"/>
      <c r="P277" s="62"/>
      <c r="Q277" s="62"/>
      <c r="R277" s="62"/>
      <c r="S277" s="62"/>
      <c r="T277" s="63"/>
      <c r="U277" s="32"/>
      <c r="V277" s="32"/>
      <c r="W277" s="32"/>
      <c r="X277" s="32"/>
      <c r="Y277" s="32"/>
      <c r="Z277" s="32"/>
      <c r="AA277" s="32"/>
      <c r="AB277" s="32"/>
      <c r="AC277" s="32"/>
      <c r="AD277" s="32"/>
      <c r="AE277" s="32"/>
      <c r="AT277" s="15" t="s">
        <v>179</v>
      </c>
      <c r="AU277" s="15" t="s">
        <v>83</v>
      </c>
    </row>
    <row r="278" spans="1:65" s="2" customFormat="1" ht="14.45" customHeight="1">
      <c r="A278" s="32"/>
      <c r="B278" s="33"/>
      <c r="C278" s="177" t="s">
        <v>550</v>
      </c>
      <c r="D278" s="196" t="s">
        <v>173</v>
      </c>
      <c r="E278" s="178" t="s">
        <v>551</v>
      </c>
      <c r="F278" s="179" t="s">
        <v>552</v>
      </c>
      <c r="G278" s="180" t="s">
        <v>210</v>
      </c>
      <c r="H278" s="181">
        <v>0</v>
      </c>
      <c r="I278" s="182"/>
      <c r="J278" s="183">
        <f>ROUND(I278*H278,2)</f>
        <v>0</v>
      </c>
      <c r="K278" s="184"/>
      <c r="L278" s="37"/>
      <c r="M278" s="185" t="s">
        <v>19</v>
      </c>
      <c r="N278" s="186" t="s">
        <v>45</v>
      </c>
      <c r="O278" s="62"/>
      <c r="P278" s="187">
        <f>O278*H278</f>
        <v>0</v>
      </c>
      <c r="Q278" s="187">
        <v>0</v>
      </c>
      <c r="R278" s="187">
        <f>Q278*H278</f>
        <v>0</v>
      </c>
      <c r="S278" s="187">
        <v>0</v>
      </c>
      <c r="T278" s="188">
        <f>S278*H278</f>
        <v>0</v>
      </c>
      <c r="U278" s="32"/>
      <c r="V278" s="32"/>
      <c r="W278" s="32"/>
      <c r="X278" s="32"/>
      <c r="Y278" s="32"/>
      <c r="Z278" s="32"/>
      <c r="AA278" s="32"/>
      <c r="AB278" s="32"/>
      <c r="AC278" s="32"/>
      <c r="AD278" s="32"/>
      <c r="AE278" s="32"/>
      <c r="AR278" s="189" t="s">
        <v>253</v>
      </c>
      <c r="AT278" s="189" t="s">
        <v>173</v>
      </c>
      <c r="AU278" s="189" t="s">
        <v>83</v>
      </c>
      <c r="AY278" s="15" t="s">
        <v>168</v>
      </c>
      <c r="BE278" s="190">
        <f>IF(N278="základní",J278,0)</f>
        <v>0</v>
      </c>
      <c r="BF278" s="190">
        <f>IF(N278="snížená",J278,0)</f>
        <v>0</v>
      </c>
      <c r="BG278" s="190">
        <f>IF(N278="zákl. přenesená",J278,0)</f>
        <v>0</v>
      </c>
      <c r="BH278" s="190">
        <f>IF(N278="sníž. přenesená",J278,0)</f>
        <v>0</v>
      </c>
      <c r="BI278" s="190">
        <f>IF(N278="nulová",J278,0)</f>
        <v>0</v>
      </c>
      <c r="BJ278" s="15" t="s">
        <v>81</v>
      </c>
      <c r="BK278" s="190">
        <f>ROUND(I278*H278,2)</f>
        <v>0</v>
      </c>
      <c r="BL278" s="15" t="s">
        <v>253</v>
      </c>
      <c r="BM278" s="189" t="s">
        <v>553</v>
      </c>
    </row>
    <row r="279" spans="1:65" s="2" customFormat="1" ht="11.25">
      <c r="A279" s="32"/>
      <c r="B279" s="33"/>
      <c r="C279" s="34"/>
      <c r="D279" s="191" t="s">
        <v>179</v>
      </c>
      <c r="E279" s="34"/>
      <c r="F279" s="192" t="s">
        <v>554</v>
      </c>
      <c r="G279" s="34"/>
      <c r="H279" s="34"/>
      <c r="I279" s="193"/>
      <c r="J279" s="34"/>
      <c r="K279" s="34"/>
      <c r="L279" s="37"/>
      <c r="M279" s="194"/>
      <c r="N279" s="195"/>
      <c r="O279" s="62"/>
      <c r="P279" s="62"/>
      <c r="Q279" s="62"/>
      <c r="R279" s="62"/>
      <c r="S279" s="62"/>
      <c r="T279" s="63"/>
      <c r="U279" s="32"/>
      <c r="V279" s="32"/>
      <c r="W279" s="32"/>
      <c r="X279" s="32"/>
      <c r="Y279" s="32"/>
      <c r="Z279" s="32"/>
      <c r="AA279" s="32"/>
      <c r="AB279" s="32"/>
      <c r="AC279" s="32"/>
      <c r="AD279" s="32"/>
      <c r="AE279" s="32"/>
      <c r="AT279" s="15" t="s">
        <v>179</v>
      </c>
      <c r="AU279" s="15" t="s">
        <v>83</v>
      </c>
    </row>
    <row r="280" spans="1:65" s="2" customFormat="1" ht="22.15" customHeight="1">
      <c r="A280" s="32"/>
      <c r="B280" s="33"/>
      <c r="C280" s="177" t="s">
        <v>555</v>
      </c>
      <c r="D280" s="196" t="s">
        <v>173</v>
      </c>
      <c r="E280" s="178" t="s">
        <v>556</v>
      </c>
      <c r="F280" s="179" t="s">
        <v>557</v>
      </c>
      <c r="G280" s="180" t="s">
        <v>176</v>
      </c>
      <c r="H280" s="181">
        <v>0</v>
      </c>
      <c r="I280" s="182"/>
      <c r="J280" s="183">
        <f>ROUND(I280*H280,2)</f>
        <v>0</v>
      </c>
      <c r="K280" s="184"/>
      <c r="L280" s="37"/>
      <c r="M280" s="185" t="s">
        <v>19</v>
      </c>
      <c r="N280" s="186" t="s">
        <v>45</v>
      </c>
      <c r="O280" s="62"/>
      <c r="P280" s="187">
        <f>O280*H280</f>
        <v>0</v>
      </c>
      <c r="Q280" s="187">
        <v>3.1999999999999999E-5</v>
      </c>
      <c r="R280" s="187">
        <f>Q280*H280</f>
        <v>0</v>
      </c>
      <c r="S280" s="187">
        <v>0</v>
      </c>
      <c r="T280" s="188">
        <f>S280*H280</f>
        <v>0</v>
      </c>
      <c r="U280" s="32"/>
      <c r="V280" s="32"/>
      <c r="W280" s="32"/>
      <c r="X280" s="32"/>
      <c r="Y280" s="32"/>
      <c r="Z280" s="32"/>
      <c r="AA280" s="32"/>
      <c r="AB280" s="32"/>
      <c r="AC280" s="32"/>
      <c r="AD280" s="32"/>
      <c r="AE280" s="32"/>
      <c r="AR280" s="189" t="s">
        <v>253</v>
      </c>
      <c r="AT280" s="189" t="s">
        <v>173</v>
      </c>
      <c r="AU280" s="189" t="s">
        <v>83</v>
      </c>
      <c r="AY280" s="15" t="s">
        <v>168</v>
      </c>
      <c r="BE280" s="190">
        <f>IF(N280="základní",J280,0)</f>
        <v>0</v>
      </c>
      <c r="BF280" s="190">
        <f>IF(N280="snížená",J280,0)</f>
        <v>0</v>
      </c>
      <c r="BG280" s="190">
        <f>IF(N280="zákl. přenesená",J280,0)</f>
        <v>0</v>
      </c>
      <c r="BH280" s="190">
        <f>IF(N280="sníž. přenesená",J280,0)</f>
        <v>0</v>
      </c>
      <c r="BI280" s="190">
        <f>IF(N280="nulová",J280,0)</f>
        <v>0</v>
      </c>
      <c r="BJ280" s="15" t="s">
        <v>81</v>
      </c>
      <c r="BK280" s="190">
        <f>ROUND(I280*H280,2)</f>
        <v>0</v>
      </c>
      <c r="BL280" s="15" t="s">
        <v>253</v>
      </c>
      <c r="BM280" s="189" t="s">
        <v>558</v>
      </c>
    </row>
    <row r="281" spans="1:65" s="2" customFormat="1" ht="11.25">
      <c r="A281" s="32"/>
      <c r="B281" s="33"/>
      <c r="C281" s="34"/>
      <c r="D281" s="191" t="s">
        <v>179</v>
      </c>
      <c r="E281" s="34"/>
      <c r="F281" s="192" t="s">
        <v>559</v>
      </c>
      <c r="G281" s="34"/>
      <c r="H281" s="34"/>
      <c r="I281" s="193"/>
      <c r="J281" s="34"/>
      <c r="K281" s="34"/>
      <c r="L281" s="37"/>
      <c r="M281" s="194"/>
      <c r="N281" s="195"/>
      <c r="O281" s="62"/>
      <c r="P281" s="62"/>
      <c r="Q281" s="62"/>
      <c r="R281" s="62"/>
      <c r="S281" s="62"/>
      <c r="T281" s="63"/>
      <c r="U281" s="32"/>
      <c r="V281" s="32"/>
      <c r="W281" s="32"/>
      <c r="X281" s="32"/>
      <c r="Y281" s="32"/>
      <c r="Z281" s="32"/>
      <c r="AA281" s="32"/>
      <c r="AB281" s="32"/>
      <c r="AC281" s="32"/>
      <c r="AD281" s="32"/>
      <c r="AE281" s="32"/>
      <c r="AT281" s="15" t="s">
        <v>179</v>
      </c>
      <c r="AU281" s="15" t="s">
        <v>83</v>
      </c>
    </row>
    <row r="282" spans="1:65" s="2" customFormat="1" ht="14.45" customHeight="1">
      <c r="A282" s="32"/>
      <c r="B282" s="33"/>
      <c r="C282" s="197" t="s">
        <v>560</v>
      </c>
      <c r="D282" s="208" t="s">
        <v>447</v>
      </c>
      <c r="E282" s="198" t="s">
        <v>561</v>
      </c>
      <c r="F282" s="199" t="s">
        <v>562</v>
      </c>
      <c r="G282" s="200" t="s">
        <v>176</v>
      </c>
      <c r="H282" s="201">
        <v>0</v>
      </c>
      <c r="I282" s="202"/>
      <c r="J282" s="203">
        <f>ROUND(I282*H282,2)</f>
        <v>0</v>
      </c>
      <c r="K282" s="204"/>
      <c r="L282" s="205"/>
      <c r="M282" s="206" t="s">
        <v>19</v>
      </c>
      <c r="N282" s="207" t="s">
        <v>45</v>
      </c>
      <c r="O282" s="62"/>
      <c r="P282" s="187">
        <f>O282*H282</f>
        <v>0</v>
      </c>
      <c r="Q282" s="187">
        <v>2.2000000000000001E-3</v>
      </c>
      <c r="R282" s="187">
        <f>Q282*H282</f>
        <v>0</v>
      </c>
      <c r="S282" s="187">
        <v>0</v>
      </c>
      <c r="T282" s="188">
        <f>S282*H282</f>
        <v>0</v>
      </c>
      <c r="U282" s="32"/>
      <c r="V282" s="32"/>
      <c r="W282" s="32"/>
      <c r="X282" s="32"/>
      <c r="Y282" s="32"/>
      <c r="Z282" s="32"/>
      <c r="AA282" s="32"/>
      <c r="AB282" s="32"/>
      <c r="AC282" s="32"/>
      <c r="AD282" s="32"/>
      <c r="AE282" s="32"/>
      <c r="AR282" s="189" t="s">
        <v>337</v>
      </c>
      <c r="AT282" s="189" t="s">
        <v>447</v>
      </c>
      <c r="AU282" s="189" t="s">
        <v>83</v>
      </c>
      <c r="AY282" s="15" t="s">
        <v>168</v>
      </c>
      <c r="BE282" s="190">
        <f>IF(N282="základní",J282,0)</f>
        <v>0</v>
      </c>
      <c r="BF282" s="190">
        <f>IF(N282="snížená",J282,0)</f>
        <v>0</v>
      </c>
      <c r="BG282" s="190">
        <f>IF(N282="zákl. přenesená",J282,0)</f>
        <v>0</v>
      </c>
      <c r="BH282" s="190">
        <f>IF(N282="sníž. přenesená",J282,0)</f>
        <v>0</v>
      </c>
      <c r="BI282" s="190">
        <f>IF(N282="nulová",J282,0)</f>
        <v>0</v>
      </c>
      <c r="BJ282" s="15" t="s">
        <v>81</v>
      </c>
      <c r="BK282" s="190">
        <f>ROUND(I282*H282,2)</f>
        <v>0</v>
      </c>
      <c r="BL282" s="15" t="s">
        <v>253</v>
      </c>
      <c r="BM282" s="189" t="s">
        <v>563</v>
      </c>
    </row>
    <row r="283" spans="1:65" s="2" customFormat="1" ht="22.15" customHeight="1">
      <c r="A283" s="32"/>
      <c r="B283" s="33"/>
      <c r="C283" s="177" t="s">
        <v>564</v>
      </c>
      <c r="D283" s="196" t="s">
        <v>173</v>
      </c>
      <c r="E283" s="178" t="s">
        <v>565</v>
      </c>
      <c r="F283" s="179" t="s">
        <v>566</v>
      </c>
      <c r="G283" s="180" t="s">
        <v>176</v>
      </c>
      <c r="H283" s="181">
        <v>0</v>
      </c>
      <c r="I283" s="182"/>
      <c r="J283" s="183">
        <f>ROUND(I283*H283,2)</f>
        <v>0</v>
      </c>
      <c r="K283" s="184"/>
      <c r="L283" s="37"/>
      <c r="M283" s="185" t="s">
        <v>19</v>
      </c>
      <c r="N283" s="186" t="s">
        <v>45</v>
      </c>
      <c r="O283" s="62"/>
      <c r="P283" s="187">
        <f>O283*H283</f>
        <v>0</v>
      </c>
      <c r="Q283" s="187">
        <v>3.1999999999999999E-5</v>
      </c>
      <c r="R283" s="187">
        <f>Q283*H283</f>
        <v>0</v>
      </c>
      <c r="S283" s="187">
        <v>0</v>
      </c>
      <c r="T283" s="188">
        <f>S283*H283</f>
        <v>0</v>
      </c>
      <c r="U283" s="32"/>
      <c r="V283" s="32"/>
      <c r="W283" s="32"/>
      <c r="X283" s="32"/>
      <c r="Y283" s="32"/>
      <c r="Z283" s="32"/>
      <c r="AA283" s="32"/>
      <c r="AB283" s="32"/>
      <c r="AC283" s="32"/>
      <c r="AD283" s="32"/>
      <c r="AE283" s="32"/>
      <c r="AR283" s="189" t="s">
        <v>253</v>
      </c>
      <c r="AT283" s="189" t="s">
        <v>173</v>
      </c>
      <c r="AU283" s="189" t="s">
        <v>83</v>
      </c>
      <c r="AY283" s="15" t="s">
        <v>168</v>
      </c>
      <c r="BE283" s="190">
        <f>IF(N283="základní",J283,0)</f>
        <v>0</v>
      </c>
      <c r="BF283" s="190">
        <f>IF(N283="snížená",J283,0)</f>
        <v>0</v>
      </c>
      <c r="BG283" s="190">
        <f>IF(N283="zákl. přenesená",J283,0)</f>
        <v>0</v>
      </c>
      <c r="BH283" s="190">
        <f>IF(N283="sníž. přenesená",J283,0)</f>
        <v>0</v>
      </c>
      <c r="BI283" s="190">
        <f>IF(N283="nulová",J283,0)</f>
        <v>0</v>
      </c>
      <c r="BJ283" s="15" t="s">
        <v>81</v>
      </c>
      <c r="BK283" s="190">
        <f>ROUND(I283*H283,2)</f>
        <v>0</v>
      </c>
      <c r="BL283" s="15" t="s">
        <v>253</v>
      </c>
      <c r="BM283" s="189" t="s">
        <v>567</v>
      </c>
    </row>
    <row r="284" spans="1:65" s="2" customFormat="1" ht="11.25">
      <c r="A284" s="32"/>
      <c r="B284" s="33"/>
      <c r="C284" s="34"/>
      <c r="D284" s="191" t="s">
        <v>179</v>
      </c>
      <c r="E284" s="34"/>
      <c r="F284" s="192" t="s">
        <v>568</v>
      </c>
      <c r="G284" s="34"/>
      <c r="H284" s="34"/>
      <c r="I284" s="193"/>
      <c r="J284" s="34"/>
      <c r="K284" s="34"/>
      <c r="L284" s="37"/>
      <c r="M284" s="194"/>
      <c r="N284" s="195"/>
      <c r="O284" s="62"/>
      <c r="P284" s="62"/>
      <c r="Q284" s="62"/>
      <c r="R284" s="62"/>
      <c r="S284" s="62"/>
      <c r="T284" s="63"/>
      <c r="U284" s="32"/>
      <c r="V284" s="32"/>
      <c r="W284" s="32"/>
      <c r="X284" s="32"/>
      <c r="Y284" s="32"/>
      <c r="Z284" s="32"/>
      <c r="AA284" s="32"/>
      <c r="AB284" s="32"/>
      <c r="AC284" s="32"/>
      <c r="AD284" s="32"/>
      <c r="AE284" s="32"/>
      <c r="AT284" s="15" t="s">
        <v>179</v>
      </c>
      <c r="AU284" s="15" t="s">
        <v>83</v>
      </c>
    </row>
    <row r="285" spans="1:65" s="2" customFormat="1" ht="14.45" customHeight="1">
      <c r="A285" s="32"/>
      <c r="B285" s="33"/>
      <c r="C285" s="197" t="s">
        <v>569</v>
      </c>
      <c r="D285" s="208" t="s">
        <v>447</v>
      </c>
      <c r="E285" s="198" t="s">
        <v>570</v>
      </c>
      <c r="F285" s="199" t="s">
        <v>571</v>
      </c>
      <c r="G285" s="200" t="s">
        <v>176</v>
      </c>
      <c r="H285" s="201">
        <v>0</v>
      </c>
      <c r="I285" s="202"/>
      <c r="J285" s="203">
        <f>ROUND(I285*H285,2)</f>
        <v>0</v>
      </c>
      <c r="K285" s="204"/>
      <c r="L285" s="205"/>
      <c r="M285" s="206" t="s">
        <v>19</v>
      </c>
      <c r="N285" s="207" t="s">
        <v>45</v>
      </c>
      <c r="O285" s="62"/>
      <c r="P285" s="187">
        <f>O285*H285</f>
        <v>0</v>
      </c>
      <c r="Q285" s="187">
        <v>4.1999999999999997E-3</v>
      </c>
      <c r="R285" s="187">
        <f>Q285*H285</f>
        <v>0</v>
      </c>
      <c r="S285" s="187">
        <v>0</v>
      </c>
      <c r="T285" s="188">
        <f>S285*H285</f>
        <v>0</v>
      </c>
      <c r="U285" s="32"/>
      <c r="V285" s="32"/>
      <c r="W285" s="32"/>
      <c r="X285" s="32"/>
      <c r="Y285" s="32"/>
      <c r="Z285" s="32"/>
      <c r="AA285" s="32"/>
      <c r="AB285" s="32"/>
      <c r="AC285" s="32"/>
      <c r="AD285" s="32"/>
      <c r="AE285" s="32"/>
      <c r="AR285" s="189" t="s">
        <v>337</v>
      </c>
      <c r="AT285" s="189" t="s">
        <v>447</v>
      </c>
      <c r="AU285" s="189" t="s">
        <v>83</v>
      </c>
      <c r="AY285" s="15" t="s">
        <v>168</v>
      </c>
      <c r="BE285" s="190">
        <f>IF(N285="základní",J285,0)</f>
        <v>0</v>
      </c>
      <c r="BF285" s="190">
        <f>IF(N285="snížená",J285,0)</f>
        <v>0</v>
      </c>
      <c r="BG285" s="190">
        <f>IF(N285="zákl. přenesená",J285,0)</f>
        <v>0</v>
      </c>
      <c r="BH285" s="190">
        <f>IF(N285="sníž. přenesená",J285,0)</f>
        <v>0</v>
      </c>
      <c r="BI285" s="190">
        <f>IF(N285="nulová",J285,0)</f>
        <v>0</v>
      </c>
      <c r="BJ285" s="15" t="s">
        <v>81</v>
      </c>
      <c r="BK285" s="190">
        <f>ROUND(I285*H285,2)</f>
        <v>0</v>
      </c>
      <c r="BL285" s="15" t="s">
        <v>253</v>
      </c>
      <c r="BM285" s="189" t="s">
        <v>572</v>
      </c>
    </row>
    <row r="286" spans="1:65" s="2" customFormat="1" ht="34.9" customHeight="1">
      <c r="A286" s="32"/>
      <c r="B286" s="33"/>
      <c r="C286" s="177" t="s">
        <v>573</v>
      </c>
      <c r="D286" s="177" t="s">
        <v>173</v>
      </c>
      <c r="E286" s="178" t="s">
        <v>574</v>
      </c>
      <c r="F286" s="179" t="s">
        <v>575</v>
      </c>
      <c r="G286" s="180" t="s">
        <v>197</v>
      </c>
      <c r="H286" s="181">
        <v>38.848999999999997</v>
      </c>
      <c r="I286" s="182"/>
      <c r="J286" s="183">
        <f>ROUND(I286*H286,2)</f>
        <v>0</v>
      </c>
      <c r="K286" s="184"/>
      <c r="L286" s="37"/>
      <c r="M286" s="185" t="s">
        <v>19</v>
      </c>
      <c r="N286" s="186" t="s">
        <v>45</v>
      </c>
      <c r="O286" s="62"/>
      <c r="P286" s="187">
        <f>O286*H286</f>
        <v>0</v>
      </c>
      <c r="Q286" s="187">
        <v>0</v>
      </c>
      <c r="R286" s="187">
        <f>Q286*H286</f>
        <v>0</v>
      </c>
      <c r="S286" s="187">
        <v>0</v>
      </c>
      <c r="T286" s="188">
        <f>S286*H286</f>
        <v>0</v>
      </c>
      <c r="U286" s="32"/>
      <c r="V286" s="32"/>
      <c r="W286" s="32"/>
      <c r="X286" s="32"/>
      <c r="Y286" s="32"/>
      <c r="Z286" s="32"/>
      <c r="AA286" s="32"/>
      <c r="AB286" s="32"/>
      <c r="AC286" s="32"/>
      <c r="AD286" s="32"/>
      <c r="AE286" s="32"/>
      <c r="AR286" s="189" t="s">
        <v>253</v>
      </c>
      <c r="AT286" s="189" t="s">
        <v>173</v>
      </c>
      <c r="AU286" s="189" t="s">
        <v>83</v>
      </c>
      <c r="AY286" s="15" t="s">
        <v>168</v>
      </c>
      <c r="BE286" s="190">
        <f>IF(N286="základní",J286,0)</f>
        <v>0</v>
      </c>
      <c r="BF286" s="190">
        <f>IF(N286="snížená",J286,0)</f>
        <v>0</v>
      </c>
      <c r="BG286" s="190">
        <f>IF(N286="zákl. přenesená",J286,0)</f>
        <v>0</v>
      </c>
      <c r="BH286" s="190">
        <f>IF(N286="sníž. přenesená",J286,0)</f>
        <v>0</v>
      </c>
      <c r="BI286" s="190">
        <f>IF(N286="nulová",J286,0)</f>
        <v>0</v>
      </c>
      <c r="BJ286" s="15" t="s">
        <v>81</v>
      </c>
      <c r="BK286" s="190">
        <f>ROUND(I286*H286,2)</f>
        <v>0</v>
      </c>
      <c r="BL286" s="15" t="s">
        <v>253</v>
      </c>
      <c r="BM286" s="189" t="s">
        <v>576</v>
      </c>
    </row>
    <row r="287" spans="1:65" s="2" customFormat="1" ht="11.25">
      <c r="A287" s="32"/>
      <c r="B287" s="33"/>
      <c r="C287" s="34"/>
      <c r="D287" s="191" t="s">
        <v>179</v>
      </c>
      <c r="E287" s="34"/>
      <c r="F287" s="192" t="s">
        <v>577</v>
      </c>
      <c r="G287" s="34"/>
      <c r="H287" s="34"/>
      <c r="I287" s="193"/>
      <c r="J287" s="34"/>
      <c r="K287" s="34"/>
      <c r="L287" s="37"/>
      <c r="M287" s="194"/>
      <c r="N287" s="195"/>
      <c r="O287" s="62"/>
      <c r="P287" s="62"/>
      <c r="Q287" s="62"/>
      <c r="R287" s="62"/>
      <c r="S287" s="62"/>
      <c r="T287" s="63"/>
      <c r="U287" s="32"/>
      <c r="V287" s="32"/>
      <c r="W287" s="32"/>
      <c r="X287" s="32"/>
      <c r="Y287" s="32"/>
      <c r="Z287" s="32"/>
      <c r="AA287" s="32"/>
      <c r="AB287" s="32"/>
      <c r="AC287" s="32"/>
      <c r="AD287" s="32"/>
      <c r="AE287" s="32"/>
      <c r="AT287" s="15" t="s">
        <v>179</v>
      </c>
      <c r="AU287" s="15" t="s">
        <v>83</v>
      </c>
    </row>
    <row r="288" spans="1:65" s="12" customFormat="1" ht="22.9" customHeight="1">
      <c r="B288" s="161"/>
      <c r="C288" s="162"/>
      <c r="D288" s="163" t="s">
        <v>73</v>
      </c>
      <c r="E288" s="175" t="s">
        <v>578</v>
      </c>
      <c r="F288" s="175" t="s">
        <v>579</v>
      </c>
      <c r="G288" s="162"/>
      <c r="H288" s="162"/>
      <c r="I288" s="165"/>
      <c r="J288" s="176">
        <f>BK288</f>
        <v>0</v>
      </c>
      <c r="K288" s="162"/>
      <c r="L288" s="167"/>
      <c r="M288" s="168"/>
      <c r="N288" s="169"/>
      <c r="O288" s="169"/>
      <c r="P288" s="170">
        <f>SUM(P289:P303)</f>
        <v>0</v>
      </c>
      <c r="Q288" s="169"/>
      <c r="R288" s="170">
        <f>SUM(R289:R303)</f>
        <v>0</v>
      </c>
      <c r="S288" s="169"/>
      <c r="T288" s="171">
        <f>SUM(T289:T303)</f>
        <v>0</v>
      </c>
      <c r="AR288" s="172" t="s">
        <v>83</v>
      </c>
      <c r="AT288" s="173" t="s">
        <v>73</v>
      </c>
      <c r="AU288" s="173" t="s">
        <v>81</v>
      </c>
      <c r="AY288" s="172" t="s">
        <v>168</v>
      </c>
      <c r="BK288" s="174">
        <f>SUM(BK289:BK303)</f>
        <v>0</v>
      </c>
    </row>
    <row r="289" spans="1:65" s="2" customFormat="1" ht="34.9" customHeight="1">
      <c r="A289" s="32"/>
      <c r="B289" s="33"/>
      <c r="C289" s="177" t="s">
        <v>580</v>
      </c>
      <c r="D289" s="196" t="s">
        <v>173</v>
      </c>
      <c r="E289" s="178" t="s">
        <v>581</v>
      </c>
      <c r="F289" s="179" t="s">
        <v>582</v>
      </c>
      <c r="G289" s="180" t="s">
        <v>176</v>
      </c>
      <c r="H289" s="181">
        <v>0</v>
      </c>
      <c r="I289" s="182"/>
      <c r="J289" s="183">
        <f t="shared" ref="J289:J303" si="0">ROUND(I289*H289,2)</f>
        <v>0</v>
      </c>
      <c r="K289" s="184"/>
      <c r="L289" s="37"/>
      <c r="M289" s="185" t="s">
        <v>19</v>
      </c>
      <c r="N289" s="186" t="s">
        <v>45</v>
      </c>
      <c r="O289" s="62"/>
      <c r="P289" s="187">
        <f t="shared" ref="P289:P303" si="1">O289*H289</f>
        <v>0</v>
      </c>
      <c r="Q289" s="187">
        <v>0</v>
      </c>
      <c r="R289" s="187">
        <f t="shared" ref="R289:R303" si="2">Q289*H289</f>
        <v>0</v>
      </c>
      <c r="S289" s="187">
        <v>0</v>
      </c>
      <c r="T289" s="188">
        <f t="shared" ref="T289:T303" si="3">S289*H289</f>
        <v>0</v>
      </c>
      <c r="U289" s="32"/>
      <c r="V289" s="32"/>
      <c r="W289" s="32"/>
      <c r="X289" s="32"/>
      <c r="Y289" s="32"/>
      <c r="Z289" s="32"/>
      <c r="AA289" s="32"/>
      <c r="AB289" s="32"/>
      <c r="AC289" s="32"/>
      <c r="AD289" s="32"/>
      <c r="AE289" s="32"/>
      <c r="AR289" s="189" t="s">
        <v>253</v>
      </c>
      <c r="AT289" s="189" t="s">
        <v>173</v>
      </c>
      <c r="AU289" s="189" t="s">
        <v>83</v>
      </c>
      <c r="AY289" s="15" t="s">
        <v>168</v>
      </c>
      <c r="BE289" s="190">
        <f t="shared" ref="BE289:BE303" si="4">IF(N289="základní",J289,0)</f>
        <v>0</v>
      </c>
      <c r="BF289" s="190">
        <f t="shared" ref="BF289:BF303" si="5">IF(N289="snížená",J289,0)</f>
        <v>0</v>
      </c>
      <c r="BG289" s="190">
        <f t="shared" ref="BG289:BG303" si="6">IF(N289="zákl. přenesená",J289,0)</f>
        <v>0</v>
      </c>
      <c r="BH289" s="190">
        <f t="shared" ref="BH289:BH303" si="7">IF(N289="sníž. přenesená",J289,0)</f>
        <v>0</v>
      </c>
      <c r="BI289" s="190">
        <f t="shared" ref="BI289:BI303" si="8">IF(N289="nulová",J289,0)</f>
        <v>0</v>
      </c>
      <c r="BJ289" s="15" t="s">
        <v>81</v>
      </c>
      <c r="BK289" s="190">
        <f t="shared" ref="BK289:BK303" si="9">ROUND(I289*H289,2)</f>
        <v>0</v>
      </c>
      <c r="BL289" s="15" t="s">
        <v>253</v>
      </c>
      <c r="BM289" s="189" t="s">
        <v>583</v>
      </c>
    </row>
    <row r="290" spans="1:65" s="2" customFormat="1" ht="34.9" customHeight="1">
      <c r="A290" s="32"/>
      <c r="B290" s="33"/>
      <c r="C290" s="177" t="s">
        <v>584</v>
      </c>
      <c r="D290" s="196" t="s">
        <v>173</v>
      </c>
      <c r="E290" s="178" t="s">
        <v>585</v>
      </c>
      <c r="F290" s="179" t="s">
        <v>582</v>
      </c>
      <c r="G290" s="180" t="s">
        <v>176</v>
      </c>
      <c r="H290" s="181">
        <v>0</v>
      </c>
      <c r="I290" s="182"/>
      <c r="J290" s="183">
        <f t="shared" si="0"/>
        <v>0</v>
      </c>
      <c r="K290" s="184"/>
      <c r="L290" s="37"/>
      <c r="M290" s="185" t="s">
        <v>19</v>
      </c>
      <c r="N290" s="186" t="s">
        <v>45</v>
      </c>
      <c r="O290" s="62"/>
      <c r="P290" s="187">
        <f t="shared" si="1"/>
        <v>0</v>
      </c>
      <c r="Q290" s="187">
        <v>0</v>
      </c>
      <c r="R290" s="187">
        <f t="shared" si="2"/>
        <v>0</v>
      </c>
      <c r="S290" s="187">
        <v>0</v>
      </c>
      <c r="T290" s="188">
        <f t="shared" si="3"/>
        <v>0</v>
      </c>
      <c r="U290" s="32"/>
      <c r="V290" s="32"/>
      <c r="W290" s="32"/>
      <c r="X290" s="32"/>
      <c r="Y290" s="32"/>
      <c r="Z290" s="32"/>
      <c r="AA290" s="32"/>
      <c r="AB290" s="32"/>
      <c r="AC290" s="32"/>
      <c r="AD290" s="32"/>
      <c r="AE290" s="32"/>
      <c r="AR290" s="189" t="s">
        <v>253</v>
      </c>
      <c r="AT290" s="189" t="s">
        <v>173</v>
      </c>
      <c r="AU290" s="189" t="s">
        <v>83</v>
      </c>
      <c r="AY290" s="15" t="s">
        <v>168</v>
      </c>
      <c r="BE290" s="190">
        <f t="shared" si="4"/>
        <v>0</v>
      </c>
      <c r="BF290" s="190">
        <f t="shared" si="5"/>
        <v>0</v>
      </c>
      <c r="BG290" s="190">
        <f t="shared" si="6"/>
        <v>0</v>
      </c>
      <c r="BH290" s="190">
        <f t="shared" si="7"/>
        <v>0</v>
      </c>
      <c r="BI290" s="190">
        <f t="shared" si="8"/>
        <v>0</v>
      </c>
      <c r="BJ290" s="15" t="s">
        <v>81</v>
      </c>
      <c r="BK290" s="190">
        <f t="shared" si="9"/>
        <v>0</v>
      </c>
      <c r="BL290" s="15" t="s">
        <v>253</v>
      </c>
      <c r="BM290" s="189" t="s">
        <v>586</v>
      </c>
    </row>
    <row r="291" spans="1:65" s="2" customFormat="1" ht="34.9" customHeight="1">
      <c r="A291" s="32"/>
      <c r="B291" s="33"/>
      <c r="C291" s="177" t="s">
        <v>587</v>
      </c>
      <c r="D291" s="196" t="s">
        <v>173</v>
      </c>
      <c r="E291" s="178" t="s">
        <v>588</v>
      </c>
      <c r="F291" s="179" t="s">
        <v>589</v>
      </c>
      <c r="G291" s="180" t="s">
        <v>176</v>
      </c>
      <c r="H291" s="181">
        <v>0</v>
      </c>
      <c r="I291" s="182"/>
      <c r="J291" s="183">
        <f t="shared" si="0"/>
        <v>0</v>
      </c>
      <c r="K291" s="184"/>
      <c r="L291" s="37"/>
      <c r="M291" s="185" t="s">
        <v>19</v>
      </c>
      <c r="N291" s="186" t="s">
        <v>45</v>
      </c>
      <c r="O291" s="62"/>
      <c r="P291" s="187">
        <f t="shared" si="1"/>
        <v>0</v>
      </c>
      <c r="Q291" s="187">
        <v>0</v>
      </c>
      <c r="R291" s="187">
        <f t="shared" si="2"/>
        <v>0</v>
      </c>
      <c r="S291" s="187">
        <v>0</v>
      </c>
      <c r="T291" s="188">
        <f t="shared" si="3"/>
        <v>0</v>
      </c>
      <c r="U291" s="32"/>
      <c r="V291" s="32"/>
      <c r="W291" s="32"/>
      <c r="X291" s="32"/>
      <c r="Y291" s="32"/>
      <c r="Z291" s="32"/>
      <c r="AA291" s="32"/>
      <c r="AB291" s="32"/>
      <c r="AC291" s="32"/>
      <c r="AD291" s="32"/>
      <c r="AE291" s="32"/>
      <c r="AR291" s="189" t="s">
        <v>253</v>
      </c>
      <c r="AT291" s="189" t="s">
        <v>173</v>
      </c>
      <c r="AU291" s="189" t="s">
        <v>83</v>
      </c>
      <c r="AY291" s="15" t="s">
        <v>168</v>
      </c>
      <c r="BE291" s="190">
        <f t="shared" si="4"/>
        <v>0</v>
      </c>
      <c r="BF291" s="190">
        <f t="shared" si="5"/>
        <v>0</v>
      </c>
      <c r="BG291" s="190">
        <f t="shared" si="6"/>
        <v>0</v>
      </c>
      <c r="BH291" s="190">
        <f t="shared" si="7"/>
        <v>0</v>
      </c>
      <c r="BI291" s="190">
        <f t="shared" si="8"/>
        <v>0</v>
      </c>
      <c r="BJ291" s="15" t="s">
        <v>81</v>
      </c>
      <c r="BK291" s="190">
        <f t="shared" si="9"/>
        <v>0</v>
      </c>
      <c r="BL291" s="15" t="s">
        <v>253</v>
      </c>
      <c r="BM291" s="189" t="s">
        <v>590</v>
      </c>
    </row>
    <row r="292" spans="1:65" s="2" customFormat="1" ht="34.9" customHeight="1">
      <c r="A292" s="32"/>
      <c r="B292" s="33"/>
      <c r="C292" s="177" t="s">
        <v>591</v>
      </c>
      <c r="D292" s="196" t="s">
        <v>173</v>
      </c>
      <c r="E292" s="178" t="s">
        <v>592</v>
      </c>
      <c r="F292" s="179" t="s">
        <v>593</v>
      </c>
      <c r="G292" s="180" t="s">
        <v>176</v>
      </c>
      <c r="H292" s="181">
        <v>0</v>
      </c>
      <c r="I292" s="182"/>
      <c r="J292" s="183">
        <f t="shared" si="0"/>
        <v>0</v>
      </c>
      <c r="K292" s="184"/>
      <c r="L292" s="37"/>
      <c r="M292" s="185" t="s">
        <v>19</v>
      </c>
      <c r="N292" s="186" t="s">
        <v>45</v>
      </c>
      <c r="O292" s="62"/>
      <c r="P292" s="187">
        <f t="shared" si="1"/>
        <v>0</v>
      </c>
      <c r="Q292" s="187">
        <v>0</v>
      </c>
      <c r="R292" s="187">
        <f t="shared" si="2"/>
        <v>0</v>
      </c>
      <c r="S292" s="187">
        <v>0</v>
      </c>
      <c r="T292" s="188">
        <f t="shared" si="3"/>
        <v>0</v>
      </c>
      <c r="U292" s="32"/>
      <c r="V292" s="32"/>
      <c r="W292" s="32"/>
      <c r="X292" s="32"/>
      <c r="Y292" s="32"/>
      <c r="Z292" s="32"/>
      <c r="AA292" s="32"/>
      <c r="AB292" s="32"/>
      <c r="AC292" s="32"/>
      <c r="AD292" s="32"/>
      <c r="AE292" s="32"/>
      <c r="AR292" s="189" t="s">
        <v>253</v>
      </c>
      <c r="AT292" s="189" t="s">
        <v>173</v>
      </c>
      <c r="AU292" s="189" t="s">
        <v>83</v>
      </c>
      <c r="AY292" s="15" t="s">
        <v>168</v>
      </c>
      <c r="BE292" s="190">
        <f t="shared" si="4"/>
        <v>0</v>
      </c>
      <c r="BF292" s="190">
        <f t="shared" si="5"/>
        <v>0</v>
      </c>
      <c r="BG292" s="190">
        <f t="shared" si="6"/>
        <v>0</v>
      </c>
      <c r="BH292" s="190">
        <f t="shared" si="7"/>
        <v>0</v>
      </c>
      <c r="BI292" s="190">
        <f t="shared" si="8"/>
        <v>0</v>
      </c>
      <c r="BJ292" s="15" t="s">
        <v>81</v>
      </c>
      <c r="BK292" s="190">
        <f t="shared" si="9"/>
        <v>0</v>
      </c>
      <c r="BL292" s="15" t="s">
        <v>253</v>
      </c>
      <c r="BM292" s="189" t="s">
        <v>594</v>
      </c>
    </row>
    <row r="293" spans="1:65" s="2" customFormat="1" ht="34.9" customHeight="1">
      <c r="A293" s="32"/>
      <c r="B293" s="33"/>
      <c r="C293" s="177" t="s">
        <v>595</v>
      </c>
      <c r="D293" s="196" t="s">
        <v>173</v>
      </c>
      <c r="E293" s="178" t="s">
        <v>596</v>
      </c>
      <c r="F293" s="179" t="s">
        <v>597</v>
      </c>
      <c r="G293" s="180" t="s">
        <v>176</v>
      </c>
      <c r="H293" s="181">
        <v>0</v>
      </c>
      <c r="I293" s="182"/>
      <c r="J293" s="183">
        <f t="shared" si="0"/>
        <v>0</v>
      </c>
      <c r="K293" s="184"/>
      <c r="L293" s="37"/>
      <c r="M293" s="185" t="s">
        <v>19</v>
      </c>
      <c r="N293" s="186" t="s">
        <v>45</v>
      </c>
      <c r="O293" s="62"/>
      <c r="P293" s="187">
        <f t="shared" si="1"/>
        <v>0</v>
      </c>
      <c r="Q293" s="187">
        <v>0</v>
      </c>
      <c r="R293" s="187">
        <f t="shared" si="2"/>
        <v>0</v>
      </c>
      <c r="S293" s="187">
        <v>0</v>
      </c>
      <c r="T293" s="188">
        <f t="shared" si="3"/>
        <v>0</v>
      </c>
      <c r="U293" s="32"/>
      <c r="V293" s="32"/>
      <c r="W293" s="32"/>
      <c r="X293" s="32"/>
      <c r="Y293" s="32"/>
      <c r="Z293" s="32"/>
      <c r="AA293" s="32"/>
      <c r="AB293" s="32"/>
      <c r="AC293" s="32"/>
      <c r="AD293" s="32"/>
      <c r="AE293" s="32"/>
      <c r="AR293" s="189" t="s">
        <v>253</v>
      </c>
      <c r="AT293" s="189" t="s">
        <v>173</v>
      </c>
      <c r="AU293" s="189" t="s">
        <v>83</v>
      </c>
      <c r="AY293" s="15" t="s">
        <v>168</v>
      </c>
      <c r="BE293" s="190">
        <f t="shared" si="4"/>
        <v>0</v>
      </c>
      <c r="BF293" s="190">
        <f t="shared" si="5"/>
        <v>0</v>
      </c>
      <c r="BG293" s="190">
        <f t="shared" si="6"/>
        <v>0</v>
      </c>
      <c r="BH293" s="190">
        <f t="shared" si="7"/>
        <v>0</v>
      </c>
      <c r="BI293" s="190">
        <f t="shared" si="8"/>
        <v>0</v>
      </c>
      <c r="BJ293" s="15" t="s">
        <v>81</v>
      </c>
      <c r="BK293" s="190">
        <f t="shared" si="9"/>
        <v>0</v>
      </c>
      <c r="BL293" s="15" t="s">
        <v>253</v>
      </c>
      <c r="BM293" s="189" t="s">
        <v>598</v>
      </c>
    </row>
    <row r="294" spans="1:65" s="2" customFormat="1" ht="34.9" customHeight="1">
      <c r="A294" s="32"/>
      <c r="B294" s="33"/>
      <c r="C294" s="177" t="s">
        <v>599</v>
      </c>
      <c r="D294" s="196" t="s">
        <v>173</v>
      </c>
      <c r="E294" s="178" t="s">
        <v>600</v>
      </c>
      <c r="F294" s="179" t="s">
        <v>601</v>
      </c>
      <c r="G294" s="180" t="s">
        <v>176</v>
      </c>
      <c r="H294" s="181">
        <v>0</v>
      </c>
      <c r="I294" s="182"/>
      <c r="J294" s="183">
        <f t="shared" si="0"/>
        <v>0</v>
      </c>
      <c r="K294" s="184"/>
      <c r="L294" s="37"/>
      <c r="M294" s="185" t="s">
        <v>19</v>
      </c>
      <c r="N294" s="186" t="s">
        <v>45</v>
      </c>
      <c r="O294" s="62"/>
      <c r="P294" s="187">
        <f t="shared" si="1"/>
        <v>0</v>
      </c>
      <c r="Q294" s="187">
        <v>0</v>
      </c>
      <c r="R294" s="187">
        <f t="shared" si="2"/>
        <v>0</v>
      </c>
      <c r="S294" s="187">
        <v>0</v>
      </c>
      <c r="T294" s="188">
        <f t="shared" si="3"/>
        <v>0</v>
      </c>
      <c r="U294" s="32"/>
      <c r="V294" s="32"/>
      <c r="W294" s="32"/>
      <c r="X294" s="32"/>
      <c r="Y294" s="32"/>
      <c r="Z294" s="32"/>
      <c r="AA294" s="32"/>
      <c r="AB294" s="32"/>
      <c r="AC294" s="32"/>
      <c r="AD294" s="32"/>
      <c r="AE294" s="32"/>
      <c r="AR294" s="189" t="s">
        <v>253</v>
      </c>
      <c r="AT294" s="189" t="s">
        <v>173</v>
      </c>
      <c r="AU294" s="189" t="s">
        <v>83</v>
      </c>
      <c r="AY294" s="15" t="s">
        <v>168</v>
      </c>
      <c r="BE294" s="190">
        <f t="shared" si="4"/>
        <v>0</v>
      </c>
      <c r="BF294" s="190">
        <f t="shared" si="5"/>
        <v>0</v>
      </c>
      <c r="BG294" s="190">
        <f t="shared" si="6"/>
        <v>0</v>
      </c>
      <c r="BH294" s="190">
        <f t="shared" si="7"/>
        <v>0</v>
      </c>
      <c r="BI294" s="190">
        <f t="shared" si="8"/>
        <v>0</v>
      </c>
      <c r="BJ294" s="15" t="s">
        <v>81</v>
      </c>
      <c r="BK294" s="190">
        <f t="shared" si="9"/>
        <v>0</v>
      </c>
      <c r="BL294" s="15" t="s">
        <v>253</v>
      </c>
      <c r="BM294" s="189" t="s">
        <v>602</v>
      </c>
    </row>
    <row r="295" spans="1:65" s="2" customFormat="1" ht="34.9" customHeight="1">
      <c r="A295" s="32"/>
      <c r="B295" s="33"/>
      <c r="C295" s="177" t="s">
        <v>603</v>
      </c>
      <c r="D295" s="196" t="s">
        <v>173</v>
      </c>
      <c r="E295" s="178" t="s">
        <v>604</v>
      </c>
      <c r="F295" s="179" t="s">
        <v>605</v>
      </c>
      <c r="G295" s="180" t="s">
        <v>176</v>
      </c>
      <c r="H295" s="181">
        <v>0</v>
      </c>
      <c r="I295" s="182"/>
      <c r="J295" s="183">
        <f t="shared" si="0"/>
        <v>0</v>
      </c>
      <c r="K295" s="184"/>
      <c r="L295" s="37"/>
      <c r="M295" s="185" t="s">
        <v>19</v>
      </c>
      <c r="N295" s="186" t="s">
        <v>45</v>
      </c>
      <c r="O295" s="62"/>
      <c r="P295" s="187">
        <f t="shared" si="1"/>
        <v>0</v>
      </c>
      <c r="Q295" s="187">
        <v>0</v>
      </c>
      <c r="R295" s="187">
        <f t="shared" si="2"/>
        <v>0</v>
      </c>
      <c r="S295" s="187">
        <v>0</v>
      </c>
      <c r="T295" s="188">
        <f t="shared" si="3"/>
        <v>0</v>
      </c>
      <c r="U295" s="32"/>
      <c r="V295" s="32"/>
      <c r="W295" s="32"/>
      <c r="X295" s="32"/>
      <c r="Y295" s="32"/>
      <c r="Z295" s="32"/>
      <c r="AA295" s="32"/>
      <c r="AB295" s="32"/>
      <c r="AC295" s="32"/>
      <c r="AD295" s="32"/>
      <c r="AE295" s="32"/>
      <c r="AR295" s="189" t="s">
        <v>253</v>
      </c>
      <c r="AT295" s="189" t="s">
        <v>173</v>
      </c>
      <c r="AU295" s="189" t="s">
        <v>83</v>
      </c>
      <c r="AY295" s="15" t="s">
        <v>168</v>
      </c>
      <c r="BE295" s="190">
        <f t="shared" si="4"/>
        <v>0</v>
      </c>
      <c r="BF295" s="190">
        <f t="shared" si="5"/>
        <v>0</v>
      </c>
      <c r="BG295" s="190">
        <f t="shared" si="6"/>
        <v>0</v>
      </c>
      <c r="BH295" s="190">
        <f t="shared" si="7"/>
        <v>0</v>
      </c>
      <c r="BI295" s="190">
        <f t="shared" si="8"/>
        <v>0</v>
      </c>
      <c r="BJ295" s="15" t="s">
        <v>81</v>
      </c>
      <c r="BK295" s="190">
        <f t="shared" si="9"/>
        <v>0</v>
      </c>
      <c r="BL295" s="15" t="s">
        <v>253</v>
      </c>
      <c r="BM295" s="189" t="s">
        <v>606</v>
      </c>
    </row>
    <row r="296" spans="1:65" s="2" customFormat="1" ht="34.9" customHeight="1">
      <c r="A296" s="32"/>
      <c r="B296" s="33"/>
      <c r="C296" s="177" t="s">
        <v>607</v>
      </c>
      <c r="D296" s="196" t="s">
        <v>173</v>
      </c>
      <c r="E296" s="178" t="s">
        <v>608</v>
      </c>
      <c r="F296" s="179" t="s">
        <v>609</v>
      </c>
      <c r="G296" s="180" t="s">
        <v>176</v>
      </c>
      <c r="H296" s="181">
        <v>0</v>
      </c>
      <c r="I296" s="182"/>
      <c r="J296" s="183">
        <f t="shared" si="0"/>
        <v>0</v>
      </c>
      <c r="K296" s="184"/>
      <c r="L296" s="37"/>
      <c r="M296" s="185" t="s">
        <v>19</v>
      </c>
      <c r="N296" s="186" t="s">
        <v>45</v>
      </c>
      <c r="O296" s="62"/>
      <c r="P296" s="187">
        <f t="shared" si="1"/>
        <v>0</v>
      </c>
      <c r="Q296" s="187">
        <v>0</v>
      </c>
      <c r="R296" s="187">
        <f t="shared" si="2"/>
        <v>0</v>
      </c>
      <c r="S296" s="187">
        <v>0</v>
      </c>
      <c r="T296" s="188">
        <f t="shared" si="3"/>
        <v>0</v>
      </c>
      <c r="U296" s="32"/>
      <c r="V296" s="32"/>
      <c r="W296" s="32"/>
      <c r="X296" s="32"/>
      <c r="Y296" s="32"/>
      <c r="Z296" s="32"/>
      <c r="AA296" s="32"/>
      <c r="AB296" s="32"/>
      <c r="AC296" s="32"/>
      <c r="AD296" s="32"/>
      <c r="AE296" s="32"/>
      <c r="AR296" s="189" t="s">
        <v>253</v>
      </c>
      <c r="AT296" s="189" t="s">
        <v>173</v>
      </c>
      <c r="AU296" s="189" t="s">
        <v>83</v>
      </c>
      <c r="AY296" s="15" t="s">
        <v>168</v>
      </c>
      <c r="BE296" s="190">
        <f t="shared" si="4"/>
        <v>0</v>
      </c>
      <c r="BF296" s="190">
        <f t="shared" si="5"/>
        <v>0</v>
      </c>
      <c r="BG296" s="190">
        <f t="shared" si="6"/>
        <v>0</v>
      </c>
      <c r="BH296" s="190">
        <f t="shared" si="7"/>
        <v>0</v>
      </c>
      <c r="BI296" s="190">
        <f t="shared" si="8"/>
        <v>0</v>
      </c>
      <c r="BJ296" s="15" t="s">
        <v>81</v>
      </c>
      <c r="BK296" s="190">
        <f t="shared" si="9"/>
        <v>0</v>
      </c>
      <c r="BL296" s="15" t="s">
        <v>253</v>
      </c>
      <c r="BM296" s="189" t="s">
        <v>610</v>
      </c>
    </row>
    <row r="297" spans="1:65" s="2" customFormat="1" ht="34.9" customHeight="1">
      <c r="A297" s="32"/>
      <c r="B297" s="33"/>
      <c r="C297" s="177" t="s">
        <v>611</v>
      </c>
      <c r="D297" s="196" t="s">
        <v>173</v>
      </c>
      <c r="E297" s="178" t="s">
        <v>612</v>
      </c>
      <c r="F297" s="179" t="s">
        <v>613</v>
      </c>
      <c r="G297" s="180" t="s">
        <v>176</v>
      </c>
      <c r="H297" s="181">
        <v>0</v>
      </c>
      <c r="I297" s="182"/>
      <c r="J297" s="183">
        <f t="shared" si="0"/>
        <v>0</v>
      </c>
      <c r="K297" s="184"/>
      <c r="L297" s="37"/>
      <c r="M297" s="185" t="s">
        <v>19</v>
      </c>
      <c r="N297" s="186" t="s">
        <v>45</v>
      </c>
      <c r="O297" s="62"/>
      <c r="P297" s="187">
        <f t="shared" si="1"/>
        <v>0</v>
      </c>
      <c r="Q297" s="187">
        <v>0</v>
      </c>
      <c r="R297" s="187">
        <f t="shared" si="2"/>
        <v>0</v>
      </c>
      <c r="S297" s="187">
        <v>0</v>
      </c>
      <c r="T297" s="188">
        <f t="shared" si="3"/>
        <v>0</v>
      </c>
      <c r="U297" s="32"/>
      <c r="V297" s="32"/>
      <c r="W297" s="32"/>
      <c r="X297" s="32"/>
      <c r="Y297" s="32"/>
      <c r="Z297" s="32"/>
      <c r="AA297" s="32"/>
      <c r="AB297" s="32"/>
      <c r="AC297" s="32"/>
      <c r="AD297" s="32"/>
      <c r="AE297" s="32"/>
      <c r="AR297" s="189" t="s">
        <v>253</v>
      </c>
      <c r="AT297" s="189" t="s">
        <v>173</v>
      </c>
      <c r="AU297" s="189" t="s">
        <v>83</v>
      </c>
      <c r="AY297" s="15" t="s">
        <v>168</v>
      </c>
      <c r="BE297" s="190">
        <f t="shared" si="4"/>
        <v>0</v>
      </c>
      <c r="BF297" s="190">
        <f t="shared" si="5"/>
        <v>0</v>
      </c>
      <c r="BG297" s="190">
        <f t="shared" si="6"/>
        <v>0</v>
      </c>
      <c r="BH297" s="190">
        <f t="shared" si="7"/>
        <v>0</v>
      </c>
      <c r="BI297" s="190">
        <f t="shared" si="8"/>
        <v>0</v>
      </c>
      <c r="BJ297" s="15" t="s">
        <v>81</v>
      </c>
      <c r="BK297" s="190">
        <f t="shared" si="9"/>
        <v>0</v>
      </c>
      <c r="BL297" s="15" t="s">
        <v>253</v>
      </c>
      <c r="BM297" s="189" t="s">
        <v>614</v>
      </c>
    </row>
    <row r="298" spans="1:65" s="2" customFormat="1" ht="34.9" customHeight="1">
      <c r="A298" s="32"/>
      <c r="B298" s="33"/>
      <c r="C298" s="177" t="s">
        <v>615</v>
      </c>
      <c r="D298" s="196" t="s">
        <v>173</v>
      </c>
      <c r="E298" s="178" t="s">
        <v>616</v>
      </c>
      <c r="F298" s="179" t="s">
        <v>617</v>
      </c>
      <c r="G298" s="180" t="s">
        <v>176</v>
      </c>
      <c r="H298" s="181">
        <v>0</v>
      </c>
      <c r="I298" s="182"/>
      <c r="J298" s="183">
        <f t="shared" si="0"/>
        <v>0</v>
      </c>
      <c r="K298" s="184"/>
      <c r="L298" s="37"/>
      <c r="M298" s="185" t="s">
        <v>19</v>
      </c>
      <c r="N298" s="186" t="s">
        <v>45</v>
      </c>
      <c r="O298" s="62"/>
      <c r="P298" s="187">
        <f t="shared" si="1"/>
        <v>0</v>
      </c>
      <c r="Q298" s="187">
        <v>0</v>
      </c>
      <c r="R298" s="187">
        <f t="shared" si="2"/>
        <v>0</v>
      </c>
      <c r="S298" s="187">
        <v>0</v>
      </c>
      <c r="T298" s="188">
        <f t="shared" si="3"/>
        <v>0</v>
      </c>
      <c r="U298" s="32"/>
      <c r="V298" s="32"/>
      <c r="W298" s="32"/>
      <c r="X298" s="32"/>
      <c r="Y298" s="32"/>
      <c r="Z298" s="32"/>
      <c r="AA298" s="32"/>
      <c r="AB298" s="32"/>
      <c r="AC298" s="32"/>
      <c r="AD298" s="32"/>
      <c r="AE298" s="32"/>
      <c r="AR298" s="189" t="s">
        <v>253</v>
      </c>
      <c r="AT298" s="189" t="s">
        <v>173</v>
      </c>
      <c r="AU298" s="189" t="s">
        <v>83</v>
      </c>
      <c r="AY298" s="15" t="s">
        <v>168</v>
      </c>
      <c r="BE298" s="190">
        <f t="shared" si="4"/>
        <v>0</v>
      </c>
      <c r="BF298" s="190">
        <f t="shared" si="5"/>
        <v>0</v>
      </c>
      <c r="BG298" s="190">
        <f t="shared" si="6"/>
        <v>0</v>
      </c>
      <c r="BH298" s="190">
        <f t="shared" si="7"/>
        <v>0</v>
      </c>
      <c r="BI298" s="190">
        <f t="shared" si="8"/>
        <v>0</v>
      </c>
      <c r="BJ298" s="15" t="s">
        <v>81</v>
      </c>
      <c r="BK298" s="190">
        <f t="shared" si="9"/>
        <v>0</v>
      </c>
      <c r="BL298" s="15" t="s">
        <v>253</v>
      </c>
      <c r="BM298" s="189" t="s">
        <v>618</v>
      </c>
    </row>
    <row r="299" spans="1:65" s="2" customFormat="1" ht="34.9" customHeight="1">
      <c r="A299" s="32"/>
      <c r="B299" s="33"/>
      <c r="C299" s="177" t="s">
        <v>619</v>
      </c>
      <c r="D299" s="196" t="s">
        <v>173</v>
      </c>
      <c r="E299" s="178" t="s">
        <v>620</v>
      </c>
      <c r="F299" s="179" t="s">
        <v>621</v>
      </c>
      <c r="G299" s="180" t="s">
        <v>176</v>
      </c>
      <c r="H299" s="181">
        <v>0</v>
      </c>
      <c r="I299" s="182"/>
      <c r="J299" s="183">
        <f t="shared" si="0"/>
        <v>0</v>
      </c>
      <c r="K299" s="184"/>
      <c r="L299" s="37"/>
      <c r="M299" s="185" t="s">
        <v>19</v>
      </c>
      <c r="N299" s="186" t="s">
        <v>45</v>
      </c>
      <c r="O299" s="62"/>
      <c r="P299" s="187">
        <f t="shared" si="1"/>
        <v>0</v>
      </c>
      <c r="Q299" s="187">
        <v>0</v>
      </c>
      <c r="R299" s="187">
        <f t="shared" si="2"/>
        <v>0</v>
      </c>
      <c r="S299" s="187">
        <v>0</v>
      </c>
      <c r="T299" s="188">
        <f t="shared" si="3"/>
        <v>0</v>
      </c>
      <c r="U299" s="32"/>
      <c r="V299" s="32"/>
      <c r="W299" s="32"/>
      <c r="X299" s="32"/>
      <c r="Y299" s="32"/>
      <c r="Z299" s="32"/>
      <c r="AA299" s="32"/>
      <c r="AB299" s="32"/>
      <c r="AC299" s="32"/>
      <c r="AD299" s="32"/>
      <c r="AE299" s="32"/>
      <c r="AR299" s="189" t="s">
        <v>253</v>
      </c>
      <c r="AT299" s="189" t="s">
        <v>173</v>
      </c>
      <c r="AU299" s="189" t="s">
        <v>83</v>
      </c>
      <c r="AY299" s="15" t="s">
        <v>168</v>
      </c>
      <c r="BE299" s="190">
        <f t="shared" si="4"/>
        <v>0</v>
      </c>
      <c r="BF299" s="190">
        <f t="shared" si="5"/>
        <v>0</v>
      </c>
      <c r="BG299" s="190">
        <f t="shared" si="6"/>
        <v>0</v>
      </c>
      <c r="BH299" s="190">
        <f t="shared" si="7"/>
        <v>0</v>
      </c>
      <c r="BI299" s="190">
        <f t="shared" si="8"/>
        <v>0</v>
      </c>
      <c r="BJ299" s="15" t="s">
        <v>81</v>
      </c>
      <c r="BK299" s="190">
        <f t="shared" si="9"/>
        <v>0</v>
      </c>
      <c r="BL299" s="15" t="s">
        <v>253</v>
      </c>
      <c r="BM299" s="189" t="s">
        <v>622</v>
      </c>
    </row>
    <row r="300" spans="1:65" s="2" customFormat="1" ht="34.9" customHeight="1">
      <c r="A300" s="32"/>
      <c r="B300" s="33"/>
      <c r="C300" s="177" t="s">
        <v>623</v>
      </c>
      <c r="D300" s="196" t="s">
        <v>173</v>
      </c>
      <c r="E300" s="178" t="s">
        <v>624</v>
      </c>
      <c r="F300" s="179" t="s">
        <v>625</v>
      </c>
      <c r="G300" s="180" t="s">
        <v>223</v>
      </c>
      <c r="H300" s="181">
        <v>0</v>
      </c>
      <c r="I300" s="182"/>
      <c r="J300" s="183">
        <f t="shared" si="0"/>
        <v>0</v>
      </c>
      <c r="K300" s="184"/>
      <c r="L300" s="37"/>
      <c r="M300" s="185" t="s">
        <v>19</v>
      </c>
      <c r="N300" s="186" t="s">
        <v>45</v>
      </c>
      <c r="O300" s="62"/>
      <c r="P300" s="187">
        <f t="shared" si="1"/>
        <v>0</v>
      </c>
      <c r="Q300" s="187">
        <v>0</v>
      </c>
      <c r="R300" s="187">
        <f t="shared" si="2"/>
        <v>0</v>
      </c>
      <c r="S300" s="187">
        <v>0</v>
      </c>
      <c r="T300" s="188">
        <f t="shared" si="3"/>
        <v>0</v>
      </c>
      <c r="U300" s="32"/>
      <c r="V300" s="32"/>
      <c r="W300" s="32"/>
      <c r="X300" s="32"/>
      <c r="Y300" s="32"/>
      <c r="Z300" s="32"/>
      <c r="AA300" s="32"/>
      <c r="AB300" s="32"/>
      <c r="AC300" s="32"/>
      <c r="AD300" s="32"/>
      <c r="AE300" s="32"/>
      <c r="AR300" s="189" t="s">
        <v>253</v>
      </c>
      <c r="AT300" s="189" t="s">
        <v>173</v>
      </c>
      <c r="AU300" s="189" t="s">
        <v>83</v>
      </c>
      <c r="AY300" s="15" t="s">
        <v>168</v>
      </c>
      <c r="BE300" s="190">
        <f t="shared" si="4"/>
        <v>0</v>
      </c>
      <c r="BF300" s="190">
        <f t="shared" si="5"/>
        <v>0</v>
      </c>
      <c r="BG300" s="190">
        <f t="shared" si="6"/>
        <v>0</v>
      </c>
      <c r="BH300" s="190">
        <f t="shared" si="7"/>
        <v>0</v>
      </c>
      <c r="BI300" s="190">
        <f t="shared" si="8"/>
        <v>0</v>
      </c>
      <c r="BJ300" s="15" t="s">
        <v>81</v>
      </c>
      <c r="BK300" s="190">
        <f t="shared" si="9"/>
        <v>0</v>
      </c>
      <c r="BL300" s="15" t="s">
        <v>253</v>
      </c>
      <c r="BM300" s="189" t="s">
        <v>626</v>
      </c>
    </row>
    <row r="301" spans="1:65" s="2" customFormat="1" ht="34.9" customHeight="1">
      <c r="A301" s="32"/>
      <c r="B301" s="33"/>
      <c r="C301" s="177" t="s">
        <v>627</v>
      </c>
      <c r="D301" s="196" t="s">
        <v>173</v>
      </c>
      <c r="E301" s="178" t="s">
        <v>628</v>
      </c>
      <c r="F301" s="179" t="s">
        <v>629</v>
      </c>
      <c r="G301" s="180" t="s">
        <v>223</v>
      </c>
      <c r="H301" s="181">
        <v>0</v>
      </c>
      <c r="I301" s="182"/>
      <c r="J301" s="183">
        <f t="shared" si="0"/>
        <v>0</v>
      </c>
      <c r="K301" s="184"/>
      <c r="L301" s="37"/>
      <c r="M301" s="185" t="s">
        <v>19</v>
      </c>
      <c r="N301" s="186" t="s">
        <v>45</v>
      </c>
      <c r="O301" s="62"/>
      <c r="P301" s="187">
        <f t="shared" si="1"/>
        <v>0</v>
      </c>
      <c r="Q301" s="187">
        <v>0</v>
      </c>
      <c r="R301" s="187">
        <f t="shared" si="2"/>
        <v>0</v>
      </c>
      <c r="S301" s="187">
        <v>0</v>
      </c>
      <c r="T301" s="188">
        <f t="shared" si="3"/>
        <v>0</v>
      </c>
      <c r="U301" s="32"/>
      <c r="V301" s="32"/>
      <c r="W301" s="32"/>
      <c r="X301" s="32"/>
      <c r="Y301" s="32"/>
      <c r="Z301" s="32"/>
      <c r="AA301" s="32"/>
      <c r="AB301" s="32"/>
      <c r="AC301" s="32"/>
      <c r="AD301" s="32"/>
      <c r="AE301" s="32"/>
      <c r="AR301" s="189" t="s">
        <v>253</v>
      </c>
      <c r="AT301" s="189" t="s">
        <v>173</v>
      </c>
      <c r="AU301" s="189" t="s">
        <v>83</v>
      </c>
      <c r="AY301" s="15" t="s">
        <v>168</v>
      </c>
      <c r="BE301" s="190">
        <f t="shared" si="4"/>
        <v>0</v>
      </c>
      <c r="BF301" s="190">
        <f t="shared" si="5"/>
        <v>0</v>
      </c>
      <c r="BG301" s="190">
        <f t="shared" si="6"/>
        <v>0</v>
      </c>
      <c r="BH301" s="190">
        <f t="shared" si="7"/>
        <v>0</v>
      </c>
      <c r="BI301" s="190">
        <f t="shared" si="8"/>
        <v>0</v>
      </c>
      <c r="BJ301" s="15" t="s">
        <v>81</v>
      </c>
      <c r="BK301" s="190">
        <f t="shared" si="9"/>
        <v>0</v>
      </c>
      <c r="BL301" s="15" t="s">
        <v>253</v>
      </c>
      <c r="BM301" s="189" t="s">
        <v>630</v>
      </c>
    </row>
    <row r="302" spans="1:65" s="2" customFormat="1" ht="34.9" customHeight="1">
      <c r="A302" s="32"/>
      <c r="B302" s="33"/>
      <c r="C302" s="177" t="s">
        <v>631</v>
      </c>
      <c r="D302" s="196" t="s">
        <v>173</v>
      </c>
      <c r="E302" s="178" t="s">
        <v>632</v>
      </c>
      <c r="F302" s="179" t="s">
        <v>633</v>
      </c>
      <c r="G302" s="180" t="s">
        <v>176</v>
      </c>
      <c r="H302" s="181">
        <v>0</v>
      </c>
      <c r="I302" s="182"/>
      <c r="J302" s="183">
        <f t="shared" si="0"/>
        <v>0</v>
      </c>
      <c r="K302" s="184"/>
      <c r="L302" s="37"/>
      <c r="M302" s="185" t="s">
        <v>19</v>
      </c>
      <c r="N302" s="186" t="s">
        <v>45</v>
      </c>
      <c r="O302" s="62"/>
      <c r="P302" s="187">
        <f t="shared" si="1"/>
        <v>0</v>
      </c>
      <c r="Q302" s="187">
        <v>0</v>
      </c>
      <c r="R302" s="187">
        <f t="shared" si="2"/>
        <v>0</v>
      </c>
      <c r="S302" s="187">
        <v>0</v>
      </c>
      <c r="T302" s="188">
        <f t="shared" si="3"/>
        <v>0</v>
      </c>
      <c r="U302" s="32"/>
      <c r="V302" s="32"/>
      <c r="W302" s="32"/>
      <c r="X302" s="32"/>
      <c r="Y302" s="32"/>
      <c r="Z302" s="32"/>
      <c r="AA302" s="32"/>
      <c r="AB302" s="32"/>
      <c r="AC302" s="32"/>
      <c r="AD302" s="32"/>
      <c r="AE302" s="32"/>
      <c r="AR302" s="189" t="s">
        <v>253</v>
      </c>
      <c r="AT302" s="189" t="s">
        <v>173</v>
      </c>
      <c r="AU302" s="189" t="s">
        <v>83</v>
      </c>
      <c r="AY302" s="15" t="s">
        <v>168</v>
      </c>
      <c r="BE302" s="190">
        <f t="shared" si="4"/>
        <v>0</v>
      </c>
      <c r="BF302" s="190">
        <f t="shared" si="5"/>
        <v>0</v>
      </c>
      <c r="BG302" s="190">
        <f t="shared" si="6"/>
        <v>0</v>
      </c>
      <c r="BH302" s="190">
        <f t="shared" si="7"/>
        <v>0</v>
      </c>
      <c r="BI302" s="190">
        <f t="shared" si="8"/>
        <v>0</v>
      </c>
      <c r="BJ302" s="15" t="s">
        <v>81</v>
      </c>
      <c r="BK302" s="190">
        <f t="shared" si="9"/>
        <v>0</v>
      </c>
      <c r="BL302" s="15" t="s">
        <v>253</v>
      </c>
      <c r="BM302" s="189" t="s">
        <v>634</v>
      </c>
    </row>
    <row r="303" spans="1:65" s="2" customFormat="1" ht="34.9" customHeight="1">
      <c r="A303" s="32"/>
      <c r="B303" s="33"/>
      <c r="C303" s="177" t="s">
        <v>635</v>
      </c>
      <c r="D303" s="196" t="s">
        <v>173</v>
      </c>
      <c r="E303" s="178" t="s">
        <v>636</v>
      </c>
      <c r="F303" s="179" t="s">
        <v>637</v>
      </c>
      <c r="G303" s="180" t="s">
        <v>223</v>
      </c>
      <c r="H303" s="181">
        <v>0</v>
      </c>
      <c r="I303" s="182"/>
      <c r="J303" s="183">
        <f t="shared" si="0"/>
        <v>0</v>
      </c>
      <c r="K303" s="184"/>
      <c r="L303" s="37"/>
      <c r="M303" s="185" t="s">
        <v>19</v>
      </c>
      <c r="N303" s="186" t="s">
        <v>45</v>
      </c>
      <c r="O303" s="62"/>
      <c r="P303" s="187">
        <f t="shared" si="1"/>
        <v>0</v>
      </c>
      <c r="Q303" s="187">
        <v>0</v>
      </c>
      <c r="R303" s="187">
        <f t="shared" si="2"/>
        <v>0</v>
      </c>
      <c r="S303" s="187">
        <v>0</v>
      </c>
      <c r="T303" s="188">
        <f t="shared" si="3"/>
        <v>0</v>
      </c>
      <c r="U303" s="32"/>
      <c r="V303" s="32"/>
      <c r="W303" s="32"/>
      <c r="X303" s="32"/>
      <c r="Y303" s="32"/>
      <c r="Z303" s="32"/>
      <c r="AA303" s="32"/>
      <c r="AB303" s="32"/>
      <c r="AC303" s="32"/>
      <c r="AD303" s="32"/>
      <c r="AE303" s="32"/>
      <c r="AR303" s="189" t="s">
        <v>253</v>
      </c>
      <c r="AT303" s="189" t="s">
        <v>173</v>
      </c>
      <c r="AU303" s="189" t="s">
        <v>83</v>
      </c>
      <c r="AY303" s="15" t="s">
        <v>168</v>
      </c>
      <c r="BE303" s="190">
        <f t="shared" si="4"/>
        <v>0</v>
      </c>
      <c r="BF303" s="190">
        <f t="shared" si="5"/>
        <v>0</v>
      </c>
      <c r="BG303" s="190">
        <f t="shared" si="6"/>
        <v>0</v>
      </c>
      <c r="BH303" s="190">
        <f t="shared" si="7"/>
        <v>0</v>
      </c>
      <c r="BI303" s="190">
        <f t="shared" si="8"/>
        <v>0</v>
      </c>
      <c r="BJ303" s="15" t="s">
        <v>81</v>
      </c>
      <c r="BK303" s="190">
        <f t="shared" si="9"/>
        <v>0</v>
      </c>
      <c r="BL303" s="15" t="s">
        <v>253</v>
      </c>
      <c r="BM303" s="189" t="s">
        <v>638</v>
      </c>
    </row>
    <row r="304" spans="1:65" s="12" customFormat="1" ht="22.9" customHeight="1">
      <c r="B304" s="161"/>
      <c r="C304" s="162"/>
      <c r="D304" s="163" t="s">
        <v>73</v>
      </c>
      <c r="E304" s="175" t="s">
        <v>639</v>
      </c>
      <c r="F304" s="175" t="s">
        <v>640</v>
      </c>
      <c r="G304" s="162"/>
      <c r="H304" s="162"/>
      <c r="I304" s="165"/>
      <c r="J304" s="176">
        <f>BK304</f>
        <v>0</v>
      </c>
      <c r="K304" s="162"/>
      <c r="L304" s="167"/>
      <c r="M304" s="168"/>
      <c r="N304" s="169"/>
      <c r="O304" s="169"/>
      <c r="P304" s="170">
        <f>SUM(P305:P306)</f>
        <v>0</v>
      </c>
      <c r="Q304" s="169"/>
      <c r="R304" s="170">
        <f>SUM(R305:R306)</f>
        <v>0</v>
      </c>
      <c r="S304" s="169"/>
      <c r="T304" s="171">
        <f>SUM(T305:T306)</f>
        <v>0</v>
      </c>
      <c r="AR304" s="172" t="s">
        <v>83</v>
      </c>
      <c r="AT304" s="173" t="s">
        <v>73</v>
      </c>
      <c r="AU304" s="173" t="s">
        <v>81</v>
      </c>
      <c r="AY304" s="172" t="s">
        <v>168</v>
      </c>
      <c r="BK304" s="174">
        <f>SUM(BK305:BK306)</f>
        <v>0</v>
      </c>
    </row>
    <row r="305" spans="1:65" s="2" customFormat="1" ht="14.45" customHeight="1">
      <c r="A305" s="32"/>
      <c r="B305" s="33"/>
      <c r="C305" s="177" t="s">
        <v>312</v>
      </c>
      <c r="D305" s="196" t="s">
        <v>173</v>
      </c>
      <c r="E305" s="178" t="s">
        <v>641</v>
      </c>
      <c r="F305" s="179" t="s">
        <v>642</v>
      </c>
      <c r="G305" s="180" t="s">
        <v>210</v>
      </c>
      <c r="H305" s="181">
        <v>0</v>
      </c>
      <c r="I305" s="182"/>
      <c r="J305" s="183">
        <f>ROUND(I305*H305,2)</f>
        <v>0</v>
      </c>
      <c r="K305" s="184"/>
      <c r="L305" s="37"/>
      <c r="M305" s="185" t="s">
        <v>19</v>
      </c>
      <c r="N305" s="186" t="s">
        <v>45</v>
      </c>
      <c r="O305" s="62"/>
      <c r="P305" s="187">
        <f>O305*H305</f>
        <v>0</v>
      </c>
      <c r="Q305" s="187">
        <v>0</v>
      </c>
      <c r="R305" s="187">
        <f>Q305*H305</f>
        <v>0</v>
      </c>
      <c r="S305" s="187">
        <v>2.4649999999999998E-2</v>
      </c>
      <c r="T305" s="188">
        <f>S305*H305</f>
        <v>0</v>
      </c>
      <c r="U305" s="32"/>
      <c r="V305" s="32"/>
      <c r="W305" s="32"/>
      <c r="X305" s="32"/>
      <c r="Y305" s="32"/>
      <c r="Z305" s="32"/>
      <c r="AA305" s="32"/>
      <c r="AB305" s="32"/>
      <c r="AC305" s="32"/>
      <c r="AD305" s="32"/>
      <c r="AE305" s="32"/>
      <c r="AR305" s="189" t="s">
        <v>253</v>
      </c>
      <c r="AT305" s="189" t="s">
        <v>173</v>
      </c>
      <c r="AU305" s="189" t="s">
        <v>83</v>
      </c>
      <c r="AY305" s="15" t="s">
        <v>168</v>
      </c>
      <c r="BE305" s="190">
        <f>IF(N305="základní",J305,0)</f>
        <v>0</v>
      </c>
      <c r="BF305" s="190">
        <f>IF(N305="snížená",J305,0)</f>
        <v>0</v>
      </c>
      <c r="BG305" s="190">
        <f>IF(N305="zákl. přenesená",J305,0)</f>
        <v>0</v>
      </c>
      <c r="BH305" s="190">
        <f>IF(N305="sníž. přenesená",J305,0)</f>
        <v>0</v>
      </c>
      <c r="BI305" s="190">
        <f>IF(N305="nulová",J305,0)</f>
        <v>0</v>
      </c>
      <c r="BJ305" s="15" t="s">
        <v>81</v>
      </c>
      <c r="BK305" s="190">
        <f>ROUND(I305*H305,2)</f>
        <v>0</v>
      </c>
      <c r="BL305" s="15" t="s">
        <v>253</v>
      </c>
      <c r="BM305" s="189" t="s">
        <v>643</v>
      </c>
    </row>
    <row r="306" spans="1:65" s="2" customFormat="1" ht="11.25">
      <c r="A306" s="32"/>
      <c r="B306" s="33"/>
      <c r="C306" s="34"/>
      <c r="D306" s="191" t="s">
        <v>179</v>
      </c>
      <c r="E306" s="34"/>
      <c r="F306" s="192" t="s">
        <v>644</v>
      </c>
      <c r="G306" s="34"/>
      <c r="H306" s="34"/>
      <c r="I306" s="193"/>
      <c r="J306" s="34"/>
      <c r="K306" s="34"/>
      <c r="L306" s="37"/>
      <c r="M306" s="194"/>
      <c r="N306" s="195"/>
      <c r="O306" s="62"/>
      <c r="P306" s="62"/>
      <c r="Q306" s="62"/>
      <c r="R306" s="62"/>
      <c r="S306" s="62"/>
      <c r="T306" s="63"/>
      <c r="U306" s="32"/>
      <c r="V306" s="32"/>
      <c r="W306" s="32"/>
      <c r="X306" s="32"/>
      <c r="Y306" s="32"/>
      <c r="Z306" s="32"/>
      <c r="AA306" s="32"/>
      <c r="AB306" s="32"/>
      <c r="AC306" s="32"/>
      <c r="AD306" s="32"/>
      <c r="AE306" s="32"/>
      <c r="AT306" s="15" t="s">
        <v>179</v>
      </c>
      <c r="AU306" s="15" t="s">
        <v>83</v>
      </c>
    </row>
    <row r="307" spans="1:65" s="12" customFormat="1" ht="22.9" customHeight="1">
      <c r="B307" s="161"/>
      <c r="C307" s="162"/>
      <c r="D307" s="163" t="s">
        <v>73</v>
      </c>
      <c r="E307" s="175" t="s">
        <v>645</v>
      </c>
      <c r="F307" s="175" t="s">
        <v>646</v>
      </c>
      <c r="G307" s="162"/>
      <c r="H307" s="162"/>
      <c r="I307" s="165"/>
      <c r="J307" s="176">
        <f>BK307</f>
        <v>0</v>
      </c>
      <c r="K307" s="162"/>
      <c r="L307" s="167"/>
      <c r="M307" s="168"/>
      <c r="N307" s="169"/>
      <c r="O307" s="169"/>
      <c r="P307" s="170">
        <f>SUM(P308:P310)</f>
        <v>0</v>
      </c>
      <c r="Q307" s="169"/>
      <c r="R307" s="170">
        <f>SUM(R308:R310)</f>
        <v>0</v>
      </c>
      <c r="S307" s="169"/>
      <c r="T307" s="171">
        <f>SUM(T308:T310)</f>
        <v>0</v>
      </c>
      <c r="AR307" s="172" t="s">
        <v>83</v>
      </c>
      <c r="AT307" s="173" t="s">
        <v>73</v>
      </c>
      <c r="AU307" s="173" t="s">
        <v>81</v>
      </c>
      <c r="AY307" s="172" t="s">
        <v>168</v>
      </c>
      <c r="BK307" s="174">
        <f>SUM(BK308:BK310)</f>
        <v>0</v>
      </c>
    </row>
    <row r="308" spans="1:65" s="2" customFormat="1" ht="30" customHeight="1">
      <c r="A308" s="32"/>
      <c r="B308" s="33"/>
      <c r="C308" s="177" t="s">
        <v>319</v>
      </c>
      <c r="D308" s="196" t="s">
        <v>173</v>
      </c>
      <c r="E308" s="178" t="s">
        <v>647</v>
      </c>
      <c r="F308" s="179" t="s">
        <v>648</v>
      </c>
      <c r="G308" s="180" t="s">
        <v>176</v>
      </c>
      <c r="H308" s="181">
        <v>0</v>
      </c>
      <c r="I308" s="182"/>
      <c r="J308" s="183">
        <f>ROUND(I308*H308,2)</f>
        <v>0</v>
      </c>
      <c r="K308" s="184"/>
      <c r="L308" s="37"/>
      <c r="M308" s="185" t="s">
        <v>19</v>
      </c>
      <c r="N308" s="186" t="s">
        <v>45</v>
      </c>
      <c r="O308" s="62"/>
      <c r="P308" s="187">
        <f>O308*H308</f>
        <v>0</v>
      </c>
      <c r="Q308" s="187">
        <v>0</v>
      </c>
      <c r="R308" s="187">
        <f>Q308*H308</f>
        <v>0</v>
      </c>
      <c r="S308" s="187">
        <v>0</v>
      </c>
      <c r="T308" s="188">
        <f>S308*H308</f>
        <v>0</v>
      </c>
      <c r="U308" s="32"/>
      <c r="V308" s="32"/>
      <c r="W308" s="32"/>
      <c r="X308" s="32"/>
      <c r="Y308" s="32"/>
      <c r="Z308" s="32"/>
      <c r="AA308" s="32"/>
      <c r="AB308" s="32"/>
      <c r="AC308" s="32"/>
      <c r="AD308" s="32"/>
      <c r="AE308" s="32"/>
      <c r="AR308" s="189" t="s">
        <v>253</v>
      </c>
      <c r="AT308" s="189" t="s">
        <v>173</v>
      </c>
      <c r="AU308" s="189" t="s">
        <v>83</v>
      </c>
      <c r="AY308" s="15" t="s">
        <v>168</v>
      </c>
      <c r="BE308" s="190">
        <f>IF(N308="základní",J308,0)</f>
        <v>0</v>
      </c>
      <c r="BF308" s="190">
        <f>IF(N308="snížená",J308,0)</f>
        <v>0</v>
      </c>
      <c r="BG308" s="190">
        <f>IF(N308="zákl. přenesená",J308,0)</f>
        <v>0</v>
      </c>
      <c r="BH308" s="190">
        <f>IF(N308="sníž. přenesená",J308,0)</f>
        <v>0</v>
      </c>
      <c r="BI308" s="190">
        <f>IF(N308="nulová",J308,0)</f>
        <v>0</v>
      </c>
      <c r="BJ308" s="15" t="s">
        <v>81</v>
      </c>
      <c r="BK308" s="190">
        <f>ROUND(I308*H308,2)</f>
        <v>0</v>
      </c>
      <c r="BL308" s="15" t="s">
        <v>253</v>
      </c>
      <c r="BM308" s="189" t="s">
        <v>649</v>
      </c>
    </row>
    <row r="309" spans="1:65" s="2" customFormat="1" ht="34.9" customHeight="1">
      <c r="A309" s="32"/>
      <c r="B309" s="33"/>
      <c r="C309" s="177" t="s">
        <v>331</v>
      </c>
      <c r="D309" s="196" t="s">
        <v>173</v>
      </c>
      <c r="E309" s="178" t="s">
        <v>650</v>
      </c>
      <c r="F309" s="179" t="s">
        <v>651</v>
      </c>
      <c r="G309" s="180" t="s">
        <v>176</v>
      </c>
      <c r="H309" s="181">
        <v>0</v>
      </c>
      <c r="I309" s="182"/>
      <c r="J309" s="183">
        <f>ROUND(I309*H309,2)</f>
        <v>0</v>
      </c>
      <c r="K309" s="184"/>
      <c r="L309" s="37"/>
      <c r="M309" s="185" t="s">
        <v>19</v>
      </c>
      <c r="N309" s="186" t="s">
        <v>45</v>
      </c>
      <c r="O309" s="62"/>
      <c r="P309" s="187">
        <f>O309*H309</f>
        <v>0</v>
      </c>
      <c r="Q309" s="187">
        <v>0</v>
      </c>
      <c r="R309" s="187">
        <f>Q309*H309</f>
        <v>0</v>
      </c>
      <c r="S309" s="187">
        <v>0</v>
      </c>
      <c r="T309" s="188">
        <f>S309*H309</f>
        <v>0</v>
      </c>
      <c r="U309" s="32"/>
      <c r="V309" s="32"/>
      <c r="W309" s="32"/>
      <c r="X309" s="32"/>
      <c r="Y309" s="32"/>
      <c r="Z309" s="32"/>
      <c r="AA309" s="32"/>
      <c r="AB309" s="32"/>
      <c r="AC309" s="32"/>
      <c r="AD309" s="32"/>
      <c r="AE309" s="32"/>
      <c r="AR309" s="189" t="s">
        <v>253</v>
      </c>
      <c r="AT309" s="189" t="s">
        <v>173</v>
      </c>
      <c r="AU309" s="189" t="s">
        <v>83</v>
      </c>
      <c r="AY309" s="15" t="s">
        <v>168</v>
      </c>
      <c r="BE309" s="190">
        <f>IF(N309="základní",J309,0)</f>
        <v>0</v>
      </c>
      <c r="BF309" s="190">
        <f>IF(N309="snížená",J309,0)</f>
        <v>0</v>
      </c>
      <c r="BG309" s="190">
        <f>IF(N309="zákl. přenesená",J309,0)</f>
        <v>0</v>
      </c>
      <c r="BH309" s="190">
        <f>IF(N309="sníž. přenesená",J309,0)</f>
        <v>0</v>
      </c>
      <c r="BI309" s="190">
        <f>IF(N309="nulová",J309,0)</f>
        <v>0</v>
      </c>
      <c r="BJ309" s="15" t="s">
        <v>81</v>
      </c>
      <c r="BK309" s="190">
        <f>ROUND(I309*H309,2)</f>
        <v>0</v>
      </c>
      <c r="BL309" s="15" t="s">
        <v>253</v>
      </c>
      <c r="BM309" s="189" t="s">
        <v>652</v>
      </c>
    </row>
    <row r="310" spans="1:65" s="2" customFormat="1" ht="30" customHeight="1">
      <c r="A310" s="32"/>
      <c r="B310" s="33"/>
      <c r="C310" s="177" t="s">
        <v>366</v>
      </c>
      <c r="D310" s="196" t="s">
        <v>173</v>
      </c>
      <c r="E310" s="178" t="s">
        <v>653</v>
      </c>
      <c r="F310" s="179" t="s">
        <v>654</v>
      </c>
      <c r="G310" s="180" t="s">
        <v>176</v>
      </c>
      <c r="H310" s="181">
        <v>0</v>
      </c>
      <c r="I310" s="182"/>
      <c r="J310" s="183">
        <f>ROUND(I310*H310,2)</f>
        <v>0</v>
      </c>
      <c r="K310" s="184"/>
      <c r="L310" s="37"/>
      <c r="M310" s="185" t="s">
        <v>19</v>
      </c>
      <c r="N310" s="186" t="s">
        <v>45</v>
      </c>
      <c r="O310" s="62"/>
      <c r="P310" s="187">
        <f>O310*H310</f>
        <v>0</v>
      </c>
      <c r="Q310" s="187">
        <v>0</v>
      </c>
      <c r="R310" s="187">
        <f>Q310*H310</f>
        <v>0</v>
      </c>
      <c r="S310" s="187">
        <v>0</v>
      </c>
      <c r="T310" s="188">
        <f>S310*H310</f>
        <v>0</v>
      </c>
      <c r="U310" s="32"/>
      <c r="V310" s="32"/>
      <c r="W310" s="32"/>
      <c r="X310" s="32"/>
      <c r="Y310" s="32"/>
      <c r="Z310" s="32"/>
      <c r="AA310" s="32"/>
      <c r="AB310" s="32"/>
      <c r="AC310" s="32"/>
      <c r="AD310" s="32"/>
      <c r="AE310" s="32"/>
      <c r="AR310" s="189" t="s">
        <v>253</v>
      </c>
      <c r="AT310" s="189" t="s">
        <v>173</v>
      </c>
      <c r="AU310" s="189" t="s">
        <v>83</v>
      </c>
      <c r="AY310" s="15" t="s">
        <v>168</v>
      </c>
      <c r="BE310" s="190">
        <f>IF(N310="základní",J310,0)</f>
        <v>0</v>
      </c>
      <c r="BF310" s="190">
        <f>IF(N310="snížená",J310,0)</f>
        <v>0</v>
      </c>
      <c r="BG310" s="190">
        <f>IF(N310="zákl. přenesená",J310,0)</f>
        <v>0</v>
      </c>
      <c r="BH310" s="190">
        <f>IF(N310="sníž. přenesená",J310,0)</f>
        <v>0</v>
      </c>
      <c r="BI310" s="190">
        <f>IF(N310="nulová",J310,0)</f>
        <v>0</v>
      </c>
      <c r="BJ310" s="15" t="s">
        <v>81</v>
      </c>
      <c r="BK310" s="190">
        <f>ROUND(I310*H310,2)</f>
        <v>0</v>
      </c>
      <c r="BL310" s="15" t="s">
        <v>253</v>
      </c>
      <c r="BM310" s="189" t="s">
        <v>655</v>
      </c>
    </row>
    <row r="311" spans="1:65" s="12" customFormat="1" ht="22.9" customHeight="1">
      <c r="B311" s="161"/>
      <c r="C311" s="162"/>
      <c r="D311" s="163" t="s">
        <v>73</v>
      </c>
      <c r="E311" s="175" t="s">
        <v>656</v>
      </c>
      <c r="F311" s="175" t="s">
        <v>657</v>
      </c>
      <c r="G311" s="162"/>
      <c r="H311" s="162"/>
      <c r="I311" s="165"/>
      <c r="J311" s="176">
        <f>BK311</f>
        <v>0</v>
      </c>
      <c r="K311" s="162"/>
      <c r="L311" s="167"/>
      <c r="M311" s="168"/>
      <c r="N311" s="169"/>
      <c r="O311" s="169"/>
      <c r="P311" s="170">
        <f>SUM(P312:P336)</f>
        <v>0</v>
      </c>
      <c r="Q311" s="169"/>
      <c r="R311" s="170">
        <f>SUM(R312:R336)</f>
        <v>0</v>
      </c>
      <c r="S311" s="169"/>
      <c r="T311" s="171">
        <f>SUM(T312:T336)</f>
        <v>0</v>
      </c>
      <c r="AR311" s="172" t="s">
        <v>83</v>
      </c>
      <c r="AT311" s="173" t="s">
        <v>73</v>
      </c>
      <c r="AU311" s="173" t="s">
        <v>81</v>
      </c>
      <c r="AY311" s="172" t="s">
        <v>168</v>
      </c>
      <c r="BK311" s="174">
        <f>SUM(BK312:BK336)</f>
        <v>0</v>
      </c>
    </row>
    <row r="312" spans="1:65" s="2" customFormat="1" ht="14.45" customHeight="1">
      <c r="A312" s="32"/>
      <c r="B312" s="33"/>
      <c r="C312" s="177" t="s">
        <v>658</v>
      </c>
      <c r="D312" s="196" t="s">
        <v>173</v>
      </c>
      <c r="E312" s="178" t="s">
        <v>659</v>
      </c>
      <c r="F312" s="179" t="s">
        <v>660</v>
      </c>
      <c r="G312" s="180" t="s">
        <v>210</v>
      </c>
      <c r="H312" s="181">
        <v>0</v>
      </c>
      <c r="I312" s="182"/>
      <c r="J312" s="183">
        <f>ROUND(I312*H312,2)</f>
        <v>0</v>
      </c>
      <c r="K312" s="184"/>
      <c r="L312" s="37"/>
      <c r="M312" s="185" t="s">
        <v>19</v>
      </c>
      <c r="N312" s="186" t="s">
        <v>45</v>
      </c>
      <c r="O312" s="62"/>
      <c r="P312" s="187">
        <f>O312*H312</f>
        <v>0</v>
      </c>
      <c r="Q312" s="187">
        <v>0</v>
      </c>
      <c r="R312" s="187">
        <f>Q312*H312</f>
        <v>0</v>
      </c>
      <c r="S312" s="187">
        <v>0</v>
      </c>
      <c r="T312" s="188">
        <f>S312*H312</f>
        <v>0</v>
      </c>
      <c r="U312" s="32"/>
      <c r="V312" s="32"/>
      <c r="W312" s="32"/>
      <c r="X312" s="32"/>
      <c r="Y312" s="32"/>
      <c r="Z312" s="32"/>
      <c r="AA312" s="32"/>
      <c r="AB312" s="32"/>
      <c r="AC312" s="32"/>
      <c r="AD312" s="32"/>
      <c r="AE312" s="32"/>
      <c r="AR312" s="189" t="s">
        <v>253</v>
      </c>
      <c r="AT312" s="189" t="s">
        <v>173</v>
      </c>
      <c r="AU312" s="189" t="s">
        <v>83</v>
      </c>
      <c r="AY312" s="15" t="s">
        <v>168</v>
      </c>
      <c r="BE312" s="190">
        <f>IF(N312="základní",J312,0)</f>
        <v>0</v>
      </c>
      <c r="BF312" s="190">
        <f>IF(N312="snížená",J312,0)</f>
        <v>0</v>
      </c>
      <c r="BG312" s="190">
        <f>IF(N312="zákl. přenesená",J312,0)</f>
        <v>0</v>
      </c>
      <c r="BH312" s="190">
        <f>IF(N312="sníž. přenesená",J312,0)</f>
        <v>0</v>
      </c>
      <c r="BI312" s="190">
        <f>IF(N312="nulová",J312,0)</f>
        <v>0</v>
      </c>
      <c r="BJ312" s="15" t="s">
        <v>81</v>
      </c>
      <c r="BK312" s="190">
        <f>ROUND(I312*H312,2)</f>
        <v>0</v>
      </c>
      <c r="BL312" s="15" t="s">
        <v>253</v>
      </c>
      <c r="BM312" s="189" t="s">
        <v>661</v>
      </c>
    </row>
    <row r="313" spans="1:65" s="2" customFormat="1" ht="11.25">
      <c r="A313" s="32"/>
      <c r="B313" s="33"/>
      <c r="C313" s="34"/>
      <c r="D313" s="191" t="s">
        <v>179</v>
      </c>
      <c r="E313" s="34"/>
      <c r="F313" s="192" t="s">
        <v>662</v>
      </c>
      <c r="G313" s="34"/>
      <c r="H313" s="34"/>
      <c r="I313" s="193"/>
      <c r="J313" s="34"/>
      <c r="K313" s="34"/>
      <c r="L313" s="37"/>
      <c r="M313" s="194"/>
      <c r="N313" s="195"/>
      <c r="O313" s="62"/>
      <c r="P313" s="62"/>
      <c r="Q313" s="62"/>
      <c r="R313" s="62"/>
      <c r="S313" s="62"/>
      <c r="T313" s="63"/>
      <c r="U313" s="32"/>
      <c r="V313" s="32"/>
      <c r="W313" s="32"/>
      <c r="X313" s="32"/>
      <c r="Y313" s="32"/>
      <c r="Z313" s="32"/>
      <c r="AA313" s="32"/>
      <c r="AB313" s="32"/>
      <c r="AC313" s="32"/>
      <c r="AD313" s="32"/>
      <c r="AE313" s="32"/>
      <c r="AT313" s="15" t="s">
        <v>179</v>
      </c>
      <c r="AU313" s="15" t="s">
        <v>83</v>
      </c>
    </row>
    <row r="314" spans="1:65" s="2" customFormat="1" ht="14.45" customHeight="1">
      <c r="A314" s="32"/>
      <c r="B314" s="33"/>
      <c r="C314" s="177" t="s">
        <v>663</v>
      </c>
      <c r="D314" s="196" t="s">
        <v>173</v>
      </c>
      <c r="E314" s="178" t="s">
        <v>664</v>
      </c>
      <c r="F314" s="179" t="s">
        <v>665</v>
      </c>
      <c r="G314" s="180" t="s">
        <v>210</v>
      </c>
      <c r="H314" s="181">
        <v>0</v>
      </c>
      <c r="I314" s="182"/>
      <c r="J314" s="183">
        <f>ROUND(I314*H314,2)</f>
        <v>0</v>
      </c>
      <c r="K314" s="184"/>
      <c r="L314" s="37"/>
      <c r="M314" s="185" t="s">
        <v>19</v>
      </c>
      <c r="N314" s="186" t="s">
        <v>45</v>
      </c>
      <c r="O314" s="62"/>
      <c r="P314" s="187">
        <f>O314*H314</f>
        <v>0</v>
      </c>
      <c r="Q314" s="187">
        <v>2.9999999999999997E-4</v>
      </c>
      <c r="R314" s="187">
        <f>Q314*H314</f>
        <v>0</v>
      </c>
      <c r="S314" s="187">
        <v>0</v>
      </c>
      <c r="T314" s="188">
        <f>S314*H314</f>
        <v>0</v>
      </c>
      <c r="U314" s="32"/>
      <c r="V314" s="32"/>
      <c r="W314" s="32"/>
      <c r="X314" s="32"/>
      <c r="Y314" s="32"/>
      <c r="Z314" s="32"/>
      <c r="AA314" s="32"/>
      <c r="AB314" s="32"/>
      <c r="AC314" s="32"/>
      <c r="AD314" s="32"/>
      <c r="AE314" s="32"/>
      <c r="AR314" s="189" t="s">
        <v>253</v>
      </c>
      <c r="AT314" s="189" t="s">
        <v>173</v>
      </c>
      <c r="AU314" s="189" t="s">
        <v>83</v>
      </c>
      <c r="AY314" s="15" t="s">
        <v>168</v>
      </c>
      <c r="BE314" s="190">
        <f>IF(N314="základní",J314,0)</f>
        <v>0</v>
      </c>
      <c r="BF314" s="190">
        <f>IF(N314="snížená",J314,0)</f>
        <v>0</v>
      </c>
      <c r="BG314" s="190">
        <f>IF(N314="zákl. přenesená",J314,0)</f>
        <v>0</v>
      </c>
      <c r="BH314" s="190">
        <f>IF(N314="sníž. přenesená",J314,0)</f>
        <v>0</v>
      </c>
      <c r="BI314" s="190">
        <f>IF(N314="nulová",J314,0)</f>
        <v>0</v>
      </c>
      <c r="BJ314" s="15" t="s">
        <v>81</v>
      </c>
      <c r="BK314" s="190">
        <f>ROUND(I314*H314,2)</f>
        <v>0</v>
      </c>
      <c r="BL314" s="15" t="s">
        <v>253</v>
      </c>
      <c r="BM314" s="189" t="s">
        <v>666</v>
      </c>
    </row>
    <row r="315" spans="1:65" s="2" customFormat="1" ht="11.25">
      <c r="A315" s="32"/>
      <c r="B315" s="33"/>
      <c r="C315" s="34"/>
      <c r="D315" s="191" t="s">
        <v>179</v>
      </c>
      <c r="E315" s="34"/>
      <c r="F315" s="192" t="s">
        <v>667</v>
      </c>
      <c r="G315" s="34"/>
      <c r="H315" s="34"/>
      <c r="I315" s="193"/>
      <c r="J315" s="34"/>
      <c r="K315" s="34"/>
      <c r="L315" s="37"/>
      <c r="M315" s="194"/>
      <c r="N315" s="195"/>
      <c r="O315" s="62"/>
      <c r="P315" s="62"/>
      <c r="Q315" s="62"/>
      <c r="R315" s="62"/>
      <c r="S315" s="62"/>
      <c r="T315" s="63"/>
      <c r="U315" s="32"/>
      <c r="V315" s="32"/>
      <c r="W315" s="32"/>
      <c r="X315" s="32"/>
      <c r="Y315" s="32"/>
      <c r="Z315" s="32"/>
      <c r="AA315" s="32"/>
      <c r="AB315" s="32"/>
      <c r="AC315" s="32"/>
      <c r="AD315" s="32"/>
      <c r="AE315" s="32"/>
      <c r="AT315" s="15" t="s">
        <v>179</v>
      </c>
      <c r="AU315" s="15" t="s">
        <v>83</v>
      </c>
    </row>
    <row r="316" spans="1:65" s="2" customFormat="1" ht="19.899999999999999" customHeight="1">
      <c r="A316" s="32"/>
      <c r="B316" s="33"/>
      <c r="C316" s="177" t="s">
        <v>668</v>
      </c>
      <c r="D316" s="196" t="s">
        <v>173</v>
      </c>
      <c r="E316" s="178" t="s">
        <v>669</v>
      </c>
      <c r="F316" s="179" t="s">
        <v>670</v>
      </c>
      <c r="G316" s="180" t="s">
        <v>210</v>
      </c>
      <c r="H316" s="181">
        <v>0</v>
      </c>
      <c r="I316" s="182"/>
      <c r="J316" s="183">
        <f>ROUND(I316*H316,2)</f>
        <v>0</v>
      </c>
      <c r="K316" s="184"/>
      <c r="L316" s="37"/>
      <c r="M316" s="185" t="s">
        <v>19</v>
      </c>
      <c r="N316" s="186" t="s">
        <v>45</v>
      </c>
      <c r="O316" s="62"/>
      <c r="P316" s="187">
        <f>O316*H316</f>
        <v>0</v>
      </c>
      <c r="Q316" s="187">
        <v>4.5450000000000004E-3</v>
      </c>
      <c r="R316" s="187">
        <f>Q316*H316</f>
        <v>0</v>
      </c>
      <c r="S316" s="187">
        <v>0</v>
      </c>
      <c r="T316" s="188">
        <f>S316*H316</f>
        <v>0</v>
      </c>
      <c r="U316" s="32"/>
      <c r="V316" s="32"/>
      <c r="W316" s="32"/>
      <c r="X316" s="32"/>
      <c r="Y316" s="32"/>
      <c r="Z316" s="32"/>
      <c r="AA316" s="32"/>
      <c r="AB316" s="32"/>
      <c r="AC316" s="32"/>
      <c r="AD316" s="32"/>
      <c r="AE316" s="32"/>
      <c r="AR316" s="189" t="s">
        <v>253</v>
      </c>
      <c r="AT316" s="189" t="s">
        <v>173</v>
      </c>
      <c r="AU316" s="189" t="s">
        <v>83</v>
      </c>
      <c r="AY316" s="15" t="s">
        <v>168</v>
      </c>
      <c r="BE316" s="190">
        <f>IF(N316="základní",J316,0)</f>
        <v>0</v>
      </c>
      <c r="BF316" s="190">
        <f>IF(N316="snížená",J316,0)</f>
        <v>0</v>
      </c>
      <c r="BG316" s="190">
        <f>IF(N316="zákl. přenesená",J316,0)</f>
        <v>0</v>
      </c>
      <c r="BH316" s="190">
        <f>IF(N316="sníž. přenesená",J316,0)</f>
        <v>0</v>
      </c>
      <c r="BI316" s="190">
        <f>IF(N316="nulová",J316,0)</f>
        <v>0</v>
      </c>
      <c r="BJ316" s="15" t="s">
        <v>81</v>
      </c>
      <c r="BK316" s="190">
        <f>ROUND(I316*H316,2)</f>
        <v>0</v>
      </c>
      <c r="BL316" s="15" t="s">
        <v>253</v>
      </c>
      <c r="BM316" s="189" t="s">
        <v>671</v>
      </c>
    </row>
    <row r="317" spans="1:65" s="2" customFormat="1" ht="11.25">
      <c r="A317" s="32"/>
      <c r="B317" s="33"/>
      <c r="C317" s="34"/>
      <c r="D317" s="191" t="s">
        <v>179</v>
      </c>
      <c r="E317" s="34"/>
      <c r="F317" s="192" t="s">
        <v>672</v>
      </c>
      <c r="G317" s="34"/>
      <c r="H317" s="34"/>
      <c r="I317" s="193"/>
      <c r="J317" s="34"/>
      <c r="K317" s="34"/>
      <c r="L317" s="37"/>
      <c r="M317" s="194"/>
      <c r="N317" s="195"/>
      <c r="O317" s="62"/>
      <c r="P317" s="62"/>
      <c r="Q317" s="62"/>
      <c r="R317" s="62"/>
      <c r="S317" s="62"/>
      <c r="T317" s="63"/>
      <c r="U317" s="32"/>
      <c r="V317" s="32"/>
      <c r="W317" s="32"/>
      <c r="X317" s="32"/>
      <c r="Y317" s="32"/>
      <c r="Z317" s="32"/>
      <c r="AA317" s="32"/>
      <c r="AB317" s="32"/>
      <c r="AC317" s="32"/>
      <c r="AD317" s="32"/>
      <c r="AE317" s="32"/>
      <c r="AT317" s="15" t="s">
        <v>179</v>
      </c>
      <c r="AU317" s="15" t="s">
        <v>83</v>
      </c>
    </row>
    <row r="318" spans="1:65" s="2" customFormat="1" ht="19.899999999999999" customHeight="1">
      <c r="A318" s="32"/>
      <c r="B318" s="33"/>
      <c r="C318" s="177" t="s">
        <v>673</v>
      </c>
      <c r="D318" s="196" t="s">
        <v>173</v>
      </c>
      <c r="E318" s="178" t="s">
        <v>674</v>
      </c>
      <c r="F318" s="179" t="s">
        <v>675</v>
      </c>
      <c r="G318" s="180" t="s">
        <v>210</v>
      </c>
      <c r="H318" s="181">
        <v>0</v>
      </c>
      <c r="I318" s="182"/>
      <c r="J318" s="183">
        <f>ROUND(I318*H318,2)</f>
        <v>0</v>
      </c>
      <c r="K318" s="184"/>
      <c r="L318" s="37"/>
      <c r="M318" s="185" t="s">
        <v>19</v>
      </c>
      <c r="N318" s="186" t="s">
        <v>45</v>
      </c>
      <c r="O318" s="62"/>
      <c r="P318" s="187">
        <f>O318*H318</f>
        <v>0</v>
      </c>
      <c r="Q318" s="187">
        <v>7.5820000000000002E-3</v>
      </c>
      <c r="R318" s="187">
        <f>Q318*H318</f>
        <v>0</v>
      </c>
      <c r="S318" s="187">
        <v>0</v>
      </c>
      <c r="T318" s="188">
        <f>S318*H318</f>
        <v>0</v>
      </c>
      <c r="U318" s="32"/>
      <c r="V318" s="32"/>
      <c r="W318" s="32"/>
      <c r="X318" s="32"/>
      <c r="Y318" s="32"/>
      <c r="Z318" s="32"/>
      <c r="AA318" s="32"/>
      <c r="AB318" s="32"/>
      <c r="AC318" s="32"/>
      <c r="AD318" s="32"/>
      <c r="AE318" s="32"/>
      <c r="AR318" s="189" t="s">
        <v>253</v>
      </c>
      <c r="AT318" s="189" t="s">
        <v>173</v>
      </c>
      <c r="AU318" s="189" t="s">
        <v>83</v>
      </c>
      <c r="AY318" s="15" t="s">
        <v>168</v>
      </c>
      <c r="BE318" s="190">
        <f>IF(N318="základní",J318,0)</f>
        <v>0</v>
      </c>
      <c r="BF318" s="190">
        <f>IF(N318="snížená",J318,0)</f>
        <v>0</v>
      </c>
      <c r="BG318" s="190">
        <f>IF(N318="zákl. přenesená",J318,0)</f>
        <v>0</v>
      </c>
      <c r="BH318" s="190">
        <f>IF(N318="sníž. přenesená",J318,0)</f>
        <v>0</v>
      </c>
      <c r="BI318" s="190">
        <f>IF(N318="nulová",J318,0)</f>
        <v>0</v>
      </c>
      <c r="BJ318" s="15" t="s">
        <v>81</v>
      </c>
      <c r="BK318" s="190">
        <f>ROUND(I318*H318,2)</f>
        <v>0</v>
      </c>
      <c r="BL318" s="15" t="s">
        <v>253</v>
      </c>
      <c r="BM318" s="189" t="s">
        <v>676</v>
      </c>
    </row>
    <row r="319" spans="1:65" s="2" customFormat="1" ht="11.25">
      <c r="A319" s="32"/>
      <c r="B319" s="33"/>
      <c r="C319" s="34"/>
      <c r="D319" s="191" t="s">
        <v>179</v>
      </c>
      <c r="E319" s="34"/>
      <c r="F319" s="192" t="s">
        <v>677</v>
      </c>
      <c r="G319" s="34"/>
      <c r="H319" s="34"/>
      <c r="I319" s="193"/>
      <c r="J319" s="34"/>
      <c r="K319" s="34"/>
      <c r="L319" s="37"/>
      <c r="M319" s="194"/>
      <c r="N319" s="195"/>
      <c r="O319" s="62"/>
      <c r="P319" s="62"/>
      <c r="Q319" s="62"/>
      <c r="R319" s="62"/>
      <c r="S319" s="62"/>
      <c r="T319" s="63"/>
      <c r="U319" s="32"/>
      <c r="V319" s="32"/>
      <c r="W319" s="32"/>
      <c r="X319" s="32"/>
      <c r="Y319" s="32"/>
      <c r="Z319" s="32"/>
      <c r="AA319" s="32"/>
      <c r="AB319" s="32"/>
      <c r="AC319" s="32"/>
      <c r="AD319" s="32"/>
      <c r="AE319" s="32"/>
      <c r="AT319" s="15" t="s">
        <v>179</v>
      </c>
      <c r="AU319" s="15" t="s">
        <v>83</v>
      </c>
    </row>
    <row r="320" spans="1:65" s="2" customFormat="1" ht="19.899999999999999" customHeight="1">
      <c r="A320" s="32"/>
      <c r="B320" s="33"/>
      <c r="C320" s="177" t="s">
        <v>678</v>
      </c>
      <c r="D320" s="196" t="s">
        <v>173</v>
      </c>
      <c r="E320" s="178" t="s">
        <v>679</v>
      </c>
      <c r="F320" s="179" t="s">
        <v>680</v>
      </c>
      <c r="G320" s="180" t="s">
        <v>223</v>
      </c>
      <c r="H320" s="181">
        <v>0</v>
      </c>
      <c r="I320" s="182"/>
      <c r="J320" s="183">
        <f>ROUND(I320*H320,2)</f>
        <v>0</v>
      </c>
      <c r="K320" s="184"/>
      <c r="L320" s="37"/>
      <c r="M320" s="185" t="s">
        <v>19</v>
      </c>
      <c r="N320" s="186" t="s">
        <v>45</v>
      </c>
      <c r="O320" s="62"/>
      <c r="P320" s="187">
        <f>O320*H320</f>
        <v>0</v>
      </c>
      <c r="Q320" s="187">
        <v>5.8399999999999999E-4</v>
      </c>
      <c r="R320" s="187">
        <f>Q320*H320</f>
        <v>0</v>
      </c>
      <c r="S320" s="187">
        <v>0</v>
      </c>
      <c r="T320" s="188">
        <f>S320*H320</f>
        <v>0</v>
      </c>
      <c r="U320" s="32"/>
      <c r="V320" s="32"/>
      <c r="W320" s="32"/>
      <c r="X320" s="32"/>
      <c r="Y320" s="32"/>
      <c r="Z320" s="32"/>
      <c r="AA320" s="32"/>
      <c r="AB320" s="32"/>
      <c r="AC320" s="32"/>
      <c r="AD320" s="32"/>
      <c r="AE320" s="32"/>
      <c r="AR320" s="189" t="s">
        <v>253</v>
      </c>
      <c r="AT320" s="189" t="s">
        <v>173</v>
      </c>
      <c r="AU320" s="189" t="s">
        <v>83</v>
      </c>
      <c r="AY320" s="15" t="s">
        <v>168</v>
      </c>
      <c r="BE320" s="190">
        <f>IF(N320="základní",J320,0)</f>
        <v>0</v>
      </c>
      <c r="BF320" s="190">
        <f>IF(N320="snížená",J320,0)</f>
        <v>0</v>
      </c>
      <c r="BG320" s="190">
        <f>IF(N320="zákl. přenesená",J320,0)</f>
        <v>0</v>
      </c>
      <c r="BH320" s="190">
        <f>IF(N320="sníž. přenesená",J320,0)</f>
        <v>0</v>
      </c>
      <c r="BI320" s="190">
        <f>IF(N320="nulová",J320,0)</f>
        <v>0</v>
      </c>
      <c r="BJ320" s="15" t="s">
        <v>81</v>
      </c>
      <c r="BK320" s="190">
        <f>ROUND(I320*H320,2)</f>
        <v>0</v>
      </c>
      <c r="BL320" s="15" t="s">
        <v>253</v>
      </c>
      <c r="BM320" s="189" t="s">
        <v>681</v>
      </c>
    </row>
    <row r="321" spans="1:65" s="2" customFormat="1" ht="11.25">
      <c r="A321" s="32"/>
      <c r="B321" s="33"/>
      <c r="C321" s="34"/>
      <c r="D321" s="191" t="s">
        <v>179</v>
      </c>
      <c r="E321" s="34"/>
      <c r="F321" s="192" t="s">
        <v>682</v>
      </c>
      <c r="G321" s="34"/>
      <c r="H321" s="34"/>
      <c r="I321" s="193"/>
      <c r="J321" s="34"/>
      <c r="K321" s="34"/>
      <c r="L321" s="37"/>
      <c r="M321" s="194"/>
      <c r="N321" s="195"/>
      <c r="O321" s="62"/>
      <c r="P321" s="62"/>
      <c r="Q321" s="62"/>
      <c r="R321" s="62"/>
      <c r="S321" s="62"/>
      <c r="T321" s="63"/>
      <c r="U321" s="32"/>
      <c r="V321" s="32"/>
      <c r="W321" s="32"/>
      <c r="X321" s="32"/>
      <c r="Y321" s="32"/>
      <c r="Z321" s="32"/>
      <c r="AA321" s="32"/>
      <c r="AB321" s="32"/>
      <c r="AC321" s="32"/>
      <c r="AD321" s="32"/>
      <c r="AE321" s="32"/>
      <c r="AT321" s="15" t="s">
        <v>179</v>
      </c>
      <c r="AU321" s="15" t="s">
        <v>83</v>
      </c>
    </row>
    <row r="322" spans="1:65" s="2" customFormat="1" ht="14.45" customHeight="1">
      <c r="A322" s="32"/>
      <c r="B322" s="33"/>
      <c r="C322" s="197" t="s">
        <v>683</v>
      </c>
      <c r="D322" s="208" t="s">
        <v>447</v>
      </c>
      <c r="E322" s="198" t="s">
        <v>684</v>
      </c>
      <c r="F322" s="199" t="s">
        <v>685</v>
      </c>
      <c r="G322" s="200" t="s">
        <v>223</v>
      </c>
      <c r="H322" s="201">
        <v>0</v>
      </c>
      <c r="I322" s="202"/>
      <c r="J322" s="203">
        <f>ROUND(I322*H322,2)</f>
        <v>0</v>
      </c>
      <c r="K322" s="204"/>
      <c r="L322" s="205"/>
      <c r="M322" s="206" t="s">
        <v>19</v>
      </c>
      <c r="N322" s="207" t="s">
        <v>45</v>
      </c>
      <c r="O322" s="62"/>
      <c r="P322" s="187">
        <f>O322*H322</f>
        <v>0</v>
      </c>
      <c r="Q322" s="187">
        <v>1.1999999999999999E-3</v>
      </c>
      <c r="R322" s="187">
        <f>Q322*H322</f>
        <v>0</v>
      </c>
      <c r="S322" s="187">
        <v>0</v>
      </c>
      <c r="T322" s="188">
        <f>S322*H322</f>
        <v>0</v>
      </c>
      <c r="U322" s="32"/>
      <c r="V322" s="32"/>
      <c r="W322" s="32"/>
      <c r="X322" s="32"/>
      <c r="Y322" s="32"/>
      <c r="Z322" s="32"/>
      <c r="AA322" s="32"/>
      <c r="AB322" s="32"/>
      <c r="AC322" s="32"/>
      <c r="AD322" s="32"/>
      <c r="AE322" s="32"/>
      <c r="AR322" s="189" t="s">
        <v>337</v>
      </c>
      <c r="AT322" s="189" t="s">
        <v>447</v>
      </c>
      <c r="AU322" s="189" t="s">
        <v>83</v>
      </c>
      <c r="AY322" s="15" t="s">
        <v>168</v>
      </c>
      <c r="BE322" s="190">
        <f>IF(N322="základní",J322,0)</f>
        <v>0</v>
      </c>
      <c r="BF322" s="190">
        <f>IF(N322="snížená",J322,0)</f>
        <v>0</v>
      </c>
      <c r="BG322" s="190">
        <f>IF(N322="zákl. přenesená",J322,0)</f>
        <v>0</v>
      </c>
      <c r="BH322" s="190">
        <f>IF(N322="sníž. přenesená",J322,0)</f>
        <v>0</v>
      </c>
      <c r="BI322" s="190">
        <f>IF(N322="nulová",J322,0)</f>
        <v>0</v>
      </c>
      <c r="BJ322" s="15" t="s">
        <v>81</v>
      </c>
      <c r="BK322" s="190">
        <f>ROUND(I322*H322,2)</f>
        <v>0</v>
      </c>
      <c r="BL322" s="15" t="s">
        <v>253</v>
      </c>
      <c r="BM322" s="189" t="s">
        <v>686</v>
      </c>
    </row>
    <row r="323" spans="1:65" s="2" customFormat="1" ht="22.15" customHeight="1">
      <c r="A323" s="32"/>
      <c r="B323" s="33"/>
      <c r="C323" s="177" t="s">
        <v>687</v>
      </c>
      <c r="D323" s="196" t="s">
        <v>173</v>
      </c>
      <c r="E323" s="178" t="s">
        <v>688</v>
      </c>
      <c r="F323" s="179" t="s">
        <v>689</v>
      </c>
      <c r="G323" s="180" t="s">
        <v>210</v>
      </c>
      <c r="H323" s="181">
        <v>0</v>
      </c>
      <c r="I323" s="182"/>
      <c r="J323" s="183">
        <f>ROUND(I323*H323,2)</f>
        <v>0</v>
      </c>
      <c r="K323" s="184"/>
      <c r="L323" s="37"/>
      <c r="M323" s="185" t="s">
        <v>19</v>
      </c>
      <c r="N323" s="186" t="s">
        <v>45</v>
      </c>
      <c r="O323" s="62"/>
      <c r="P323" s="187">
        <f>O323*H323</f>
        <v>0</v>
      </c>
      <c r="Q323" s="187">
        <v>5.1960000000000001E-3</v>
      </c>
      <c r="R323" s="187">
        <f>Q323*H323</f>
        <v>0</v>
      </c>
      <c r="S323" s="187">
        <v>0</v>
      </c>
      <c r="T323" s="188">
        <f>S323*H323</f>
        <v>0</v>
      </c>
      <c r="U323" s="32"/>
      <c r="V323" s="32"/>
      <c r="W323" s="32"/>
      <c r="X323" s="32"/>
      <c r="Y323" s="32"/>
      <c r="Z323" s="32"/>
      <c r="AA323" s="32"/>
      <c r="AB323" s="32"/>
      <c r="AC323" s="32"/>
      <c r="AD323" s="32"/>
      <c r="AE323" s="32"/>
      <c r="AR323" s="189" t="s">
        <v>253</v>
      </c>
      <c r="AT323" s="189" t="s">
        <v>173</v>
      </c>
      <c r="AU323" s="189" t="s">
        <v>83</v>
      </c>
      <c r="AY323" s="15" t="s">
        <v>168</v>
      </c>
      <c r="BE323" s="190">
        <f>IF(N323="základní",J323,0)</f>
        <v>0</v>
      </c>
      <c r="BF323" s="190">
        <f>IF(N323="snížená",J323,0)</f>
        <v>0</v>
      </c>
      <c r="BG323" s="190">
        <f>IF(N323="zákl. přenesená",J323,0)</f>
        <v>0</v>
      </c>
      <c r="BH323" s="190">
        <f>IF(N323="sníž. přenesená",J323,0)</f>
        <v>0</v>
      </c>
      <c r="BI323" s="190">
        <f>IF(N323="nulová",J323,0)</f>
        <v>0</v>
      </c>
      <c r="BJ323" s="15" t="s">
        <v>81</v>
      </c>
      <c r="BK323" s="190">
        <f>ROUND(I323*H323,2)</f>
        <v>0</v>
      </c>
      <c r="BL323" s="15" t="s">
        <v>253</v>
      </c>
      <c r="BM323" s="189" t="s">
        <v>690</v>
      </c>
    </row>
    <row r="324" spans="1:65" s="2" customFormat="1" ht="11.25">
      <c r="A324" s="32"/>
      <c r="B324" s="33"/>
      <c r="C324" s="34"/>
      <c r="D324" s="191" t="s">
        <v>179</v>
      </c>
      <c r="E324" s="34"/>
      <c r="F324" s="192" t="s">
        <v>691</v>
      </c>
      <c r="G324" s="34"/>
      <c r="H324" s="34"/>
      <c r="I324" s="193"/>
      <c r="J324" s="34"/>
      <c r="K324" s="34"/>
      <c r="L324" s="37"/>
      <c r="M324" s="194"/>
      <c r="N324" s="195"/>
      <c r="O324" s="62"/>
      <c r="P324" s="62"/>
      <c r="Q324" s="62"/>
      <c r="R324" s="62"/>
      <c r="S324" s="62"/>
      <c r="T324" s="63"/>
      <c r="U324" s="32"/>
      <c r="V324" s="32"/>
      <c r="W324" s="32"/>
      <c r="X324" s="32"/>
      <c r="Y324" s="32"/>
      <c r="Z324" s="32"/>
      <c r="AA324" s="32"/>
      <c r="AB324" s="32"/>
      <c r="AC324" s="32"/>
      <c r="AD324" s="32"/>
      <c r="AE324" s="32"/>
      <c r="AT324" s="15" t="s">
        <v>179</v>
      </c>
      <c r="AU324" s="15" t="s">
        <v>83</v>
      </c>
    </row>
    <row r="325" spans="1:65" s="2" customFormat="1" ht="14.45" customHeight="1">
      <c r="A325" s="32"/>
      <c r="B325" s="33"/>
      <c r="C325" s="197" t="s">
        <v>692</v>
      </c>
      <c r="D325" s="208" t="s">
        <v>447</v>
      </c>
      <c r="E325" s="198" t="s">
        <v>693</v>
      </c>
      <c r="F325" s="199" t="s">
        <v>694</v>
      </c>
      <c r="G325" s="200" t="s">
        <v>210</v>
      </c>
      <c r="H325" s="201">
        <v>0</v>
      </c>
      <c r="I325" s="202"/>
      <c r="J325" s="203">
        <f>ROUND(I325*H325,2)</f>
        <v>0</v>
      </c>
      <c r="K325" s="204"/>
      <c r="L325" s="205"/>
      <c r="M325" s="206" t="s">
        <v>19</v>
      </c>
      <c r="N325" s="207" t="s">
        <v>45</v>
      </c>
      <c r="O325" s="62"/>
      <c r="P325" s="187">
        <f>O325*H325</f>
        <v>0</v>
      </c>
      <c r="Q325" s="187">
        <v>1.77E-2</v>
      </c>
      <c r="R325" s="187">
        <f>Q325*H325</f>
        <v>0</v>
      </c>
      <c r="S325" s="187">
        <v>0</v>
      </c>
      <c r="T325" s="188">
        <f>S325*H325</f>
        <v>0</v>
      </c>
      <c r="U325" s="32"/>
      <c r="V325" s="32"/>
      <c r="W325" s="32"/>
      <c r="X325" s="32"/>
      <c r="Y325" s="32"/>
      <c r="Z325" s="32"/>
      <c r="AA325" s="32"/>
      <c r="AB325" s="32"/>
      <c r="AC325" s="32"/>
      <c r="AD325" s="32"/>
      <c r="AE325" s="32"/>
      <c r="AR325" s="189" t="s">
        <v>337</v>
      </c>
      <c r="AT325" s="189" t="s">
        <v>447</v>
      </c>
      <c r="AU325" s="189" t="s">
        <v>83</v>
      </c>
      <c r="AY325" s="15" t="s">
        <v>168</v>
      </c>
      <c r="BE325" s="190">
        <f>IF(N325="základní",J325,0)</f>
        <v>0</v>
      </c>
      <c r="BF325" s="190">
        <f>IF(N325="snížená",J325,0)</f>
        <v>0</v>
      </c>
      <c r="BG325" s="190">
        <f>IF(N325="zákl. přenesená",J325,0)</f>
        <v>0</v>
      </c>
      <c r="BH325" s="190">
        <f>IF(N325="sníž. přenesená",J325,0)</f>
        <v>0</v>
      </c>
      <c r="BI325" s="190">
        <f>IF(N325="nulová",J325,0)</f>
        <v>0</v>
      </c>
      <c r="BJ325" s="15" t="s">
        <v>81</v>
      </c>
      <c r="BK325" s="190">
        <f>ROUND(I325*H325,2)</f>
        <v>0</v>
      </c>
      <c r="BL325" s="15" t="s">
        <v>253</v>
      </c>
      <c r="BM325" s="189" t="s">
        <v>695</v>
      </c>
    </row>
    <row r="326" spans="1:65" s="2" customFormat="1" ht="22.15" customHeight="1">
      <c r="A326" s="32"/>
      <c r="B326" s="33"/>
      <c r="C326" s="177" t="s">
        <v>696</v>
      </c>
      <c r="D326" s="196" t="s">
        <v>173</v>
      </c>
      <c r="E326" s="178" t="s">
        <v>697</v>
      </c>
      <c r="F326" s="179" t="s">
        <v>698</v>
      </c>
      <c r="G326" s="180" t="s">
        <v>210</v>
      </c>
      <c r="H326" s="181">
        <v>0</v>
      </c>
      <c r="I326" s="182"/>
      <c r="J326" s="183">
        <f>ROUND(I326*H326,2)</f>
        <v>0</v>
      </c>
      <c r="K326" s="184"/>
      <c r="L326" s="37"/>
      <c r="M326" s="185" t="s">
        <v>19</v>
      </c>
      <c r="N326" s="186" t="s">
        <v>45</v>
      </c>
      <c r="O326" s="62"/>
      <c r="P326" s="187">
        <f>O326*H326</f>
        <v>0</v>
      </c>
      <c r="Q326" s="187">
        <v>5.1960000000000001E-3</v>
      </c>
      <c r="R326" s="187">
        <f>Q326*H326</f>
        <v>0</v>
      </c>
      <c r="S326" s="187">
        <v>0</v>
      </c>
      <c r="T326" s="188">
        <f>S326*H326</f>
        <v>0</v>
      </c>
      <c r="U326" s="32"/>
      <c r="V326" s="32"/>
      <c r="W326" s="32"/>
      <c r="X326" s="32"/>
      <c r="Y326" s="32"/>
      <c r="Z326" s="32"/>
      <c r="AA326" s="32"/>
      <c r="AB326" s="32"/>
      <c r="AC326" s="32"/>
      <c r="AD326" s="32"/>
      <c r="AE326" s="32"/>
      <c r="AR326" s="189" t="s">
        <v>253</v>
      </c>
      <c r="AT326" s="189" t="s">
        <v>173</v>
      </c>
      <c r="AU326" s="189" t="s">
        <v>83</v>
      </c>
      <c r="AY326" s="15" t="s">
        <v>168</v>
      </c>
      <c r="BE326" s="190">
        <f>IF(N326="základní",J326,0)</f>
        <v>0</v>
      </c>
      <c r="BF326" s="190">
        <f>IF(N326="snížená",J326,0)</f>
        <v>0</v>
      </c>
      <c r="BG326" s="190">
        <f>IF(N326="zákl. přenesená",J326,0)</f>
        <v>0</v>
      </c>
      <c r="BH326" s="190">
        <f>IF(N326="sníž. přenesená",J326,0)</f>
        <v>0</v>
      </c>
      <c r="BI326" s="190">
        <f>IF(N326="nulová",J326,0)</f>
        <v>0</v>
      </c>
      <c r="BJ326" s="15" t="s">
        <v>81</v>
      </c>
      <c r="BK326" s="190">
        <f>ROUND(I326*H326,2)</f>
        <v>0</v>
      </c>
      <c r="BL326" s="15" t="s">
        <v>253</v>
      </c>
      <c r="BM326" s="189" t="s">
        <v>699</v>
      </c>
    </row>
    <row r="327" spans="1:65" s="2" customFormat="1" ht="11.25">
      <c r="A327" s="32"/>
      <c r="B327" s="33"/>
      <c r="C327" s="34"/>
      <c r="D327" s="191" t="s">
        <v>179</v>
      </c>
      <c r="E327" s="34"/>
      <c r="F327" s="192" t="s">
        <v>700</v>
      </c>
      <c r="G327" s="34"/>
      <c r="H327" s="34"/>
      <c r="I327" s="193"/>
      <c r="J327" s="34"/>
      <c r="K327" s="34"/>
      <c r="L327" s="37"/>
      <c r="M327" s="194"/>
      <c r="N327" s="195"/>
      <c r="O327" s="62"/>
      <c r="P327" s="62"/>
      <c r="Q327" s="62"/>
      <c r="R327" s="62"/>
      <c r="S327" s="62"/>
      <c r="T327" s="63"/>
      <c r="U327" s="32"/>
      <c r="V327" s="32"/>
      <c r="W327" s="32"/>
      <c r="X327" s="32"/>
      <c r="Y327" s="32"/>
      <c r="Z327" s="32"/>
      <c r="AA327" s="32"/>
      <c r="AB327" s="32"/>
      <c r="AC327" s="32"/>
      <c r="AD327" s="32"/>
      <c r="AE327" s="32"/>
      <c r="AT327" s="15" t="s">
        <v>179</v>
      </c>
      <c r="AU327" s="15" t="s">
        <v>83</v>
      </c>
    </row>
    <row r="328" spans="1:65" s="2" customFormat="1" ht="14.45" customHeight="1">
      <c r="A328" s="32"/>
      <c r="B328" s="33"/>
      <c r="C328" s="197" t="s">
        <v>701</v>
      </c>
      <c r="D328" s="208" t="s">
        <v>447</v>
      </c>
      <c r="E328" s="198" t="s">
        <v>702</v>
      </c>
      <c r="F328" s="199" t="s">
        <v>703</v>
      </c>
      <c r="G328" s="200" t="s">
        <v>210</v>
      </c>
      <c r="H328" s="201">
        <v>0</v>
      </c>
      <c r="I328" s="202"/>
      <c r="J328" s="203">
        <f>ROUND(I328*H328,2)</f>
        <v>0</v>
      </c>
      <c r="K328" s="204"/>
      <c r="L328" s="205"/>
      <c r="M328" s="206" t="s">
        <v>19</v>
      </c>
      <c r="N328" s="207" t="s">
        <v>45</v>
      </c>
      <c r="O328" s="62"/>
      <c r="P328" s="187">
        <f>O328*H328</f>
        <v>0</v>
      </c>
      <c r="Q328" s="187">
        <v>2.07E-2</v>
      </c>
      <c r="R328" s="187">
        <f>Q328*H328</f>
        <v>0</v>
      </c>
      <c r="S328" s="187">
        <v>0</v>
      </c>
      <c r="T328" s="188">
        <f>S328*H328</f>
        <v>0</v>
      </c>
      <c r="U328" s="32"/>
      <c r="V328" s="32"/>
      <c r="W328" s="32"/>
      <c r="X328" s="32"/>
      <c r="Y328" s="32"/>
      <c r="Z328" s="32"/>
      <c r="AA328" s="32"/>
      <c r="AB328" s="32"/>
      <c r="AC328" s="32"/>
      <c r="AD328" s="32"/>
      <c r="AE328" s="32"/>
      <c r="AR328" s="189" t="s">
        <v>337</v>
      </c>
      <c r="AT328" s="189" t="s">
        <v>447</v>
      </c>
      <c r="AU328" s="189" t="s">
        <v>83</v>
      </c>
      <c r="AY328" s="15" t="s">
        <v>168</v>
      </c>
      <c r="BE328" s="190">
        <f>IF(N328="základní",J328,0)</f>
        <v>0</v>
      </c>
      <c r="BF328" s="190">
        <f>IF(N328="snížená",J328,0)</f>
        <v>0</v>
      </c>
      <c r="BG328" s="190">
        <f>IF(N328="zákl. přenesená",J328,0)</f>
        <v>0</v>
      </c>
      <c r="BH328" s="190">
        <f>IF(N328="sníž. přenesená",J328,0)</f>
        <v>0</v>
      </c>
      <c r="BI328" s="190">
        <f>IF(N328="nulová",J328,0)</f>
        <v>0</v>
      </c>
      <c r="BJ328" s="15" t="s">
        <v>81</v>
      </c>
      <c r="BK328" s="190">
        <f>ROUND(I328*H328,2)</f>
        <v>0</v>
      </c>
      <c r="BL328" s="15" t="s">
        <v>253</v>
      </c>
      <c r="BM328" s="189" t="s">
        <v>704</v>
      </c>
    </row>
    <row r="329" spans="1:65" s="2" customFormat="1" ht="14.45" customHeight="1">
      <c r="A329" s="32"/>
      <c r="B329" s="33"/>
      <c r="C329" s="177" t="s">
        <v>705</v>
      </c>
      <c r="D329" s="196" t="s">
        <v>173</v>
      </c>
      <c r="E329" s="178" t="s">
        <v>706</v>
      </c>
      <c r="F329" s="179" t="s">
        <v>707</v>
      </c>
      <c r="G329" s="180" t="s">
        <v>210</v>
      </c>
      <c r="H329" s="181">
        <v>0</v>
      </c>
      <c r="I329" s="182"/>
      <c r="J329" s="183">
        <f>ROUND(I329*H329,2)</f>
        <v>0</v>
      </c>
      <c r="K329" s="184"/>
      <c r="L329" s="37"/>
      <c r="M329" s="185" t="s">
        <v>19</v>
      </c>
      <c r="N329" s="186" t="s">
        <v>45</v>
      </c>
      <c r="O329" s="62"/>
      <c r="P329" s="187">
        <f>O329*H329</f>
        <v>0</v>
      </c>
      <c r="Q329" s="187">
        <v>1.5E-3</v>
      </c>
      <c r="R329" s="187">
        <f>Q329*H329</f>
        <v>0</v>
      </c>
      <c r="S329" s="187">
        <v>0</v>
      </c>
      <c r="T329" s="188">
        <f>S329*H329</f>
        <v>0</v>
      </c>
      <c r="U329" s="32"/>
      <c r="V329" s="32"/>
      <c r="W329" s="32"/>
      <c r="X329" s="32"/>
      <c r="Y329" s="32"/>
      <c r="Z329" s="32"/>
      <c r="AA329" s="32"/>
      <c r="AB329" s="32"/>
      <c r="AC329" s="32"/>
      <c r="AD329" s="32"/>
      <c r="AE329" s="32"/>
      <c r="AR329" s="189" t="s">
        <v>253</v>
      </c>
      <c r="AT329" s="189" t="s">
        <v>173</v>
      </c>
      <c r="AU329" s="189" t="s">
        <v>83</v>
      </c>
      <c r="AY329" s="15" t="s">
        <v>168</v>
      </c>
      <c r="BE329" s="190">
        <f>IF(N329="základní",J329,0)</f>
        <v>0</v>
      </c>
      <c r="BF329" s="190">
        <f>IF(N329="snížená",J329,0)</f>
        <v>0</v>
      </c>
      <c r="BG329" s="190">
        <f>IF(N329="zákl. přenesená",J329,0)</f>
        <v>0</v>
      </c>
      <c r="BH329" s="190">
        <f>IF(N329="sníž. přenesená",J329,0)</f>
        <v>0</v>
      </c>
      <c r="BI329" s="190">
        <f>IF(N329="nulová",J329,0)</f>
        <v>0</v>
      </c>
      <c r="BJ329" s="15" t="s">
        <v>81</v>
      </c>
      <c r="BK329" s="190">
        <f>ROUND(I329*H329,2)</f>
        <v>0</v>
      </c>
      <c r="BL329" s="15" t="s">
        <v>253</v>
      </c>
      <c r="BM329" s="189" t="s">
        <v>708</v>
      </c>
    </row>
    <row r="330" spans="1:65" s="2" customFormat="1" ht="11.25">
      <c r="A330" s="32"/>
      <c r="B330" s="33"/>
      <c r="C330" s="34"/>
      <c r="D330" s="191" t="s">
        <v>179</v>
      </c>
      <c r="E330" s="34"/>
      <c r="F330" s="192" t="s">
        <v>709</v>
      </c>
      <c r="G330" s="34"/>
      <c r="H330" s="34"/>
      <c r="I330" s="193"/>
      <c r="J330" s="34"/>
      <c r="K330" s="34"/>
      <c r="L330" s="37"/>
      <c r="M330" s="194"/>
      <c r="N330" s="195"/>
      <c r="O330" s="62"/>
      <c r="P330" s="62"/>
      <c r="Q330" s="62"/>
      <c r="R330" s="62"/>
      <c r="S330" s="62"/>
      <c r="T330" s="63"/>
      <c r="U330" s="32"/>
      <c r="V330" s="32"/>
      <c r="W330" s="32"/>
      <c r="X330" s="32"/>
      <c r="Y330" s="32"/>
      <c r="Z330" s="32"/>
      <c r="AA330" s="32"/>
      <c r="AB330" s="32"/>
      <c r="AC330" s="32"/>
      <c r="AD330" s="32"/>
      <c r="AE330" s="32"/>
      <c r="AT330" s="15" t="s">
        <v>179</v>
      </c>
      <c r="AU330" s="15" t="s">
        <v>83</v>
      </c>
    </row>
    <row r="331" spans="1:65" s="2" customFormat="1" ht="14.45" customHeight="1">
      <c r="A331" s="32"/>
      <c r="B331" s="33"/>
      <c r="C331" s="177" t="s">
        <v>710</v>
      </c>
      <c r="D331" s="196" t="s">
        <v>173</v>
      </c>
      <c r="E331" s="178" t="s">
        <v>711</v>
      </c>
      <c r="F331" s="179" t="s">
        <v>712</v>
      </c>
      <c r="G331" s="180" t="s">
        <v>223</v>
      </c>
      <c r="H331" s="181">
        <v>0</v>
      </c>
      <c r="I331" s="182"/>
      <c r="J331" s="183">
        <f>ROUND(I331*H331,2)</f>
        <v>0</v>
      </c>
      <c r="K331" s="184"/>
      <c r="L331" s="37"/>
      <c r="M331" s="185" t="s">
        <v>19</v>
      </c>
      <c r="N331" s="186" t="s">
        <v>45</v>
      </c>
      <c r="O331" s="62"/>
      <c r="P331" s="187">
        <f>O331*H331</f>
        <v>0</v>
      </c>
      <c r="Q331" s="187">
        <v>3.2200000000000002E-4</v>
      </c>
      <c r="R331" s="187">
        <f>Q331*H331</f>
        <v>0</v>
      </c>
      <c r="S331" s="187">
        <v>0</v>
      </c>
      <c r="T331" s="188">
        <f>S331*H331</f>
        <v>0</v>
      </c>
      <c r="U331" s="32"/>
      <c r="V331" s="32"/>
      <c r="W331" s="32"/>
      <c r="X331" s="32"/>
      <c r="Y331" s="32"/>
      <c r="Z331" s="32"/>
      <c r="AA331" s="32"/>
      <c r="AB331" s="32"/>
      <c r="AC331" s="32"/>
      <c r="AD331" s="32"/>
      <c r="AE331" s="32"/>
      <c r="AR331" s="189" t="s">
        <v>253</v>
      </c>
      <c r="AT331" s="189" t="s">
        <v>173</v>
      </c>
      <c r="AU331" s="189" t="s">
        <v>83</v>
      </c>
      <c r="AY331" s="15" t="s">
        <v>168</v>
      </c>
      <c r="BE331" s="190">
        <f>IF(N331="základní",J331,0)</f>
        <v>0</v>
      </c>
      <c r="BF331" s="190">
        <f>IF(N331="snížená",J331,0)</f>
        <v>0</v>
      </c>
      <c r="BG331" s="190">
        <f>IF(N331="zákl. přenesená",J331,0)</f>
        <v>0</v>
      </c>
      <c r="BH331" s="190">
        <f>IF(N331="sníž. přenesená",J331,0)</f>
        <v>0</v>
      </c>
      <c r="BI331" s="190">
        <f>IF(N331="nulová",J331,0)</f>
        <v>0</v>
      </c>
      <c r="BJ331" s="15" t="s">
        <v>81</v>
      </c>
      <c r="BK331" s="190">
        <f>ROUND(I331*H331,2)</f>
        <v>0</v>
      </c>
      <c r="BL331" s="15" t="s">
        <v>253</v>
      </c>
      <c r="BM331" s="189" t="s">
        <v>713</v>
      </c>
    </row>
    <row r="332" spans="1:65" s="2" customFormat="1" ht="11.25">
      <c r="A332" s="32"/>
      <c r="B332" s="33"/>
      <c r="C332" s="34"/>
      <c r="D332" s="191" t="s">
        <v>179</v>
      </c>
      <c r="E332" s="34"/>
      <c r="F332" s="192" t="s">
        <v>714</v>
      </c>
      <c r="G332" s="34"/>
      <c r="H332" s="34"/>
      <c r="I332" s="193"/>
      <c r="J332" s="34"/>
      <c r="K332" s="34"/>
      <c r="L332" s="37"/>
      <c r="M332" s="194"/>
      <c r="N332" s="195"/>
      <c r="O332" s="62"/>
      <c r="P332" s="62"/>
      <c r="Q332" s="62"/>
      <c r="R332" s="62"/>
      <c r="S332" s="62"/>
      <c r="T332" s="63"/>
      <c r="U332" s="32"/>
      <c r="V332" s="32"/>
      <c r="W332" s="32"/>
      <c r="X332" s="32"/>
      <c r="Y332" s="32"/>
      <c r="Z332" s="32"/>
      <c r="AA332" s="32"/>
      <c r="AB332" s="32"/>
      <c r="AC332" s="32"/>
      <c r="AD332" s="32"/>
      <c r="AE332" s="32"/>
      <c r="AT332" s="15" t="s">
        <v>179</v>
      </c>
      <c r="AU332" s="15" t="s">
        <v>83</v>
      </c>
    </row>
    <row r="333" spans="1:65" s="2" customFormat="1" ht="14.45" customHeight="1">
      <c r="A333" s="32"/>
      <c r="B333" s="33"/>
      <c r="C333" s="177" t="s">
        <v>715</v>
      </c>
      <c r="D333" s="196" t="s">
        <v>173</v>
      </c>
      <c r="E333" s="178" t="s">
        <v>716</v>
      </c>
      <c r="F333" s="179" t="s">
        <v>717</v>
      </c>
      <c r="G333" s="180" t="s">
        <v>210</v>
      </c>
      <c r="H333" s="181">
        <v>0</v>
      </c>
      <c r="I333" s="182"/>
      <c r="J333" s="183">
        <f>ROUND(I333*H333,2)</f>
        <v>0</v>
      </c>
      <c r="K333" s="184"/>
      <c r="L333" s="37"/>
      <c r="M333" s="185" t="s">
        <v>19</v>
      </c>
      <c r="N333" s="186" t="s">
        <v>45</v>
      </c>
      <c r="O333" s="62"/>
      <c r="P333" s="187">
        <f>O333*H333</f>
        <v>0</v>
      </c>
      <c r="Q333" s="187">
        <v>4.5000000000000003E-5</v>
      </c>
      <c r="R333" s="187">
        <f>Q333*H333</f>
        <v>0</v>
      </c>
      <c r="S333" s="187">
        <v>0</v>
      </c>
      <c r="T333" s="188">
        <f>S333*H333</f>
        <v>0</v>
      </c>
      <c r="U333" s="32"/>
      <c r="V333" s="32"/>
      <c r="W333" s="32"/>
      <c r="X333" s="32"/>
      <c r="Y333" s="32"/>
      <c r="Z333" s="32"/>
      <c r="AA333" s="32"/>
      <c r="AB333" s="32"/>
      <c r="AC333" s="32"/>
      <c r="AD333" s="32"/>
      <c r="AE333" s="32"/>
      <c r="AR333" s="189" t="s">
        <v>253</v>
      </c>
      <c r="AT333" s="189" t="s">
        <v>173</v>
      </c>
      <c r="AU333" s="189" t="s">
        <v>83</v>
      </c>
      <c r="AY333" s="15" t="s">
        <v>168</v>
      </c>
      <c r="BE333" s="190">
        <f>IF(N333="základní",J333,0)</f>
        <v>0</v>
      </c>
      <c r="BF333" s="190">
        <f>IF(N333="snížená",J333,0)</f>
        <v>0</v>
      </c>
      <c r="BG333" s="190">
        <f>IF(N333="zákl. přenesená",J333,0)</f>
        <v>0</v>
      </c>
      <c r="BH333" s="190">
        <f>IF(N333="sníž. přenesená",J333,0)</f>
        <v>0</v>
      </c>
      <c r="BI333" s="190">
        <f>IF(N333="nulová",J333,0)</f>
        <v>0</v>
      </c>
      <c r="BJ333" s="15" t="s">
        <v>81</v>
      </c>
      <c r="BK333" s="190">
        <f>ROUND(I333*H333,2)</f>
        <v>0</v>
      </c>
      <c r="BL333" s="15" t="s">
        <v>253</v>
      </c>
      <c r="BM333" s="189" t="s">
        <v>718</v>
      </c>
    </row>
    <row r="334" spans="1:65" s="2" customFormat="1" ht="11.25">
      <c r="A334" s="32"/>
      <c r="B334" s="33"/>
      <c r="C334" s="34"/>
      <c r="D334" s="191" t="s">
        <v>179</v>
      </c>
      <c r="E334" s="34"/>
      <c r="F334" s="192" t="s">
        <v>719</v>
      </c>
      <c r="G334" s="34"/>
      <c r="H334" s="34"/>
      <c r="I334" s="193"/>
      <c r="J334" s="34"/>
      <c r="K334" s="34"/>
      <c r="L334" s="37"/>
      <c r="M334" s="194"/>
      <c r="N334" s="195"/>
      <c r="O334" s="62"/>
      <c r="P334" s="62"/>
      <c r="Q334" s="62"/>
      <c r="R334" s="62"/>
      <c r="S334" s="62"/>
      <c r="T334" s="63"/>
      <c r="U334" s="32"/>
      <c r="V334" s="32"/>
      <c r="W334" s="32"/>
      <c r="X334" s="32"/>
      <c r="Y334" s="32"/>
      <c r="Z334" s="32"/>
      <c r="AA334" s="32"/>
      <c r="AB334" s="32"/>
      <c r="AC334" s="32"/>
      <c r="AD334" s="32"/>
      <c r="AE334" s="32"/>
      <c r="AT334" s="15" t="s">
        <v>179</v>
      </c>
      <c r="AU334" s="15" t="s">
        <v>83</v>
      </c>
    </row>
    <row r="335" spans="1:65" s="2" customFormat="1" ht="22.15" customHeight="1">
      <c r="A335" s="32"/>
      <c r="B335" s="33"/>
      <c r="C335" s="177" t="s">
        <v>720</v>
      </c>
      <c r="D335" s="196" t="s">
        <v>173</v>
      </c>
      <c r="E335" s="178" t="s">
        <v>721</v>
      </c>
      <c r="F335" s="179" t="s">
        <v>722</v>
      </c>
      <c r="G335" s="180" t="s">
        <v>197</v>
      </c>
      <c r="H335" s="181">
        <v>0</v>
      </c>
      <c r="I335" s="182"/>
      <c r="J335" s="183">
        <f>ROUND(I335*H335,2)</f>
        <v>0</v>
      </c>
      <c r="K335" s="184"/>
      <c r="L335" s="37"/>
      <c r="M335" s="185" t="s">
        <v>19</v>
      </c>
      <c r="N335" s="186" t="s">
        <v>45</v>
      </c>
      <c r="O335" s="62"/>
      <c r="P335" s="187">
        <f>O335*H335</f>
        <v>0</v>
      </c>
      <c r="Q335" s="187">
        <v>0</v>
      </c>
      <c r="R335" s="187">
        <f>Q335*H335</f>
        <v>0</v>
      </c>
      <c r="S335" s="187">
        <v>0</v>
      </c>
      <c r="T335" s="188">
        <f>S335*H335</f>
        <v>0</v>
      </c>
      <c r="U335" s="32"/>
      <c r="V335" s="32"/>
      <c r="W335" s="32"/>
      <c r="X335" s="32"/>
      <c r="Y335" s="32"/>
      <c r="Z335" s="32"/>
      <c r="AA335" s="32"/>
      <c r="AB335" s="32"/>
      <c r="AC335" s="32"/>
      <c r="AD335" s="32"/>
      <c r="AE335" s="32"/>
      <c r="AR335" s="189" t="s">
        <v>253</v>
      </c>
      <c r="AT335" s="189" t="s">
        <v>173</v>
      </c>
      <c r="AU335" s="189" t="s">
        <v>83</v>
      </c>
      <c r="AY335" s="15" t="s">
        <v>168</v>
      </c>
      <c r="BE335" s="190">
        <f>IF(N335="základní",J335,0)</f>
        <v>0</v>
      </c>
      <c r="BF335" s="190">
        <f>IF(N335="snížená",J335,0)</f>
        <v>0</v>
      </c>
      <c r="BG335" s="190">
        <f>IF(N335="zákl. přenesená",J335,0)</f>
        <v>0</v>
      </c>
      <c r="BH335" s="190">
        <f>IF(N335="sníž. přenesená",J335,0)</f>
        <v>0</v>
      </c>
      <c r="BI335" s="190">
        <f>IF(N335="nulová",J335,0)</f>
        <v>0</v>
      </c>
      <c r="BJ335" s="15" t="s">
        <v>81</v>
      </c>
      <c r="BK335" s="190">
        <f>ROUND(I335*H335,2)</f>
        <v>0</v>
      </c>
      <c r="BL335" s="15" t="s">
        <v>253</v>
      </c>
      <c r="BM335" s="189" t="s">
        <v>723</v>
      </c>
    </row>
    <row r="336" spans="1:65" s="2" customFormat="1" ht="11.25">
      <c r="A336" s="32"/>
      <c r="B336" s="33"/>
      <c r="C336" s="34"/>
      <c r="D336" s="191" t="s">
        <v>179</v>
      </c>
      <c r="E336" s="34"/>
      <c r="F336" s="192" t="s">
        <v>724</v>
      </c>
      <c r="G336" s="34"/>
      <c r="H336" s="34"/>
      <c r="I336" s="193"/>
      <c r="J336" s="34"/>
      <c r="K336" s="34"/>
      <c r="L336" s="37"/>
      <c r="M336" s="194"/>
      <c r="N336" s="195"/>
      <c r="O336" s="62"/>
      <c r="P336" s="62"/>
      <c r="Q336" s="62"/>
      <c r="R336" s="62"/>
      <c r="S336" s="62"/>
      <c r="T336" s="63"/>
      <c r="U336" s="32"/>
      <c r="V336" s="32"/>
      <c r="W336" s="32"/>
      <c r="X336" s="32"/>
      <c r="Y336" s="32"/>
      <c r="Z336" s="32"/>
      <c r="AA336" s="32"/>
      <c r="AB336" s="32"/>
      <c r="AC336" s="32"/>
      <c r="AD336" s="32"/>
      <c r="AE336" s="32"/>
      <c r="AT336" s="15" t="s">
        <v>179</v>
      </c>
      <c r="AU336" s="15" t="s">
        <v>83</v>
      </c>
    </row>
    <row r="337" spans="1:65" s="12" customFormat="1" ht="22.9" customHeight="1">
      <c r="B337" s="161"/>
      <c r="C337" s="162"/>
      <c r="D337" s="163" t="s">
        <v>73</v>
      </c>
      <c r="E337" s="175" t="s">
        <v>725</v>
      </c>
      <c r="F337" s="175" t="s">
        <v>726</v>
      </c>
      <c r="G337" s="162"/>
      <c r="H337" s="162"/>
      <c r="I337" s="165"/>
      <c r="J337" s="176">
        <f>BK337</f>
        <v>0</v>
      </c>
      <c r="K337" s="162"/>
      <c r="L337" s="167"/>
      <c r="M337" s="168"/>
      <c r="N337" s="169"/>
      <c r="O337" s="169"/>
      <c r="P337" s="170">
        <f>SUM(P338:P351)</f>
        <v>0</v>
      </c>
      <c r="Q337" s="169"/>
      <c r="R337" s="170">
        <f>SUM(R338:R351)</f>
        <v>0</v>
      </c>
      <c r="S337" s="169"/>
      <c r="T337" s="171">
        <f>SUM(T338:T351)</f>
        <v>0</v>
      </c>
      <c r="AR337" s="172" t="s">
        <v>83</v>
      </c>
      <c r="AT337" s="173" t="s">
        <v>73</v>
      </c>
      <c r="AU337" s="173" t="s">
        <v>81</v>
      </c>
      <c r="AY337" s="172" t="s">
        <v>168</v>
      </c>
      <c r="BK337" s="174">
        <f>SUM(BK338:BK351)</f>
        <v>0</v>
      </c>
    </row>
    <row r="338" spans="1:65" s="2" customFormat="1" ht="14.45" customHeight="1">
      <c r="A338" s="32"/>
      <c r="B338" s="33"/>
      <c r="C338" s="177" t="s">
        <v>727</v>
      </c>
      <c r="D338" s="196" t="s">
        <v>173</v>
      </c>
      <c r="E338" s="178" t="s">
        <v>728</v>
      </c>
      <c r="F338" s="179" t="s">
        <v>729</v>
      </c>
      <c r="G338" s="180" t="s">
        <v>210</v>
      </c>
      <c r="H338" s="181">
        <v>0</v>
      </c>
      <c r="I338" s="182"/>
      <c r="J338" s="183">
        <f>ROUND(I338*H338,2)</f>
        <v>0</v>
      </c>
      <c r="K338" s="184"/>
      <c r="L338" s="37"/>
      <c r="M338" s="185" t="s">
        <v>19</v>
      </c>
      <c r="N338" s="186" t="s">
        <v>45</v>
      </c>
      <c r="O338" s="62"/>
      <c r="P338" s="187">
        <f>O338*H338</f>
        <v>0</v>
      </c>
      <c r="Q338" s="187">
        <v>5.7599999999999997E-7</v>
      </c>
      <c r="R338" s="187">
        <f>Q338*H338</f>
        <v>0</v>
      </c>
      <c r="S338" s="187">
        <v>0</v>
      </c>
      <c r="T338" s="188">
        <f>S338*H338</f>
        <v>0</v>
      </c>
      <c r="U338" s="32"/>
      <c r="V338" s="32"/>
      <c r="W338" s="32"/>
      <c r="X338" s="32"/>
      <c r="Y338" s="32"/>
      <c r="Z338" s="32"/>
      <c r="AA338" s="32"/>
      <c r="AB338" s="32"/>
      <c r="AC338" s="32"/>
      <c r="AD338" s="32"/>
      <c r="AE338" s="32"/>
      <c r="AR338" s="189" t="s">
        <v>253</v>
      </c>
      <c r="AT338" s="189" t="s">
        <v>173</v>
      </c>
      <c r="AU338" s="189" t="s">
        <v>83</v>
      </c>
      <c r="AY338" s="15" t="s">
        <v>168</v>
      </c>
      <c r="BE338" s="190">
        <f>IF(N338="základní",J338,0)</f>
        <v>0</v>
      </c>
      <c r="BF338" s="190">
        <f>IF(N338="snížená",J338,0)</f>
        <v>0</v>
      </c>
      <c r="BG338" s="190">
        <f>IF(N338="zákl. přenesená",J338,0)</f>
        <v>0</v>
      </c>
      <c r="BH338" s="190">
        <f>IF(N338="sníž. přenesená",J338,0)</f>
        <v>0</v>
      </c>
      <c r="BI338" s="190">
        <f>IF(N338="nulová",J338,0)</f>
        <v>0</v>
      </c>
      <c r="BJ338" s="15" t="s">
        <v>81</v>
      </c>
      <c r="BK338" s="190">
        <f>ROUND(I338*H338,2)</f>
        <v>0</v>
      </c>
      <c r="BL338" s="15" t="s">
        <v>253</v>
      </c>
      <c r="BM338" s="189" t="s">
        <v>730</v>
      </c>
    </row>
    <row r="339" spans="1:65" s="2" customFormat="1" ht="11.25">
      <c r="A339" s="32"/>
      <c r="B339" s="33"/>
      <c r="C339" s="34"/>
      <c r="D339" s="191" t="s">
        <v>179</v>
      </c>
      <c r="E339" s="34"/>
      <c r="F339" s="192" t="s">
        <v>731</v>
      </c>
      <c r="G339" s="34"/>
      <c r="H339" s="34"/>
      <c r="I339" s="193"/>
      <c r="J339" s="34"/>
      <c r="K339" s="34"/>
      <c r="L339" s="37"/>
      <c r="M339" s="194"/>
      <c r="N339" s="195"/>
      <c r="O339" s="62"/>
      <c r="P339" s="62"/>
      <c r="Q339" s="62"/>
      <c r="R339" s="62"/>
      <c r="S339" s="62"/>
      <c r="T339" s="63"/>
      <c r="U339" s="32"/>
      <c r="V339" s="32"/>
      <c r="W339" s="32"/>
      <c r="X339" s="32"/>
      <c r="Y339" s="32"/>
      <c r="Z339" s="32"/>
      <c r="AA339" s="32"/>
      <c r="AB339" s="32"/>
      <c r="AC339" s="32"/>
      <c r="AD339" s="32"/>
      <c r="AE339" s="32"/>
      <c r="AT339" s="15" t="s">
        <v>179</v>
      </c>
      <c r="AU339" s="15" t="s">
        <v>83</v>
      </c>
    </row>
    <row r="340" spans="1:65" s="2" customFormat="1" ht="14.45" customHeight="1">
      <c r="A340" s="32"/>
      <c r="B340" s="33"/>
      <c r="C340" s="177" t="s">
        <v>732</v>
      </c>
      <c r="D340" s="196" t="s">
        <v>173</v>
      </c>
      <c r="E340" s="178" t="s">
        <v>733</v>
      </c>
      <c r="F340" s="179" t="s">
        <v>734</v>
      </c>
      <c r="G340" s="180" t="s">
        <v>210</v>
      </c>
      <c r="H340" s="181">
        <v>0</v>
      </c>
      <c r="I340" s="182"/>
      <c r="J340" s="183">
        <f>ROUND(I340*H340,2)</f>
        <v>0</v>
      </c>
      <c r="K340" s="184"/>
      <c r="L340" s="37"/>
      <c r="M340" s="185" t="s">
        <v>19</v>
      </c>
      <c r="N340" s="186" t="s">
        <v>45</v>
      </c>
      <c r="O340" s="62"/>
      <c r="P340" s="187">
        <f>O340*H340</f>
        <v>0</v>
      </c>
      <c r="Q340" s="187">
        <v>0</v>
      </c>
      <c r="R340" s="187">
        <f>Q340*H340</f>
        <v>0</v>
      </c>
      <c r="S340" s="187">
        <v>0</v>
      </c>
      <c r="T340" s="188">
        <f>S340*H340</f>
        <v>0</v>
      </c>
      <c r="U340" s="32"/>
      <c r="V340" s="32"/>
      <c r="W340" s="32"/>
      <c r="X340" s="32"/>
      <c r="Y340" s="32"/>
      <c r="Z340" s="32"/>
      <c r="AA340" s="32"/>
      <c r="AB340" s="32"/>
      <c r="AC340" s="32"/>
      <c r="AD340" s="32"/>
      <c r="AE340" s="32"/>
      <c r="AR340" s="189" t="s">
        <v>253</v>
      </c>
      <c r="AT340" s="189" t="s">
        <v>173</v>
      </c>
      <c r="AU340" s="189" t="s">
        <v>83</v>
      </c>
      <c r="AY340" s="15" t="s">
        <v>168</v>
      </c>
      <c r="BE340" s="190">
        <f>IF(N340="základní",J340,0)</f>
        <v>0</v>
      </c>
      <c r="BF340" s="190">
        <f>IF(N340="snížená",J340,0)</f>
        <v>0</v>
      </c>
      <c r="BG340" s="190">
        <f>IF(N340="zákl. přenesená",J340,0)</f>
        <v>0</v>
      </c>
      <c r="BH340" s="190">
        <f>IF(N340="sníž. přenesená",J340,0)</f>
        <v>0</v>
      </c>
      <c r="BI340" s="190">
        <f>IF(N340="nulová",J340,0)</f>
        <v>0</v>
      </c>
      <c r="BJ340" s="15" t="s">
        <v>81</v>
      </c>
      <c r="BK340" s="190">
        <f>ROUND(I340*H340,2)</f>
        <v>0</v>
      </c>
      <c r="BL340" s="15" t="s">
        <v>253</v>
      </c>
      <c r="BM340" s="189" t="s">
        <v>735</v>
      </c>
    </row>
    <row r="341" spans="1:65" s="2" customFormat="1" ht="11.25">
      <c r="A341" s="32"/>
      <c r="B341" s="33"/>
      <c r="C341" s="34"/>
      <c r="D341" s="191" t="s">
        <v>179</v>
      </c>
      <c r="E341" s="34"/>
      <c r="F341" s="192" t="s">
        <v>736</v>
      </c>
      <c r="G341" s="34"/>
      <c r="H341" s="34"/>
      <c r="I341" s="193"/>
      <c r="J341" s="34"/>
      <c r="K341" s="34"/>
      <c r="L341" s="37"/>
      <c r="M341" s="194"/>
      <c r="N341" s="195"/>
      <c r="O341" s="62"/>
      <c r="P341" s="62"/>
      <c r="Q341" s="62"/>
      <c r="R341" s="62"/>
      <c r="S341" s="62"/>
      <c r="T341" s="63"/>
      <c r="U341" s="32"/>
      <c r="V341" s="32"/>
      <c r="W341" s="32"/>
      <c r="X341" s="32"/>
      <c r="Y341" s="32"/>
      <c r="Z341" s="32"/>
      <c r="AA341" s="32"/>
      <c r="AB341" s="32"/>
      <c r="AC341" s="32"/>
      <c r="AD341" s="32"/>
      <c r="AE341" s="32"/>
      <c r="AT341" s="15" t="s">
        <v>179</v>
      </c>
      <c r="AU341" s="15" t="s">
        <v>83</v>
      </c>
    </row>
    <row r="342" spans="1:65" s="2" customFormat="1" ht="19.899999999999999" customHeight="1">
      <c r="A342" s="32"/>
      <c r="B342" s="33"/>
      <c r="C342" s="177" t="s">
        <v>737</v>
      </c>
      <c r="D342" s="196" t="s">
        <v>173</v>
      </c>
      <c r="E342" s="178" t="s">
        <v>738</v>
      </c>
      <c r="F342" s="179" t="s">
        <v>739</v>
      </c>
      <c r="G342" s="180" t="s">
        <v>210</v>
      </c>
      <c r="H342" s="181">
        <v>0</v>
      </c>
      <c r="I342" s="182"/>
      <c r="J342" s="183">
        <f>ROUND(I342*H342,2)</f>
        <v>0</v>
      </c>
      <c r="K342" s="184"/>
      <c r="L342" s="37"/>
      <c r="M342" s="185" t="s">
        <v>19</v>
      </c>
      <c r="N342" s="186" t="s">
        <v>45</v>
      </c>
      <c r="O342" s="62"/>
      <c r="P342" s="187">
        <f>O342*H342</f>
        <v>0</v>
      </c>
      <c r="Q342" s="187">
        <v>3.3000000000000003E-5</v>
      </c>
      <c r="R342" s="187">
        <f>Q342*H342</f>
        <v>0</v>
      </c>
      <c r="S342" s="187">
        <v>0</v>
      </c>
      <c r="T342" s="188">
        <f>S342*H342</f>
        <v>0</v>
      </c>
      <c r="U342" s="32"/>
      <c r="V342" s="32"/>
      <c r="W342" s="32"/>
      <c r="X342" s="32"/>
      <c r="Y342" s="32"/>
      <c r="Z342" s="32"/>
      <c r="AA342" s="32"/>
      <c r="AB342" s="32"/>
      <c r="AC342" s="32"/>
      <c r="AD342" s="32"/>
      <c r="AE342" s="32"/>
      <c r="AR342" s="189" t="s">
        <v>253</v>
      </c>
      <c r="AT342" s="189" t="s">
        <v>173</v>
      </c>
      <c r="AU342" s="189" t="s">
        <v>83</v>
      </c>
      <c r="AY342" s="15" t="s">
        <v>168</v>
      </c>
      <c r="BE342" s="190">
        <f>IF(N342="základní",J342,0)</f>
        <v>0</v>
      </c>
      <c r="BF342" s="190">
        <f>IF(N342="snížená",J342,0)</f>
        <v>0</v>
      </c>
      <c r="BG342" s="190">
        <f>IF(N342="zákl. přenesená",J342,0)</f>
        <v>0</v>
      </c>
      <c r="BH342" s="190">
        <f>IF(N342="sníž. přenesená",J342,0)</f>
        <v>0</v>
      </c>
      <c r="BI342" s="190">
        <f>IF(N342="nulová",J342,0)</f>
        <v>0</v>
      </c>
      <c r="BJ342" s="15" t="s">
        <v>81</v>
      </c>
      <c r="BK342" s="190">
        <f>ROUND(I342*H342,2)</f>
        <v>0</v>
      </c>
      <c r="BL342" s="15" t="s">
        <v>253</v>
      </c>
      <c r="BM342" s="189" t="s">
        <v>740</v>
      </c>
    </row>
    <row r="343" spans="1:65" s="2" customFormat="1" ht="11.25">
      <c r="A343" s="32"/>
      <c r="B343" s="33"/>
      <c r="C343" s="34"/>
      <c r="D343" s="191" t="s">
        <v>179</v>
      </c>
      <c r="E343" s="34"/>
      <c r="F343" s="192" t="s">
        <v>741</v>
      </c>
      <c r="G343" s="34"/>
      <c r="H343" s="34"/>
      <c r="I343" s="193"/>
      <c r="J343" s="34"/>
      <c r="K343" s="34"/>
      <c r="L343" s="37"/>
      <c r="M343" s="194"/>
      <c r="N343" s="195"/>
      <c r="O343" s="62"/>
      <c r="P343" s="62"/>
      <c r="Q343" s="62"/>
      <c r="R343" s="62"/>
      <c r="S343" s="62"/>
      <c r="T343" s="63"/>
      <c r="U343" s="32"/>
      <c r="V343" s="32"/>
      <c r="W343" s="32"/>
      <c r="X343" s="32"/>
      <c r="Y343" s="32"/>
      <c r="Z343" s="32"/>
      <c r="AA343" s="32"/>
      <c r="AB343" s="32"/>
      <c r="AC343" s="32"/>
      <c r="AD343" s="32"/>
      <c r="AE343" s="32"/>
      <c r="AT343" s="15" t="s">
        <v>179</v>
      </c>
      <c r="AU343" s="15" t="s">
        <v>83</v>
      </c>
    </row>
    <row r="344" spans="1:65" s="2" customFormat="1" ht="22.15" customHeight="1">
      <c r="A344" s="32"/>
      <c r="B344" s="33"/>
      <c r="C344" s="177" t="s">
        <v>742</v>
      </c>
      <c r="D344" s="196" t="s">
        <v>173</v>
      </c>
      <c r="E344" s="178" t="s">
        <v>743</v>
      </c>
      <c r="F344" s="179" t="s">
        <v>744</v>
      </c>
      <c r="G344" s="180" t="s">
        <v>210</v>
      </c>
      <c r="H344" s="181">
        <v>0</v>
      </c>
      <c r="I344" s="182"/>
      <c r="J344" s="183">
        <f>ROUND(I344*H344,2)</f>
        <v>0</v>
      </c>
      <c r="K344" s="184"/>
      <c r="L344" s="37"/>
      <c r="M344" s="185" t="s">
        <v>19</v>
      </c>
      <c r="N344" s="186" t="s">
        <v>45</v>
      </c>
      <c r="O344" s="62"/>
      <c r="P344" s="187">
        <f>O344*H344</f>
        <v>0</v>
      </c>
      <c r="Q344" s="187">
        <v>7.5820000000000002E-3</v>
      </c>
      <c r="R344" s="187">
        <f>Q344*H344</f>
        <v>0</v>
      </c>
      <c r="S344" s="187">
        <v>0</v>
      </c>
      <c r="T344" s="188">
        <f>S344*H344</f>
        <v>0</v>
      </c>
      <c r="U344" s="32"/>
      <c r="V344" s="32"/>
      <c r="W344" s="32"/>
      <c r="X344" s="32"/>
      <c r="Y344" s="32"/>
      <c r="Z344" s="32"/>
      <c r="AA344" s="32"/>
      <c r="AB344" s="32"/>
      <c r="AC344" s="32"/>
      <c r="AD344" s="32"/>
      <c r="AE344" s="32"/>
      <c r="AR344" s="189" t="s">
        <v>253</v>
      </c>
      <c r="AT344" s="189" t="s">
        <v>173</v>
      </c>
      <c r="AU344" s="189" t="s">
        <v>83</v>
      </c>
      <c r="AY344" s="15" t="s">
        <v>168</v>
      </c>
      <c r="BE344" s="190">
        <f>IF(N344="základní",J344,0)</f>
        <v>0</v>
      </c>
      <c r="BF344" s="190">
        <f>IF(N344="snížená",J344,0)</f>
        <v>0</v>
      </c>
      <c r="BG344" s="190">
        <f>IF(N344="zákl. přenesená",J344,0)</f>
        <v>0</v>
      </c>
      <c r="BH344" s="190">
        <f>IF(N344="sníž. přenesená",J344,0)</f>
        <v>0</v>
      </c>
      <c r="BI344" s="190">
        <f>IF(N344="nulová",J344,0)</f>
        <v>0</v>
      </c>
      <c r="BJ344" s="15" t="s">
        <v>81</v>
      </c>
      <c r="BK344" s="190">
        <f>ROUND(I344*H344,2)</f>
        <v>0</v>
      </c>
      <c r="BL344" s="15" t="s">
        <v>253</v>
      </c>
      <c r="BM344" s="189" t="s">
        <v>745</v>
      </c>
    </row>
    <row r="345" spans="1:65" s="2" customFormat="1" ht="11.25">
      <c r="A345" s="32"/>
      <c r="B345" s="33"/>
      <c r="C345" s="34"/>
      <c r="D345" s="191" t="s">
        <v>179</v>
      </c>
      <c r="E345" s="34"/>
      <c r="F345" s="192" t="s">
        <v>746</v>
      </c>
      <c r="G345" s="34"/>
      <c r="H345" s="34"/>
      <c r="I345" s="193"/>
      <c r="J345" s="34"/>
      <c r="K345" s="34"/>
      <c r="L345" s="37"/>
      <c r="M345" s="194"/>
      <c r="N345" s="195"/>
      <c r="O345" s="62"/>
      <c r="P345" s="62"/>
      <c r="Q345" s="62"/>
      <c r="R345" s="62"/>
      <c r="S345" s="62"/>
      <c r="T345" s="63"/>
      <c r="U345" s="32"/>
      <c r="V345" s="32"/>
      <c r="W345" s="32"/>
      <c r="X345" s="32"/>
      <c r="Y345" s="32"/>
      <c r="Z345" s="32"/>
      <c r="AA345" s="32"/>
      <c r="AB345" s="32"/>
      <c r="AC345" s="32"/>
      <c r="AD345" s="32"/>
      <c r="AE345" s="32"/>
      <c r="AT345" s="15" t="s">
        <v>179</v>
      </c>
      <c r="AU345" s="15" t="s">
        <v>83</v>
      </c>
    </row>
    <row r="346" spans="1:65" s="2" customFormat="1" ht="30" customHeight="1">
      <c r="A346" s="32"/>
      <c r="B346" s="33"/>
      <c r="C346" s="177" t="s">
        <v>747</v>
      </c>
      <c r="D346" s="196" t="s">
        <v>173</v>
      </c>
      <c r="E346" s="178" t="s">
        <v>748</v>
      </c>
      <c r="F346" s="179" t="s">
        <v>749</v>
      </c>
      <c r="G346" s="180" t="s">
        <v>210</v>
      </c>
      <c r="H346" s="181">
        <v>0</v>
      </c>
      <c r="I346" s="182"/>
      <c r="J346" s="183">
        <f>ROUND(I346*H346,2)</f>
        <v>0</v>
      </c>
      <c r="K346" s="184"/>
      <c r="L346" s="37"/>
      <c r="M346" s="185" t="s">
        <v>19</v>
      </c>
      <c r="N346" s="186" t="s">
        <v>45</v>
      </c>
      <c r="O346" s="62"/>
      <c r="P346" s="187">
        <f>O346*H346</f>
        <v>0</v>
      </c>
      <c r="Q346" s="187">
        <v>1.7963558000000001E-2</v>
      </c>
      <c r="R346" s="187">
        <f>Q346*H346</f>
        <v>0</v>
      </c>
      <c r="S346" s="187">
        <v>0</v>
      </c>
      <c r="T346" s="188">
        <f>S346*H346</f>
        <v>0</v>
      </c>
      <c r="U346" s="32"/>
      <c r="V346" s="32"/>
      <c r="W346" s="32"/>
      <c r="X346" s="32"/>
      <c r="Y346" s="32"/>
      <c r="Z346" s="32"/>
      <c r="AA346" s="32"/>
      <c r="AB346" s="32"/>
      <c r="AC346" s="32"/>
      <c r="AD346" s="32"/>
      <c r="AE346" s="32"/>
      <c r="AR346" s="189" t="s">
        <v>253</v>
      </c>
      <c r="AT346" s="189" t="s">
        <v>173</v>
      </c>
      <c r="AU346" s="189" t="s">
        <v>83</v>
      </c>
      <c r="AY346" s="15" t="s">
        <v>168</v>
      </c>
      <c r="BE346" s="190">
        <f>IF(N346="základní",J346,0)</f>
        <v>0</v>
      </c>
      <c r="BF346" s="190">
        <f>IF(N346="snížená",J346,0)</f>
        <v>0</v>
      </c>
      <c r="BG346" s="190">
        <f>IF(N346="zákl. přenesená",J346,0)</f>
        <v>0</v>
      </c>
      <c r="BH346" s="190">
        <f>IF(N346="sníž. přenesená",J346,0)</f>
        <v>0</v>
      </c>
      <c r="BI346" s="190">
        <f>IF(N346="nulová",J346,0)</f>
        <v>0</v>
      </c>
      <c r="BJ346" s="15" t="s">
        <v>81</v>
      </c>
      <c r="BK346" s="190">
        <f>ROUND(I346*H346,2)</f>
        <v>0</v>
      </c>
      <c r="BL346" s="15" t="s">
        <v>253</v>
      </c>
      <c r="BM346" s="189" t="s">
        <v>750</v>
      </c>
    </row>
    <row r="347" spans="1:65" s="2" customFormat="1" ht="11.25">
      <c r="A347" s="32"/>
      <c r="B347" s="33"/>
      <c r="C347" s="34"/>
      <c r="D347" s="191" t="s">
        <v>179</v>
      </c>
      <c r="E347" s="34"/>
      <c r="F347" s="192" t="s">
        <v>751</v>
      </c>
      <c r="G347" s="34"/>
      <c r="H347" s="34"/>
      <c r="I347" s="193"/>
      <c r="J347" s="34"/>
      <c r="K347" s="34"/>
      <c r="L347" s="37"/>
      <c r="M347" s="194"/>
      <c r="N347" s="195"/>
      <c r="O347" s="62"/>
      <c r="P347" s="62"/>
      <c r="Q347" s="62"/>
      <c r="R347" s="62"/>
      <c r="S347" s="62"/>
      <c r="T347" s="63"/>
      <c r="U347" s="32"/>
      <c r="V347" s="32"/>
      <c r="W347" s="32"/>
      <c r="X347" s="32"/>
      <c r="Y347" s="32"/>
      <c r="Z347" s="32"/>
      <c r="AA347" s="32"/>
      <c r="AB347" s="32"/>
      <c r="AC347" s="32"/>
      <c r="AD347" s="32"/>
      <c r="AE347" s="32"/>
      <c r="AT347" s="15" t="s">
        <v>179</v>
      </c>
      <c r="AU347" s="15" t="s">
        <v>83</v>
      </c>
    </row>
    <row r="348" spans="1:65" s="2" customFormat="1" ht="14.45" customHeight="1">
      <c r="A348" s="32"/>
      <c r="B348" s="33"/>
      <c r="C348" s="177" t="s">
        <v>752</v>
      </c>
      <c r="D348" s="196" t="s">
        <v>173</v>
      </c>
      <c r="E348" s="178" t="s">
        <v>753</v>
      </c>
      <c r="F348" s="179" t="s">
        <v>754</v>
      </c>
      <c r="G348" s="180" t="s">
        <v>210</v>
      </c>
      <c r="H348" s="181">
        <v>0</v>
      </c>
      <c r="I348" s="182"/>
      <c r="J348" s="183">
        <f>ROUND(I348*H348,2)</f>
        <v>0</v>
      </c>
      <c r="K348" s="184"/>
      <c r="L348" s="37"/>
      <c r="M348" s="185" t="s">
        <v>19</v>
      </c>
      <c r="N348" s="186" t="s">
        <v>45</v>
      </c>
      <c r="O348" s="62"/>
      <c r="P348" s="187">
        <f>O348*H348</f>
        <v>0</v>
      </c>
      <c r="Q348" s="187">
        <v>9.6000000000000002E-5</v>
      </c>
      <c r="R348" s="187">
        <f>Q348*H348</f>
        <v>0</v>
      </c>
      <c r="S348" s="187">
        <v>0</v>
      </c>
      <c r="T348" s="188">
        <f>S348*H348</f>
        <v>0</v>
      </c>
      <c r="U348" s="32"/>
      <c r="V348" s="32"/>
      <c r="W348" s="32"/>
      <c r="X348" s="32"/>
      <c r="Y348" s="32"/>
      <c r="Z348" s="32"/>
      <c r="AA348" s="32"/>
      <c r="AB348" s="32"/>
      <c r="AC348" s="32"/>
      <c r="AD348" s="32"/>
      <c r="AE348" s="32"/>
      <c r="AR348" s="189" t="s">
        <v>253</v>
      </c>
      <c r="AT348" s="189" t="s">
        <v>173</v>
      </c>
      <c r="AU348" s="189" t="s">
        <v>83</v>
      </c>
      <c r="AY348" s="15" t="s">
        <v>168</v>
      </c>
      <c r="BE348" s="190">
        <f>IF(N348="základní",J348,0)</f>
        <v>0</v>
      </c>
      <c r="BF348" s="190">
        <f>IF(N348="snížená",J348,0)</f>
        <v>0</v>
      </c>
      <c r="BG348" s="190">
        <f>IF(N348="zákl. přenesená",J348,0)</f>
        <v>0</v>
      </c>
      <c r="BH348" s="190">
        <f>IF(N348="sníž. přenesená",J348,0)</f>
        <v>0</v>
      </c>
      <c r="BI348" s="190">
        <f>IF(N348="nulová",J348,0)</f>
        <v>0</v>
      </c>
      <c r="BJ348" s="15" t="s">
        <v>81</v>
      </c>
      <c r="BK348" s="190">
        <f>ROUND(I348*H348,2)</f>
        <v>0</v>
      </c>
      <c r="BL348" s="15" t="s">
        <v>253</v>
      </c>
      <c r="BM348" s="189" t="s">
        <v>755</v>
      </c>
    </row>
    <row r="349" spans="1:65" s="2" customFormat="1" ht="11.25">
      <c r="A349" s="32"/>
      <c r="B349" s="33"/>
      <c r="C349" s="34"/>
      <c r="D349" s="191" t="s">
        <v>179</v>
      </c>
      <c r="E349" s="34"/>
      <c r="F349" s="192" t="s">
        <v>756</v>
      </c>
      <c r="G349" s="34"/>
      <c r="H349" s="34"/>
      <c r="I349" s="193"/>
      <c r="J349" s="34"/>
      <c r="K349" s="34"/>
      <c r="L349" s="37"/>
      <c r="M349" s="194"/>
      <c r="N349" s="195"/>
      <c r="O349" s="62"/>
      <c r="P349" s="62"/>
      <c r="Q349" s="62"/>
      <c r="R349" s="62"/>
      <c r="S349" s="62"/>
      <c r="T349" s="63"/>
      <c r="U349" s="32"/>
      <c r="V349" s="32"/>
      <c r="W349" s="32"/>
      <c r="X349" s="32"/>
      <c r="Y349" s="32"/>
      <c r="Z349" s="32"/>
      <c r="AA349" s="32"/>
      <c r="AB349" s="32"/>
      <c r="AC349" s="32"/>
      <c r="AD349" s="32"/>
      <c r="AE349" s="32"/>
      <c r="AT349" s="15" t="s">
        <v>179</v>
      </c>
      <c r="AU349" s="15" t="s">
        <v>83</v>
      </c>
    </row>
    <row r="350" spans="1:65" s="2" customFormat="1" ht="22.15" customHeight="1">
      <c r="A350" s="32"/>
      <c r="B350" s="33"/>
      <c r="C350" s="177" t="s">
        <v>757</v>
      </c>
      <c r="D350" s="196" t="s">
        <v>173</v>
      </c>
      <c r="E350" s="178" t="s">
        <v>758</v>
      </c>
      <c r="F350" s="179" t="s">
        <v>759</v>
      </c>
      <c r="G350" s="180" t="s">
        <v>197</v>
      </c>
      <c r="H350" s="181">
        <v>0</v>
      </c>
      <c r="I350" s="182"/>
      <c r="J350" s="183">
        <f>ROUND(I350*H350,2)</f>
        <v>0</v>
      </c>
      <c r="K350" s="184"/>
      <c r="L350" s="37"/>
      <c r="M350" s="185" t="s">
        <v>19</v>
      </c>
      <c r="N350" s="186" t="s">
        <v>45</v>
      </c>
      <c r="O350" s="62"/>
      <c r="P350" s="187">
        <f>O350*H350</f>
        <v>0</v>
      </c>
      <c r="Q350" s="187">
        <v>0</v>
      </c>
      <c r="R350" s="187">
        <f>Q350*H350</f>
        <v>0</v>
      </c>
      <c r="S350" s="187">
        <v>0</v>
      </c>
      <c r="T350" s="188">
        <f>S350*H350</f>
        <v>0</v>
      </c>
      <c r="U350" s="32"/>
      <c r="V350" s="32"/>
      <c r="W350" s="32"/>
      <c r="X350" s="32"/>
      <c r="Y350" s="32"/>
      <c r="Z350" s="32"/>
      <c r="AA350" s="32"/>
      <c r="AB350" s="32"/>
      <c r="AC350" s="32"/>
      <c r="AD350" s="32"/>
      <c r="AE350" s="32"/>
      <c r="AR350" s="189" t="s">
        <v>253</v>
      </c>
      <c r="AT350" s="189" t="s">
        <v>173</v>
      </c>
      <c r="AU350" s="189" t="s">
        <v>83</v>
      </c>
      <c r="AY350" s="15" t="s">
        <v>168</v>
      </c>
      <c r="BE350" s="190">
        <f>IF(N350="základní",J350,0)</f>
        <v>0</v>
      </c>
      <c r="BF350" s="190">
        <f>IF(N350="snížená",J350,0)</f>
        <v>0</v>
      </c>
      <c r="BG350" s="190">
        <f>IF(N350="zákl. přenesená",J350,0)</f>
        <v>0</v>
      </c>
      <c r="BH350" s="190">
        <f>IF(N350="sníž. přenesená",J350,0)</f>
        <v>0</v>
      </c>
      <c r="BI350" s="190">
        <f>IF(N350="nulová",J350,0)</f>
        <v>0</v>
      </c>
      <c r="BJ350" s="15" t="s">
        <v>81</v>
      </c>
      <c r="BK350" s="190">
        <f>ROUND(I350*H350,2)</f>
        <v>0</v>
      </c>
      <c r="BL350" s="15" t="s">
        <v>253</v>
      </c>
      <c r="BM350" s="189" t="s">
        <v>760</v>
      </c>
    </row>
    <row r="351" spans="1:65" s="2" customFormat="1" ht="11.25">
      <c r="A351" s="32"/>
      <c r="B351" s="33"/>
      <c r="C351" s="34"/>
      <c r="D351" s="191" t="s">
        <v>179</v>
      </c>
      <c r="E351" s="34"/>
      <c r="F351" s="192" t="s">
        <v>761</v>
      </c>
      <c r="G351" s="34"/>
      <c r="H351" s="34"/>
      <c r="I351" s="193"/>
      <c r="J351" s="34"/>
      <c r="K351" s="34"/>
      <c r="L351" s="37"/>
      <c r="M351" s="194"/>
      <c r="N351" s="195"/>
      <c r="O351" s="62"/>
      <c r="P351" s="62"/>
      <c r="Q351" s="62"/>
      <c r="R351" s="62"/>
      <c r="S351" s="62"/>
      <c r="T351" s="63"/>
      <c r="U351" s="32"/>
      <c r="V351" s="32"/>
      <c r="W351" s="32"/>
      <c r="X351" s="32"/>
      <c r="Y351" s="32"/>
      <c r="Z351" s="32"/>
      <c r="AA351" s="32"/>
      <c r="AB351" s="32"/>
      <c r="AC351" s="32"/>
      <c r="AD351" s="32"/>
      <c r="AE351" s="32"/>
      <c r="AT351" s="15" t="s">
        <v>179</v>
      </c>
      <c r="AU351" s="15" t="s">
        <v>83</v>
      </c>
    </row>
    <row r="352" spans="1:65" s="12" customFormat="1" ht="22.9" customHeight="1">
      <c r="B352" s="161"/>
      <c r="C352" s="162"/>
      <c r="D352" s="163" t="s">
        <v>73</v>
      </c>
      <c r="E352" s="175" t="s">
        <v>762</v>
      </c>
      <c r="F352" s="175" t="s">
        <v>763</v>
      </c>
      <c r="G352" s="162"/>
      <c r="H352" s="162"/>
      <c r="I352" s="165"/>
      <c r="J352" s="176">
        <f>BK352</f>
        <v>0</v>
      </c>
      <c r="K352" s="162"/>
      <c r="L352" s="167"/>
      <c r="M352" s="168"/>
      <c r="N352" s="169"/>
      <c r="O352" s="169"/>
      <c r="P352" s="170">
        <f>SUM(P353:P354)</f>
        <v>0</v>
      </c>
      <c r="Q352" s="169"/>
      <c r="R352" s="170">
        <f>SUM(R353:R354)</f>
        <v>0</v>
      </c>
      <c r="S352" s="169"/>
      <c r="T352" s="171">
        <f>SUM(T353:T354)</f>
        <v>2.0972500000000003</v>
      </c>
      <c r="AR352" s="172" t="s">
        <v>83</v>
      </c>
      <c r="AT352" s="173" t="s">
        <v>73</v>
      </c>
      <c r="AU352" s="173" t="s">
        <v>81</v>
      </c>
      <c r="AY352" s="172" t="s">
        <v>168</v>
      </c>
      <c r="BK352" s="174">
        <f>SUM(BK353:BK354)</f>
        <v>0</v>
      </c>
    </row>
    <row r="353" spans="1:65" s="2" customFormat="1" ht="14.45" customHeight="1">
      <c r="A353" s="32"/>
      <c r="B353" s="33"/>
      <c r="C353" s="177" t="s">
        <v>764</v>
      </c>
      <c r="D353" s="177" t="s">
        <v>173</v>
      </c>
      <c r="E353" s="178" t="s">
        <v>765</v>
      </c>
      <c r="F353" s="179" t="s">
        <v>766</v>
      </c>
      <c r="G353" s="180" t="s">
        <v>210</v>
      </c>
      <c r="H353" s="181">
        <v>83.89</v>
      </c>
      <c r="I353" s="182"/>
      <c r="J353" s="183">
        <f>ROUND(I353*H353,2)</f>
        <v>0</v>
      </c>
      <c r="K353" s="184"/>
      <c r="L353" s="37"/>
      <c r="M353" s="185" t="s">
        <v>19</v>
      </c>
      <c r="N353" s="186" t="s">
        <v>45</v>
      </c>
      <c r="O353" s="62"/>
      <c r="P353" s="187">
        <f>O353*H353</f>
        <v>0</v>
      </c>
      <c r="Q353" s="187">
        <v>0</v>
      </c>
      <c r="R353" s="187">
        <f>Q353*H353</f>
        <v>0</v>
      </c>
      <c r="S353" s="187">
        <v>2.5000000000000001E-2</v>
      </c>
      <c r="T353" s="188">
        <f>S353*H353</f>
        <v>2.0972500000000003</v>
      </c>
      <c r="U353" s="32"/>
      <c r="V353" s="32"/>
      <c r="W353" s="32"/>
      <c r="X353" s="32"/>
      <c r="Y353" s="32"/>
      <c r="Z353" s="32"/>
      <c r="AA353" s="32"/>
      <c r="AB353" s="32"/>
      <c r="AC353" s="32"/>
      <c r="AD353" s="32"/>
      <c r="AE353" s="32"/>
      <c r="AR353" s="189" t="s">
        <v>253</v>
      </c>
      <c r="AT353" s="189" t="s">
        <v>173</v>
      </c>
      <c r="AU353" s="189" t="s">
        <v>83</v>
      </c>
      <c r="AY353" s="15" t="s">
        <v>168</v>
      </c>
      <c r="BE353" s="190">
        <f>IF(N353="základní",J353,0)</f>
        <v>0</v>
      </c>
      <c r="BF353" s="190">
        <f>IF(N353="snížená",J353,0)</f>
        <v>0</v>
      </c>
      <c r="BG353" s="190">
        <f>IF(N353="zákl. přenesená",J353,0)</f>
        <v>0</v>
      </c>
      <c r="BH353" s="190">
        <f>IF(N353="sníž. přenesená",J353,0)</f>
        <v>0</v>
      </c>
      <c r="BI353" s="190">
        <f>IF(N353="nulová",J353,0)</f>
        <v>0</v>
      </c>
      <c r="BJ353" s="15" t="s">
        <v>81</v>
      </c>
      <c r="BK353" s="190">
        <f>ROUND(I353*H353,2)</f>
        <v>0</v>
      </c>
      <c r="BL353" s="15" t="s">
        <v>253</v>
      </c>
      <c r="BM353" s="189" t="s">
        <v>767</v>
      </c>
    </row>
    <row r="354" spans="1:65" s="2" customFormat="1" ht="11.25">
      <c r="A354" s="32"/>
      <c r="B354" s="33"/>
      <c r="C354" s="34"/>
      <c r="D354" s="191" t="s">
        <v>179</v>
      </c>
      <c r="E354" s="34"/>
      <c r="F354" s="192" t="s">
        <v>768</v>
      </c>
      <c r="G354" s="34"/>
      <c r="H354" s="34"/>
      <c r="I354" s="193"/>
      <c r="J354" s="34"/>
      <c r="K354" s="34"/>
      <c r="L354" s="37"/>
      <c r="M354" s="194"/>
      <c r="N354" s="195"/>
      <c r="O354" s="62"/>
      <c r="P354" s="62"/>
      <c r="Q354" s="62"/>
      <c r="R354" s="62"/>
      <c r="S354" s="62"/>
      <c r="T354" s="63"/>
      <c r="U354" s="32"/>
      <c r="V354" s="32"/>
      <c r="W354" s="32"/>
      <c r="X354" s="32"/>
      <c r="Y354" s="32"/>
      <c r="Z354" s="32"/>
      <c r="AA354" s="32"/>
      <c r="AB354" s="32"/>
      <c r="AC354" s="32"/>
      <c r="AD354" s="32"/>
      <c r="AE354" s="32"/>
      <c r="AT354" s="15" t="s">
        <v>179</v>
      </c>
      <c r="AU354" s="15" t="s">
        <v>83</v>
      </c>
    </row>
    <row r="355" spans="1:65" s="12" customFormat="1" ht="22.9" customHeight="1">
      <c r="B355" s="161"/>
      <c r="C355" s="162"/>
      <c r="D355" s="163" t="s">
        <v>73</v>
      </c>
      <c r="E355" s="175" t="s">
        <v>769</v>
      </c>
      <c r="F355" s="175" t="s">
        <v>770</v>
      </c>
      <c r="G355" s="162"/>
      <c r="H355" s="162"/>
      <c r="I355" s="165"/>
      <c r="J355" s="176">
        <f>BK355</f>
        <v>0</v>
      </c>
      <c r="K355" s="162"/>
      <c r="L355" s="167"/>
      <c r="M355" s="168"/>
      <c r="N355" s="169"/>
      <c r="O355" s="169"/>
      <c r="P355" s="170">
        <f>SUM(P356:P370)</f>
        <v>0</v>
      </c>
      <c r="Q355" s="169"/>
      <c r="R355" s="170">
        <f>SUM(R356:R370)</f>
        <v>0</v>
      </c>
      <c r="S355" s="169"/>
      <c r="T355" s="171">
        <f>SUM(T356:T370)</f>
        <v>0</v>
      </c>
      <c r="AR355" s="172" t="s">
        <v>83</v>
      </c>
      <c r="AT355" s="173" t="s">
        <v>73</v>
      </c>
      <c r="AU355" s="173" t="s">
        <v>81</v>
      </c>
      <c r="AY355" s="172" t="s">
        <v>168</v>
      </c>
      <c r="BK355" s="174">
        <f>SUM(BK356:BK370)</f>
        <v>0</v>
      </c>
    </row>
    <row r="356" spans="1:65" s="2" customFormat="1" ht="14.45" customHeight="1">
      <c r="A356" s="32"/>
      <c r="B356" s="33"/>
      <c r="C356" s="177" t="s">
        <v>771</v>
      </c>
      <c r="D356" s="196" t="s">
        <v>173</v>
      </c>
      <c r="E356" s="178" t="s">
        <v>772</v>
      </c>
      <c r="F356" s="179" t="s">
        <v>773</v>
      </c>
      <c r="G356" s="180" t="s">
        <v>210</v>
      </c>
      <c r="H356" s="181">
        <v>0</v>
      </c>
      <c r="I356" s="182"/>
      <c r="J356" s="183">
        <f>ROUND(I356*H356,2)</f>
        <v>0</v>
      </c>
      <c r="K356" s="184"/>
      <c r="L356" s="37"/>
      <c r="M356" s="185" t="s">
        <v>19</v>
      </c>
      <c r="N356" s="186" t="s">
        <v>45</v>
      </c>
      <c r="O356" s="62"/>
      <c r="P356" s="187">
        <f>O356*H356</f>
        <v>0</v>
      </c>
      <c r="Q356" s="187">
        <v>5.7599999999999997E-7</v>
      </c>
      <c r="R356" s="187">
        <f>Q356*H356</f>
        <v>0</v>
      </c>
      <c r="S356" s="187">
        <v>0</v>
      </c>
      <c r="T356" s="188">
        <f>S356*H356</f>
        <v>0</v>
      </c>
      <c r="U356" s="32"/>
      <c r="V356" s="32"/>
      <c r="W356" s="32"/>
      <c r="X356" s="32"/>
      <c r="Y356" s="32"/>
      <c r="Z356" s="32"/>
      <c r="AA356" s="32"/>
      <c r="AB356" s="32"/>
      <c r="AC356" s="32"/>
      <c r="AD356" s="32"/>
      <c r="AE356" s="32"/>
      <c r="AR356" s="189" t="s">
        <v>253</v>
      </c>
      <c r="AT356" s="189" t="s">
        <v>173</v>
      </c>
      <c r="AU356" s="189" t="s">
        <v>83</v>
      </c>
      <c r="AY356" s="15" t="s">
        <v>168</v>
      </c>
      <c r="BE356" s="190">
        <f>IF(N356="základní",J356,0)</f>
        <v>0</v>
      </c>
      <c r="BF356" s="190">
        <f>IF(N356="snížená",J356,0)</f>
        <v>0</v>
      </c>
      <c r="BG356" s="190">
        <f>IF(N356="zákl. přenesená",J356,0)</f>
        <v>0</v>
      </c>
      <c r="BH356" s="190">
        <f>IF(N356="sníž. přenesená",J356,0)</f>
        <v>0</v>
      </c>
      <c r="BI356" s="190">
        <f>IF(N356="nulová",J356,0)</f>
        <v>0</v>
      </c>
      <c r="BJ356" s="15" t="s">
        <v>81</v>
      </c>
      <c r="BK356" s="190">
        <f>ROUND(I356*H356,2)</f>
        <v>0</v>
      </c>
      <c r="BL356" s="15" t="s">
        <v>253</v>
      </c>
      <c r="BM356" s="189" t="s">
        <v>774</v>
      </c>
    </row>
    <row r="357" spans="1:65" s="2" customFormat="1" ht="11.25">
      <c r="A357" s="32"/>
      <c r="B357" s="33"/>
      <c r="C357" s="34"/>
      <c r="D357" s="191" t="s">
        <v>179</v>
      </c>
      <c r="E357" s="34"/>
      <c r="F357" s="192" t="s">
        <v>775</v>
      </c>
      <c r="G357" s="34"/>
      <c r="H357" s="34"/>
      <c r="I357" s="193"/>
      <c r="J357" s="34"/>
      <c r="K357" s="34"/>
      <c r="L357" s="37"/>
      <c r="M357" s="194"/>
      <c r="N357" s="195"/>
      <c r="O357" s="62"/>
      <c r="P357" s="62"/>
      <c r="Q357" s="62"/>
      <c r="R357" s="62"/>
      <c r="S357" s="62"/>
      <c r="T357" s="63"/>
      <c r="U357" s="32"/>
      <c r="V357" s="32"/>
      <c r="W357" s="32"/>
      <c r="X357" s="32"/>
      <c r="Y357" s="32"/>
      <c r="Z357" s="32"/>
      <c r="AA357" s="32"/>
      <c r="AB357" s="32"/>
      <c r="AC357" s="32"/>
      <c r="AD357" s="32"/>
      <c r="AE357" s="32"/>
      <c r="AT357" s="15" t="s">
        <v>179</v>
      </c>
      <c r="AU357" s="15" t="s">
        <v>83</v>
      </c>
    </row>
    <row r="358" spans="1:65" s="2" customFormat="1" ht="14.45" customHeight="1">
      <c r="A358" s="32"/>
      <c r="B358" s="33"/>
      <c r="C358" s="177" t="s">
        <v>776</v>
      </c>
      <c r="D358" s="196" t="s">
        <v>173</v>
      </c>
      <c r="E358" s="178" t="s">
        <v>777</v>
      </c>
      <c r="F358" s="179" t="s">
        <v>778</v>
      </c>
      <c r="G358" s="180" t="s">
        <v>210</v>
      </c>
      <c r="H358" s="181">
        <v>0</v>
      </c>
      <c r="I358" s="182"/>
      <c r="J358" s="183">
        <f>ROUND(I358*H358,2)</f>
        <v>0</v>
      </c>
      <c r="K358" s="184"/>
      <c r="L358" s="37"/>
      <c r="M358" s="185" t="s">
        <v>19</v>
      </c>
      <c r="N358" s="186" t="s">
        <v>45</v>
      </c>
      <c r="O358" s="62"/>
      <c r="P358" s="187">
        <f>O358*H358</f>
        <v>0</v>
      </c>
      <c r="Q358" s="187">
        <v>0</v>
      </c>
      <c r="R358" s="187">
        <f>Q358*H358</f>
        <v>0</v>
      </c>
      <c r="S358" s="187">
        <v>0</v>
      </c>
      <c r="T358" s="188">
        <f>S358*H358</f>
        <v>0</v>
      </c>
      <c r="U358" s="32"/>
      <c r="V358" s="32"/>
      <c r="W358" s="32"/>
      <c r="X358" s="32"/>
      <c r="Y358" s="32"/>
      <c r="Z358" s="32"/>
      <c r="AA358" s="32"/>
      <c r="AB358" s="32"/>
      <c r="AC358" s="32"/>
      <c r="AD358" s="32"/>
      <c r="AE358" s="32"/>
      <c r="AR358" s="189" t="s">
        <v>253</v>
      </c>
      <c r="AT358" s="189" t="s">
        <v>173</v>
      </c>
      <c r="AU358" s="189" t="s">
        <v>83</v>
      </c>
      <c r="AY358" s="15" t="s">
        <v>168</v>
      </c>
      <c r="BE358" s="190">
        <f>IF(N358="základní",J358,0)</f>
        <v>0</v>
      </c>
      <c r="BF358" s="190">
        <f>IF(N358="snížená",J358,0)</f>
        <v>0</v>
      </c>
      <c r="BG358" s="190">
        <f>IF(N358="zákl. přenesená",J358,0)</f>
        <v>0</v>
      </c>
      <c r="BH358" s="190">
        <f>IF(N358="sníž. přenesená",J358,0)</f>
        <v>0</v>
      </c>
      <c r="BI358" s="190">
        <f>IF(N358="nulová",J358,0)</f>
        <v>0</v>
      </c>
      <c r="BJ358" s="15" t="s">
        <v>81</v>
      </c>
      <c r="BK358" s="190">
        <f>ROUND(I358*H358,2)</f>
        <v>0</v>
      </c>
      <c r="BL358" s="15" t="s">
        <v>253</v>
      </c>
      <c r="BM358" s="189" t="s">
        <v>779</v>
      </c>
    </row>
    <row r="359" spans="1:65" s="2" customFormat="1" ht="11.25">
      <c r="A359" s="32"/>
      <c r="B359" s="33"/>
      <c r="C359" s="34"/>
      <c r="D359" s="191" t="s">
        <v>179</v>
      </c>
      <c r="E359" s="34"/>
      <c r="F359" s="192" t="s">
        <v>780</v>
      </c>
      <c r="G359" s="34"/>
      <c r="H359" s="34"/>
      <c r="I359" s="193"/>
      <c r="J359" s="34"/>
      <c r="K359" s="34"/>
      <c r="L359" s="37"/>
      <c r="M359" s="194"/>
      <c r="N359" s="195"/>
      <c r="O359" s="62"/>
      <c r="P359" s="62"/>
      <c r="Q359" s="62"/>
      <c r="R359" s="62"/>
      <c r="S359" s="62"/>
      <c r="T359" s="63"/>
      <c r="U359" s="32"/>
      <c r="V359" s="32"/>
      <c r="W359" s="32"/>
      <c r="X359" s="32"/>
      <c r="Y359" s="32"/>
      <c r="Z359" s="32"/>
      <c r="AA359" s="32"/>
      <c r="AB359" s="32"/>
      <c r="AC359" s="32"/>
      <c r="AD359" s="32"/>
      <c r="AE359" s="32"/>
      <c r="AT359" s="15" t="s">
        <v>179</v>
      </c>
      <c r="AU359" s="15" t="s">
        <v>83</v>
      </c>
    </row>
    <row r="360" spans="1:65" s="2" customFormat="1" ht="14.45" customHeight="1">
      <c r="A360" s="32"/>
      <c r="B360" s="33"/>
      <c r="C360" s="177" t="s">
        <v>781</v>
      </c>
      <c r="D360" s="196" t="s">
        <v>173</v>
      </c>
      <c r="E360" s="178" t="s">
        <v>782</v>
      </c>
      <c r="F360" s="179" t="s">
        <v>783</v>
      </c>
      <c r="G360" s="180" t="s">
        <v>210</v>
      </c>
      <c r="H360" s="181">
        <v>0</v>
      </c>
      <c r="I360" s="182"/>
      <c r="J360" s="183">
        <f>ROUND(I360*H360,2)</f>
        <v>0</v>
      </c>
      <c r="K360" s="184"/>
      <c r="L360" s="37"/>
      <c r="M360" s="185" t="s">
        <v>19</v>
      </c>
      <c r="N360" s="186" t="s">
        <v>45</v>
      </c>
      <c r="O360" s="62"/>
      <c r="P360" s="187">
        <f>O360*H360</f>
        <v>0</v>
      </c>
      <c r="Q360" s="187">
        <v>3.3000000000000003E-5</v>
      </c>
      <c r="R360" s="187">
        <f>Q360*H360</f>
        <v>0</v>
      </c>
      <c r="S360" s="187">
        <v>0</v>
      </c>
      <c r="T360" s="188">
        <f>S360*H360</f>
        <v>0</v>
      </c>
      <c r="U360" s="32"/>
      <c r="V360" s="32"/>
      <c r="W360" s="32"/>
      <c r="X360" s="32"/>
      <c r="Y360" s="32"/>
      <c r="Z360" s="32"/>
      <c r="AA360" s="32"/>
      <c r="AB360" s="32"/>
      <c r="AC360" s="32"/>
      <c r="AD360" s="32"/>
      <c r="AE360" s="32"/>
      <c r="AR360" s="189" t="s">
        <v>253</v>
      </c>
      <c r="AT360" s="189" t="s">
        <v>173</v>
      </c>
      <c r="AU360" s="189" t="s">
        <v>83</v>
      </c>
      <c r="AY360" s="15" t="s">
        <v>168</v>
      </c>
      <c r="BE360" s="190">
        <f>IF(N360="základní",J360,0)</f>
        <v>0</v>
      </c>
      <c r="BF360" s="190">
        <f>IF(N360="snížená",J360,0)</f>
        <v>0</v>
      </c>
      <c r="BG360" s="190">
        <f>IF(N360="zákl. přenesená",J360,0)</f>
        <v>0</v>
      </c>
      <c r="BH360" s="190">
        <f>IF(N360="sníž. přenesená",J360,0)</f>
        <v>0</v>
      </c>
      <c r="BI360" s="190">
        <f>IF(N360="nulová",J360,0)</f>
        <v>0</v>
      </c>
      <c r="BJ360" s="15" t="s">
        <v>81</v>
      </c>
      <c r="BK360" s="190">
        <f>ROUND(I360*H360,2)</f>
        <v>0</v>
      </c>
      <c r="BL360" s="15" t="s">
        <v>253</v>
      </c>
      <c r="BM360" s="189" t="s">
        <v>784</v>
      </c>
    </row>
    <row r="361" spans="1:65" s="2" customFormat="1" ht="11.25">
      <c r="A361" s="32"/>
      <c r="B361" s="33"/>
      <c r="C361" s="34"/>
      <c r="D361" s="191" t="s">
        <v>179</v>
      </c>
      <c r="E361" s="34"/>
      <c r="F361" s="192" t="s">
        <v>785</v>
      </c>
      <c r="G361" s="34"/>
      <c r="H361" s="34"/>
      <c r="I361" s="193"/>
      <c r="J361" s="34"/>
      <c r="K361" s="34"/>
      <c r="L361" s="37"/>
      <c r="M361" s="194"/>
      <c r="N361" s="195"/>
      <c r="O361" s="62"/>
      <c r="P361" s="62"/>
      <c r="Q361" s="62"/>
      <c r="R361" s="62"/>
      <c r="S361" s="62"/>
      <c r="T361" s="63"/>
      <c r="U361" s="32"/>
      <c r="V361" s="32"/>
      <c r="W361" s="32"/>
      <c r="X361" s="32"/>
      <c r="Y361" s="32"/>
      <c r="Z361" s="32"/>
      <c r="AA361" s="32"/>
      <c r="AB361" s="32"/>
      <c r="AC361" s="32"/>
      <c r="AD361" s="32"/>
      <c r="AE361" s="32"/>
      <c r="AT361" s="15" t="s">
        <v>179</v>
      </c>
      <c r="AU361" s="15" t="s">
        <v>83</v>
      </c>
    </row>
    <row r="362" spans="1:65" s="2" customFormat="1" ht="14.45" customHeight="1">
      <c r="A362" s="32"/>
      <c r="B362" s="33"/>
      <c r="C362" s="177" t="s">
        <v>786</v>
      </c>
      <c r="D362" s="196" t="s">
        <v>173</v>
      </c>
      <c r="E362" s="178" t="s">
        <v>787</v>
      </c>
      <c r="F362" s="179" t="s">
        <v>788</v>
      </c>
      <c r="G362" s="180" t="s">
        <v>210</v>
      </c>
      <c r="H362" s="181">
        <v>0</v>
      </c>
      <c r="I362" s="182"/>
      <c r="J362" s="183">
        <f>ROUND(I362*H362,2)</f>
        <v>0</v>
      </c>
      <c r="K362" s="184"/>
      <c r="L362" s="37"/>
      <c r="M362" s="185" t="s">
        <v>19</v>
      </c>
      <c r="N362" s="186" t="s">
        <v>45</v>
      </c>
      <c r="O362" s="62"/>
      <c r="P362" s="187">
        <f>O362*H362</f>
        <v>0</v>
      </c>
      <c r="Q362" s="187">
        <v>4.5450000000000004E-3</v>
      </c>
      <c r="R362" s="187">
        <f>Q362*H362</f>
        <v>0</v>
      </c>
      <c r="S362" s="187">
        <v>0</v>
      </c>
      <c r="T362" s="188">
        <f>S362*H362</f>
        <v>0</v>
      </c>
      <c r="U362" s="32"/>
      <c r="V362" s="32"/>
      <c r="W362" s="32"/>
      <c r="X362" s="32"/>
      <c r="Y362" s="32"/>
      <c r="Z362" s="32"/>
      <c r="AA362" s="32"/>
      <c r="AB362" s="32"/>
      <c r="AC362" s="32"/>
      <c r="AD362" s="32"/>
      <c r="AE362" s="32"/>
      <c r="AR362" s="189" t="s">
        <v>253</v>
      </c>
      <c r="AT362" s="189" t="s">
        <v>173</v>
      </c>
      <c r="AU362" s="189" t="s">
        <v>83</v>
      </c>
      <c r="AY362" s="15" t="s">
        <v>168</v>
      </c>
      <c r="BE362" s="190">
        <f>IF(N362="základní",J362,0)</f>
        <v>0</v>
      </c>
      <c r="BF362" s="190">
        <f>IF(N362="snížená",J362,0)</f>
        <v>0</v>
      </c>
      <c r="BG362" s="190">
        <f>IF(N362="zákl. přenesená",J362,0)</f>
        <v>0</v>
      </c>
      <c r="BH362" s="190">
        <f>IF(N362="sníž. přenesená",J362,0)</f>
        <v>0</v>
      </c>
      <c r="BI362" s="190">
        <f>IF(N362="nulová",J362,0)</f>
        <v>0</v>
      </c>
      <c r="BJ362" s="15" t="s">
        <v>81</v>
      </c>
      <c r="BK362" s="190">
        <f>ROUND(I362*H362,2)</f>
        <v>0</v>
      </c>
      <c r="BL362" s="15" t="s">
        <v>253</v>
      </c>
      <c r="BM362" s="189" t="s">
        <v>789</v>
      </c>
    </row>
    <row r="363" spans="1:65" s="2" customFormat="1" ht="11.25">
      <c r="A363" s="32"/>
      <c r="B363" s="33"/>
      <c r="C363" s="34"/>
      <c r="D363" s="191" t="s">
        <v>179</v>
      </c>
      <c r="E363" s="34"/>
      <c r="F363" s="192" t="s">
        <v>790</v>
      </c>
      <c r="G363" s="34"/>
      <c r="H363" s="34"/>
      <c r="I363" s="193"/>
      <c r="J363" s="34"/>
      <c r="K363" s="34"/>
      <c r="L363" s="37"/>
      <c r="M363" s="194"/>
      <c r="N363" s="195"/>
      <c r="O363" s="62"/>
      <c r="P363" s="62"/>
      <c r="Q363" s="62"/>
      <c r="R363" s="62"/>
      <c r="S363" s="62"/>
      <c r="T363" s="63"/>
      <c r="U363" s="32"/>
      <c r="V363" s="32"/>
      <c r="W363" s="32"/>
      <c r="X363" s="32"/>
      <c r="Y363" s="32"/>
      <c r="Z363" s="32"/>
      <c r="AA363" s="32"/>
      <c r="AB363" s="32"/>
      <c r="AC363" s="32"/>
      <c r="AD363" s="32"/>
      <c r="AE363" s="32"/>
      <c r="AT363" s="15" t="s">
        <v>179</v>
      </c>
      <c r="AU363" s="15" t="s">
        <v>83</v>
      </c>
    </row>
    <row r="364" spans="1:65" s="2" customFormat="1" ht="14.45" customHeight="1">
      <c r="A364" s="32"/>
      <c r="B364" s="33"/>
      <c r="C364" s="177" t="s">
        <v>791</v>
      </c>
      <c r="D364" s="196" t="s">
        <v>173</v>
      </c>
      <c r="E364" s="178" t="s">
        <v>792</v>
      </c>
      <c r="F364" s="179" t="s">
        <v>793</v>
      </c>
      <c r="G364" s="180" t="s">
        <v>210</v>
      </c>
      <c r="H364" s="181">
        <v>0</v>
      </c>
      <c r="I364" s="182"/>
      <c r="J364" s="183">
        <f>ROUND(I364*H364,2)</f>
        <v>0</v>
      </c>
      <c r="K364" s="184"/>
      <c r="L364" s="37"/>
      <c r="M364" s="185" t="s">
        <v>19</v>
      </c>
      <c r="N364" s="186" t="s">
        <v>45</v>
      </c>
      <c r="O364" s="62"/>
      <c r="P364" s="187">
        <f>O364*H364</f>
        <v>0</v>
      </c>
      <c r="Q364" s="187">
        <v>6.9999999999999999E-4</v>
      </c>
      <c r="R364" s="187">
        <f>Q364*H364</f>
        <v>0</v>
      </c>
      <c r="S364" s="187">
        <v>0</v>
      </c>
      <c r="T364" s="188">
        <f>S364*H364</f>
        <v>0</v>
      </c>
      <c r="U364" s="32"/>
      <c r="V364" s="32"/>
      <c r="W364" s="32"/>
      <c r="X364" s="32"/>
      <c r="Y364" s="32"/>
      <c r="Z364" s="32"/>
      <c r="AA364" s="32"/>
      <c r="AB364" s="32"/>
      <c r="AC364" s="32"/>
      <c r="AD364" s="32"/>
      <c r="AE364" s="32"/>
      <c r="AR364" s="189" t="s">
        <v>253</v>
      </c>
      <c r="AT364" s="189" t="s">
        <v>173</v>
      </c>
      <c r="AU364" s="189" t="s">
        <v>83</v>
      </c>
      <c r="AY364" s="15" t="s">
        <v>168</v>
      </c>
      <c r="BE364" s="190">
        <f>IF(N364="základní",J364,0)</f>
        <v>0</v>
      </c>
      <c r="BF364" s="190">
        <f>IF(N364="snížená",J364,0)</f>
        <v>0</v>
      </c>
      <c r="BG364" s="190">
        <f>IF(N364="zákl. přenesená",J364,0)</f>
        <v>0</v>
      </c>
      <c r="BH364" s="190">
        <f>IF(N364="sníž. přenesená",J364,0)</f>
        <v>0</v>
      </c>
      <c r="BI364" s="190">
        <f>IF(N364="nulová",J364,0)</f>
        <v>0</v>
      </c>
      <c r="BJ364" s="15" t="s">
        <v>81</v>
      </c>
      <c r="BK364" s="190">
        <f>ROUND(I364*H364,2)</f>
        <v>0</v>
      </c>
      <c r="BL364" s="15" t="s">
        <v>253</v>
      </c>
      <c r="BM364" s="189" t="s">
        <v>794</v>
      </c>
    </row>
    <row r="365" spans="1:65" s="2" customFormat="1" ht="11.25">
      <c r="A365" s="32"/>
      <c r="B365" s="33"/>
      <c r="C365" s="34"/>
      <c r="D365" s="191" t="s">
        <v>179</v>
      </c>
      <c r="E365" s="34"/>
      <c r="F365" s="192" t="s">
        <v>795</v>
      </c>
      <c r="G365" s="34"/>
      <c r="H365" s="34"/>
      <c r="I365" s="193"/>
      <c r="J365" s="34"/>
      <c r="K365" s="34"/>
      <c r="L365" s="37"/>
      <c r="M365" s="194"/>
      <c r="N365" s="195"/>
      <c r="O365" s="62"/>
      <c r="P365" s="62"/>
      <c r="Q365" s="62"/>
      <c r="R365" s="62"/>
      <c r="S365" s="62"/>
      <c r="T365" s="63"/>
      <c r="U365" s="32"/>
      <c r="V365" s="32"/>
      <c r="W365" s="32"/>
      <c r="X365" s="32"/>
      <c r="Y365" s="32"/>
      <c r="Z365" s="32"/>
      <c r="AA365" s="32"/>
      <c r="AB365" s="32"/>
      <c r="AC365" s="32"/>
      <c r="AD365" s="32"/>
      <c r="AE365" s="32"/>
      <c r="AT365" s="15" t="s">
        <v>179</v>
      </c>
      <c r="AU365" s="15" t="s">
        <v>83</v>
      </c>
    </row>
    <row r="366" spans="1:65" s="2" customFormat="1" ht="19.899999999999999" customHeight="1">
      <c r="A366" s="32"/>
      <c r="B366" s="33"/>
      <c r="C366" s="197" t="s">
        <v>796</v>
      </c>
      <c r="D366" s="208" t="s">
        <v>447</v>
      </c>
      <c r="E366" s="198" t="s">
        <v>797</v>
      </c>
      <c r="F366" s="199" t="s">
        <v>798</v>
      </c>
      <c r="G366" s="200" t="s">
        <v>210</v>
      </c>
      <c r="H366" s="201">
        <v>0</v>
      </c>
      <c r="I366" s="202"/>
      <c r="J366" s="203">
        <f>ROUND(I366*H366,2)</f>
        <v>0</v>
      </c>
      <c r="K366" s="204"/>
      <c r="L366" s="205"/>
      <c r="M366" s="206" t="s">
        <v>19</v>
      </c>
      <c r="N366" s="207" t="s">
        <v>45</v>
      </c>
      <c r="O366" s="62"/>
      <c r="P366" s="187">
        <f>O366*H366</f>
        <v>0</v>
      </c>
      <c r="Q366" s="187">
        <v>6.5399999999999998E-3</v>
      </c>
      <c r="R366" s="187">
        <f>Q366*H366</f>
        <v>0</v>
      </c>
      <c r="S366" s="187">
        <v>0</v>
      </c>
      <c r="T366" s="188">
        <f>S366*H366</f>
        <v>0</v>
      </c>
      <c r="U366" s="32"/>
      <c r="V366" s="32"/>
      <c r="W366" s="32"/>
      <c r="X366" s="32"/>
      <c r="Y366" s="32"/>
      <c r="Z366" s="32"/>
      <c r="AA366" s="32"/>
      <c r="AB366" s="32"/>
      <c r="AC366" s="32"/>
      <c r="AD366" s="32"/>
      <c r="AE366" s="32"/>
      <c r="AR366" s="189" t="s">
        <v>337</v>
      </c>
      <c r="AT366" s="189" t="s">
        <v>447</v>
      </c>
      <c r="AU366" s="189" t="s">
        <v>83</v>
      </c>
      <c r="AY366" s="15" t="s">
        <v>168</v>
      </c>
      <c r="BE366" s="190">
        <f>IF(N366="základní",J366,0)</f>
        <v>0</v>
      </c>
      <c r="BF366" s="190">
        <f>IF(N366="snížená",J366,0)</f>
        <v>0</v>
      </c>
      <c r="BG366" s="190">
        <f>IF(N366="zákl. přenesená",J366,0)</f>
        <v>0</v>
      </c>
      <c r="BH366" s="190">
        <f>IF(N366="sníž. přenesená",J366,0)</f>
        <v>0</v>
      </c>
      <c r="BI366" s="190">
        <f>IF(N366="nulová",J366,0)</f>
        <v>0</v>
      </c>
      <c r="BJ366" s="15" t="s">
        <v>81</v>
      </c>
      <c r="BK366" s="190">
        <f>ROUND(I366*H366,2)</f>
        <v>0</v>
      </c>
      <c r="BL366" s="15" t="s">
        <v>253</v>
      </c>
      <c r="BM366" s="189" t="s">
        <v>799</v>
      </c>
    </row>
    <row r="367" spans="1:65" s="2" customFormat="1" ht="14.45" customHeight="1">
      <c r="A367" s="32"/>
      <c r="B367" s="33"/>
      <c r="C367" s="177" t="s">
        <v>800</v>
      </c>
      <c r="D367" s="196" t="s">
        <v>173</v>
      </c>
      <c r="E367" s="178" t="s">
        <v>801</v>
      </c>
      <c r="F367" s="179" t="s">
        <v>802</v>
      </c>
      <c r="G367" s="180" t="s">
        <v>210</v>
      </c>
      <c r="H367" s="181">
        <v>0</v>
      </c>
      <c r="I367" s="182"/>
      <c r="J367" s="183">
        <f>ROUND(I367*H367,2)</f>
        <v>0</v>
      </c>
      <c r="K367" s="184"/>
      <c r="L367" s="37"/>
      <c r="M367" s="185" t="s">
        <v>19</v>
      </c>
      <c r="N367" s="186" t="s">
        <v>45</v>
      </c>
      <c r="O367" s="62"/>
      <c r="P367" s="187">
        <f>O367*H367</f>
        <v>0</v>
      </c>
      <c r="Q367" s="187">
        <v>0</v>
      </c>
      <c r="R367" s="187">
        <f>Q367*H367</f>
        <v>0</v>
      </c>
      <c r="S367" s="187">
        <v>0</v>
      </c>
      <c r="T367" s="188">
        <f>S367*H367</f>
        <v>0</v>
      </c>
      <c r="U367" s="32"/>
      <c r="V367" s="32"/>
      <c r="W367" s="32"/>
      <c r="X367" s="32"/>
      <c r="Y367" s="32"/>
      <c r="Z367" s="32"/>
      <c r="AA367" s="32"/>
      <c r="AB367" s="32"/>
      <c r="AC367" s="32"/>
      <c r="AD367" s="32"/>
      <c r="AE367" s="32"/>
      <c r="AR367" s="189" t="s">
        <v>253</v>
      </c>
      <c r="AT367" s="189" t="s">
        <v>173</v>
      </c>
      <c r="AU367" s="189" t="s">
        <v>83</v>
      </c>
      <c r="AY367" s="15" t="s">
        <v>168</v>
      </c>
      <c r="BE367" s="190">
        <f>IF(N367="základní",J367,0)</f>
        <v>0</v>
      </c>
      <c r="BF367" s="190">
        <f>IF(N367="snížená",J367,0)</f>
        <v>0</v>
      </c>
      <c r="BG367" s="190">
        <f>IF(N367="zákl. přenesená",J367,0)</f>
        <v>0</v>
      </c>
      <c r="BH367" s="190">
        <f>IF(N367="sníž. přenesená",J367,0)</f>
        <v>0</v>
      </c>
      <c r="BI367" s="190">
        <f>IF(N367="nulová",J367,0)</f>
        <v>0</v>
      </c>
      <c r="BJ367" s="15" t="s">
        <v>81</v>
      </c>
      <c r="BK367" s="190">
        <f>ROUND(I367*H367,2)</f>
        <v>0</v>
      </c>
      <c r="BL367" s="15" t="s">
        <v>253</v>
      </c>
      <c r="BM367" s="189" t="s">
        <v>803</v>
      </c>
    </row>
    <row r="368" spans="1:65" s="2" customFormat="1" ht="11.25">
      <c r="A368" s="32"/>
      <c r="B368" s="33"/>
      <c r="C368" s="34"/>
      <c r="D368" s="191" t="s">
        <v>179</v>
      </c>
      <c r="E368" s="34"/>
      <c r="F368" s="192" t="s">
        <v>804</v>
      </c>
      <c r="G368" s="34"/>
      <c r="H368" s="34"/>
      <c r="I368" s="193"/>
      <c r="J368" s="34"/>
      <c r="K368" s="34"/>
      <c r="L368" s="37"/>
      <c r="M368" s="194"/>
      <c r="N368" s="195"/>
      <c r="O368" s="62"/>
      <c r="P368" s="62"/>
      <c r="Q368" s="62"/>
      <c r="R368" s="62"/>
      <c r="S368" s="62"/>
      <c r="T368" s="63"/>
      <c r="U368" s="32"/>
      <c r="V368" s="32"/>
      <c r="W368" s="32"/>
      <c r="X368" s="32"/>
      <c r="Y368" s="32"/>
      <c r="Z368" s="32"/>
      <c r="AA368" s="32"/>
      <c r="AB368" s="32"/>
      <c r="AC368" s="32"/>
      <c r="AD368" s="32"/>
      <c r="AE368" s="32"/>
      <c r="AT368" s="15" t="s">
        <v>179</v>
      </c>
      <c r="AU368" s="15" t="s">
        <v>83</v>
      </c>
    </row>
    <row r="369" spans="1:65" s="2" customFormat="1" ht="22.15" customHeight="1">
      <c r="A369" s="32"/>
      <c r="B369" s="33"/>
      <c r="C369" s="177" t="s">
        <v>805</v>
      </c>
      <c r="D369" s="196" t="s">
        <v>173</v>
      </c>
      <c r="E369" s="178" t="s">
        <v>806</v>
      </c>
      <c r="F369" s="179" t="s">
        <v>807</v>
      </c>
      <c r="G369" s="180" t="s">
        <v>197</v>
      </c>
      <c r="H369" s="181">
        <v>0</v>
      </c>
      <c r="I369" s="182"/>
      <c r="J369" s="183">
        <f>ROUND(I369*H369,2)</f>
        <v>0</v>
      </c>
      <c r="K369" s="184"/>
      <c r="L369" s="37"/>
      <c r="M369" s="185" t="s">
        <v>19</v>
      </c>
      <c r="N369" s="186" t="s">
        <v>45</v>
      </c>
      <c r="O369" s="62"/>
      <c r="P369" s="187">
        <f>O369*H369</f>
        <v>0</v>
      </c>
      <c r="Q369" s="187">
        <v>0</v>
      </c>
      <c r="R369" s="187">
        <f>Q369*H369</f>
        <v>0</v>
      </c>
      <c r="S369" s="187">
        <v>0</v>
      </c>
      <c r="T369" s="188">
        <f>S369*H369</f>
        <v>0</v>
      </c>
      <c r="U369" s="32"/>
      <c r="V369" s="32"/>
      <c r="W369" s="32"/>
      <c r="X369" s="32"/>
      <c r="Y369" s="32"/>
      <c r="Z369" s="32"/>
      <c r="AA369" s="32"/>
      <c r="AB369" s="32"/>
      <c r="AC369" s="32"/>
      <c r="AD369" s="32"/>
      <c r="AE369" s="32"/>
      <c r="AR369" s="189" t="s">
        <v>253</v>
      </c>
      <c r="AT369" s="189" t="s">
        <v>173</v>
      </c>
      <c r="AU369" s="189" t="s">
        <v>83</v>
      </c>
      <c r="AY369" s="15" t="s">
        <v>168</v>
      </c>
      <c r="BE369" s="190">
        <f>IF(N369="základní",J369,0)</f>
        <v>0</v>
      </c>
      <c r="BF369" s="190">
        <f>IF(N369="snížená",J369,0)</f>
        <v>0</v>
      </c>
      <c r="BG369" s="190">
        <f>IF(N369="zákl. přenesená",J369,0)</f>
        <v>0</v>
      </c>
      <c r="BH369" s="190">
        <f>IF(N369="sníž. přenesená",J369,0)</f>
        <v>0</v>
      </c>
      <c r="BI369" s="190">
        <f>IF(N369="nulová",J369,0)</f>
        <v>0</v>
      </c>
      <c r="BJ369" s="15" t="s">
        <v>81</v>
      </c>
      <c r="BK369" s="190">
        <f>ROUND(I369*H369,2)</f>
        <v>0</v>
      </c>
      <c r="BL369" s="15" t="s">
        <v>253</v>
      </c>
      <c r="BM369" s="189" t="s">
        <v>808</v>
      </c>
    </row>
    <row r="370" spans="1:65" s="2" customFormat="1" ht="11.25">
      <c r="A370" s="32"/>
      <c r="B370" s="33"/>
      <c r="C370" s="34"/>
      <c r="D370" s="191" t="s">
        <v>179</v>
      </c>
      <c r="E370" s="34"/>
      <c r="F370" s="192" t="s">
        <v>809</v>
      </c>
      <c r="G370" s="34"/>
      <c r="H370" s="34"/>
      <c r="I370" s="193"/>
      <c r="J370" s="34"/>
      <c r="K370" s="34"/>
      <c r="L370" s="37"/>
      <c r="M370" s="194"/>
      <c r="N370" s="195"/>
      <c r="O370" s="62"/>
      <c r="P370" s="62"/>
      <c r="Q370" s="62"/>
      <c r="R370" s="62"/>
      <c r="S370" s="62"/>
      <c r="T370" s="63"/>
      <c r="U370" s="32"/>
      <c r="V370" s="32"/>
      <c r="W370" s="32"/>
      <c r="X370" s="32"/>
      <c r="Y370" s="32"/>
      <c r="Z370" s="32"/>
      <c r="AA370" s="32"/>
      <c r="AB370" s="32"/>
      <c r="AC370" s="32"/>
      <c r="AD370" s="32"/>
      <c r="AE370" s="32"/>
      <c r="AT370" s="15" t="s">
        <v>179</v>
      </c>
      <c r="AU370" s="15" t="s">
        <v>83</v>
      </c>
    </row>
    <row r="371" spans="1:65" s="12" customFormat="1" ht="22.9" customHeight="1">
      <c r="B371" s="161"/>
      <c r="C371" s="162"/>
      <c r="D371" s="163" t="s">
        <v>73</v>
      </c>
      <c r="E371" s="175" t="s">
        <v>810</v>
      </c>
      <c r="F371" s="175" t="s">
        <v>811</v>
      </c>
      <c r="G371" s="162"/>
      <c r="H371" s="162"/>
      <c r="I371" s="165"/>
      <c r="J371" s="176">
        <f>BK371</f>
        <v>0</v>
      </c>
      <c r="K371" s="162"/>
      <c r="L371" s="167"/>
      <c r="M371" s="168"/>
      <c r="N371" s="169"/>
      <c r="O371" s="169"/>
      <c r="P371" s="170">
        <f>SUM(P372:P375)</f>
        <v>0</v>
      </c>
      <c r="Q371" s="169"/>
      <c r="R371" s="170">
        <f>SUM(R372:R375)</f>
        <v>0</v>
      </c>
      <c r="S371" s="169"/>
      <c r="T371" s="171">
        <f>SUM(T372:T375)</f>
        <v>0.286437</v>
      </c>
      <c r="AR371" s="172" t="s">
        <v>83</v>
      </c>
      <c r="AT371" s="173" t="s">
        <v>73</v>
      </c>
      <c r="AU371" s="173" t="s">
        <v>81</v>
      </c>
      <c r="AY371" s="172" t="s">
        <v>168</v>
      </c>
      <c r="BK371" s="174">
        <f>SUM(BK372:BK375)</f>
        <v>0</v>
      </c>
    </row>
    <row r="372" spans="1:65" s="2" customFormat="1" ht="14.45" customHeight="1">
      <c r="A372" s="32"/>
      <c r="B372" s="33"/>
      <c r="C372" s="177" t="s">
        <v>812</v>
      </c>
      <c r="D372" s="177" t="s">
        <v>173</v>
      </c>
      <c r="E372" s="178" t="s">
        <v>813</v>
      </c>
      <c r="F372" s="179" t="s">
        <v>814</v>
      </c>
      <c r="G372" s="180" t="s">
        <v>210</v>
      </c>
      <c r="H372" s="181">
        <v>88.53</v>
      </c>
      <c r="I372" s="182"/>
      <c r="J372" s="183">
        <f>ROUND(I372*H372,2)</f>
        <v>0</v>
      </c>
      <c r="K372" s="184"/>
      <c r="L372" s="37"/>
      <c r="M372" s="185" t="s">
        <v>19</v>
      </c>
      <c r="N372" s="186" t="s">
        <v>45</v>
      </c>
      <c r="O372" s="62"/>
      <c r="P372" s="187">
        <f>O372*H372</f>
        <v>0</v>
      </c>
      <c r="Q372" s="187">
        <v>0</v>
      </c>
      <c r="R372" s="187">
        <f>Q372*H372</f>
        <v>0</v>
      </c>
      <c r="S372" s="187">
        <v>3.0000000000000001E-3</v>
      </c>
      <c r="T372" s="188">
        <f>S372*H372</f>
        <v>0.26558999999999999</v>
      </c>
      <c r="U372" s="32"/>
      <c r="V372" s="32"/>
      <c r="W372" s="32"/>
      <c r="X372" s="32"/>
      <c r="Y372" s="32"/>
      <c r="Z372" s="32"/>
      <c r="AA372" s="32"/>
      <c r="AB372" s="32"/>
      <c r="AC372" s="32"/>
      <c r="AD372" s="32"/>
      <c r="AE372" s="32"/>
      <c r="AR372" s="189" t="s">
        <v>253</v>
      </c>
      <c r="AT372" s="189" t="s">
        <v>173</v>
      </c>
      <c r="AU372" s="189" t="s">
        <v>83</v>
      </c>
      <c r="AY372" s="15" t="s">
        <v>168</v>
      </c>
      <c r="BE372" s="190">
        <f>IF(N372="základní",J372,0)</f>
        <v>0</v>
      </c>
      <c r="BF372" s="190">
        <f>IF(N372="snížená",J372,0)</f>
        <v>0</v>
      </c>
      <c r="BG372" s="190">
        <f>IF(N372="zákl. přenesená",J372,0)</f>
        <v>0</v>
      </c>
      <c r="BH372" s="190">
        <f>IF(N372="sníž. přenesená",J372,0)</f>
        <v>0</v>
      </c>
      <c r="BI372" s="190">
        <f>IF(N372="nulová",J372,0)</f>
        <v>0</v>
      </c>
      <c r="BJ372" s="15" t="s">
        <v>81</v>
      </c>
      <c r="BK372" s="190">
        <f>ROUND(I372*H372,2)</f>
        <v>0</v>
      </c>
      <c r="BL372" s="15" t="s">
        <v>253</v>
      </c>
      <c r="BM372" s="189" t="s">
        <v>815</v>
      </c>
    </row>
    <row r="373" spans="1:65" s="2" customFormat="1" ht="11.25">
      <c r="A373" s="32"/>
      <c r="B373" s="33"/>
      <c r="C373" s="34"/>
      <c r="D373" s="191" t="s">
        <v>179</v>
      </c>
      <c r="E373" s="34"/>
      <c r="F373" s="192" t="s">
        <v>816</v>
      </c>
      <c r="G373" s="34"/>
      <c r="H373" s="34"/>
      <c r="I373" s="193"/>
      <c r="J373" s="34"/>
      <c r="K373" s="34"/>
      <c r="L373" s="37"/>
      <c r="M373" s="194"/>
      <c r="N373" s="195"/>
      <c r="O373" s="62"/>
      <c r="P373" s="62"/>
      <c r="Q373" s="62"/>
      <c r="R373" s="62"/>
      <c r="S373" s="62"/>
      <c r="T373" s="63"/>
      <c r="U373" s="32"/>
      <c r="V373" s="32"/>
      <c r="W373" s="32"/>
      <c r="X373" s="32"/>
      <c r="Y373" s="32"/>
      <c r="Z373" s="32"/>
      <c r="AA373" s="32"/>
      <c r="AB373" s="32"/>
      <c r="AC373" s="32"/>
      <c r="AD373" s="32"/>
      <c r="AE373" s="32"/>
      <c r="AT373" s="15" t="s">
        <v>179</v>
      </c>
      <c r="AU373" s="15" t="s">
        <v>83</v>
      </c>
    </row>
    <row r="374" spans="1:65" s="2" customFormat="1" ht="14.45" customHeight="1">
      <c r="A374" s="32"/>
      <c r="B374" s="33"/>
      <c r="C374" s="177" t="s">
        <v>817</v>
      </c>
      <c r="D374" s="177" t="s">
        <v>173</v>
      </c>
      <c r="E374" s="178" t="s">
        <v>818</v>
      </c>
      <c r="F374" s="179" t="s">
        <v>819</v>
      </c>
      <c r="G374" s="180" t="s">
        <v>223</v>
      </c>
      <c r="H374" s="181">
        <v>69.489999999999995</v>
      </c>
      <c r="I374" s="182"/>
      <c r="J374" s="183">
        <f>ROUND(I374*H374,2)</f>
        <v>0</v>
      </c>
      <c r="K374" s="184"/>
      <c r="L374" s="37"/>
      <c r="M374" s="185" t="s">
        <v>19</v>
      </c>
      <c r="N374" s="186" t="s">
        <v>45</v>
      </c>
      <c r="O374" s="62"/>
      <c r="P374" s="187">
        <f>O374*H374</f>
        <v>0</v>
      </c>
      <c r="Q374" s="187">
        <v>0</v>
      </c>
      <c r="R374" s="187">
        <f>Q374*H374</f>
        <v>0</v>
      </c>
      <c r="S374" s="187">
        <v>2.9999999999999997E-4</v>
      </c>
      <c r="T374" s="188">
        <f>S374*H374</f>
        <v>2.0846999999999997E-2</v>
      </c>
      <c r="U374" s="32"/>
      <c r="V374" s="32"/>
      <c r="W374" s="32"/>
      <c r="X374" s="32"/>
      <c r="Y374" s="32"/>
      <c r="Z374" s="32"/>
      <c r="AA374" s="32"/>
      <c r="AB374" s="32"/>
      <c r="AC374" s="32"/>
      <c r="AD374" s="32"/>
      <c r="AE374" s="32"/>
      <c r="AR374" s="189" t="s">
        <v>253</v>
      </c>
      <c r="AT374" s="189" t="s">
        <v>173</v>
      </c>
      <c r="AU374" s="189" t="s">
        <v>83</v>
      </c>
      <c r="AY374" s="15" t="s">
        <v>168</v>
      </c>
      <c r="BE374" s="190">
        <f>IF(N374="základní",J374,0)</f>
        <v>0</v>
      </c>
      <c r="BF374" s="190">
        <f>IF(N374="snížená",J374,0)</f>
        <v>0</v>
      </c>
      <c r="BG374" s="190">
        <f>IF(N374="zákl. přenesená",J374,0)</f>
        <v>0</v>
      </c>
      <c r="BH374" s="190">
        <f>IF(N374="sníž. přenesená",J374,0)</f>
        <v>0</v>
      </c>
      <c r="BI374" s="190">
        <f>IF(N374="nulová",J374,0)</f>
        <v>0</v>
      </c>
      <c r="BJ374" s="15" t="s">
        <v>81</v>
      </c>
      <c r="BK374" s="190">
        <f>ROUND(I374*H374,2)</f>
        <v>0</v>
      </c>
      <c r="BL374" s="15" t="s">
        <v>253</v>
      </c>
      <c r="BM374" s="189" t="s">
        <v>820</v>
      </c>
    </row>
    <row r="375" spans="1:65" s="2" customFormat="1" ht="11.25">
      <c r="A375" s="32"/>
      <c r="B375" s="33"/>
      <c r="C375" s="34"/>
      <c r="D375" s="191" t="s">
        <v>179</v>
      </c>
      <c r="E375" s="34"/>
      <c r="F375" s="192" t="s">
        <v>821</v>
      </c>
      <c r="G375" s="34"/>
      <c r="H375" s="34"/>
      <c r="I375" s="193"/>
      <c r="J375" s="34"/>
      <c r="K375" s="34"/>
      <c r="L375" s="37"/>
      <c r="M375" s="194"/>
      <c r="N375" s="195"/>
      <c r="O375" s="62"/>
      <c r="P375" s="62"/>
      <c r="Q375" s="62"/>
      <c r="R375" s="62"/>
      <c r="S375" s="62"/>
      <c r="T375" s="63"/>
      <c r="U375" s="32"/>
      <c r="V375" s="32"/>
      <c r="W375" s="32"/>
      <c r="X375" s="32"/>
      <c r="Y375" s="32"/>
      <c r="Z375" s="32"/>
      <c r="AA375" s="32"/>
      <c r="AB375" s="32"/>
      <c r="AC375" s="32"/>
      <c r="AD375" s="32"/>
      <c r="AE375" s="32"/>
      <c r="AT375" s="15" t="s">
        <v>179</v>
      </c>
      <c r="AU375" s="15" t="s">
        <v>83</v>
      </c>
    </row>
    <row r="376" spans="1:65" s="12" customFormat="1" ht="22.9" customHeight="1">
      <c r="B376" s="161"/>
      <c r="C376" s="162"/>
      <c r="D376" s="163" t="s">
        <v>73</v>
      </c>
      <c r="E376" s="175" t="s">
        <v>822</v>
      </c>
      <c r="F376" s="175" t="s">
        <v>823</v>
      </c>
      <c r="G376" s="162"/>
      <c r="H376" s="162"/>
      <c r="I376" s="165"/>
      <c r="J376" s="176">
        <f>BK376</f>
        <v>0</v>
      </c>
      <c r="K376" s="162"/>
      <c r="L376" s="167"/>
      <c r="M376" s="168"/>
      <c r="N376" s="169"/>
      <c r="O376" s="169"/>
      <c r="P376" s="170">
        <f>SUM(P377:P380)</f>
        <v>0</v>
      </c>
      <c r="Q376" s="169"/>
      <c r="R376" s="170">
        <f>SUM(R377:R380)</f>
        <v>0</v>
      </c>
      <c r="S376" s="169"/>
      <c r="T376" s="171">
        <f>SUM(T377:T380)</f>
        <v>0</v>
      </c>
      <c r="AR376" s="172" t="s">
        <v>83</v>
      </c>
      <c r="AT376" s="173" t="s">
        <v>73</v>
      </c>
      <c r="AU376" s="173" t="s">
        <v>81</v>
      </c>
      <c r="AY376" s="172" t="s">
        <v>168</v>
      </c>
      <c r="BK376" s="174">
        <f>SUM(BK377:BK380)</f>
        <v>0</v>
      </c>
    </row>
    <row r="377" spans="1:65" s="2" customFormat="1" ht="14.45" customHeight="1">
      <c r="A377" s="32"/>
      <c r="B377" s="33"/>
      <c r="C377" s="177" t="s">
        <v>824</v>
      </c>
      <c r="D377" s="196" t="s">
        <v>173</v>
      </c>
      <c r="E377" s="178" t="s">
        <v>825</v>
      </c>
      <c r="F377" s="179" t="s">
        <v>826</v>
      </c>
      <c r="G377" s="180" t="s">
        <v>210</v>
      </c>
      <c r="H377" s="181">
        <v>0</v>
      </c>
      <c r="I377" s="182"/>
      <c r="J377" s="183">
        <f>ROUND(I377*H377,2)</f>
        <v>0</v>
      </c>
      <c r="K377" s="184"/>
      <c r="L377" s="37"/>
      <c r="M377" s="185" t="s">
        <v>19</v>
      </c>
      <c r="N377" s="186" t="s">
        <v>45</v>
      </c>
      <c r="O377" s="62"/>
      <c r="P377" s="187">
        <f>O377*H377</f>
        <v>0</v>
      </c>
      <c r="Q377" s="187">
        <v>5.4000000000000001E-4</v>
      </c>
      <c r="R377" s="187">
        <f>Q377*H377</f>
        <v>0</v>
      </c>
      <c r="S377" s="187">
        <v>0</v>
      </c>
      <c r="T377" s="188">
        <f>S377*H377</f>
        <v>0</v>
      </c>
      <c r="U377" s="32"/>
      <c r="V377" s="32"/>
      <c r="W377" s="32"/>
      <c r="X377" s="32"/>
      <c r="Y377" s="32"/>
      <c r="Z377" s="32"/>
      <c r="AA377" s="32"/>
      <c r="AB377" s="32"/>
      <c r="AC377" s="32"/>
      <c r="AD377" s="32"/>
      <c r="AE377" s="32"/>
      <c r="AR377" s="189" t="s">
        <v>253</v>
      </c>
      <c r="AT377" s="189" t="s">
        <v>173</v>
      </c>
      <c r="AU377" s="189" t="s">
        <v>83</v>
      </c>
      <c r="AY377" s="15" t="s">
        <v>168</v>
      </c>
      <c r="BE377" s="190">
        <f>IF(N377="základní",J377,0)</f>
        <v>0</v>
      </c>
      <c r="BF377" s="190">
        <f>IF(N377="snížená",J377,0)</f>
        <v>0</v>
      </c>
      <c r="BG377" s="190">
        <f>IF(N377="zákl. přenesená",J377,0)</f>
        <v>0</v>
      </c>
      <c r="BH377" s="190">
        <f>IF(N377="sníž. přenesená",J377,0)</f>
        <v>0</v>
      </c>
      <c r="BI377" s="190">
        <f>IF(N377="nulová",J377,0)</f>
        <v>0</v>
      </c>
      <c r="BJ377" s="15" t="s">
        <v>81</v>
      </c>
      <c r="BK377" s="190">
        <f>ROUND(I377*H377,2)</f>
        <v>0</v>
      </c>
      <c r="BL377" s="15" t="s">
        <v>253</v>
      </c>
      <c r="BM377" s="189" t="s">
        <v>827</v>
      </c>
    </row>
    <row r="378" spans="1:65" s="2" customFormat="1" ht="11.25">
      <c r="A378" s="32"/>
      <c r="B378" s="33"/>
      <c r="C378" s="34"/>
      <c r="D378" s="191" t="s">
        <v>179</v>
      </c>
      <c r="E378" s="34"/>
      <c r="F378" s="192" t="s">
        <v>828</v>
      </c>
      <c r="G378" s="34"/>
      <c r="H378" s="34"/>
      <c r="I378" s="193"/>
      <c r="J378" s="34"/>
      <c r="K378" s="34"/>
      <c r="L378" s="37"/>
      <c r="M378" s="194"/>
      <c r="N378" s="195"/>
      <c r="O378" s="62"/>
      <c r="P378" s="62"/>
      <c r="Q378" s="62"/>
      <c r="R378" s="62"/>
      <c r="S378" s="62"/>
      <c r="T378" s="63"/>
      <c r="U378" s="32"/>
      <c r="V378" s="32"/>
      <c r="W378" s="32"/>
      <c r="X378" s="32"/>
      <c r="Y378" s="32"/>
      <c r="Z378" s="32"/>
      <c r="AA378" s="32"/>
      <c r="AB378" s="32"/>
      <c r="AC378" s="32"/>
      <c r="AD378" s="32"/>
      <c r="AE378" s="32"/>
      <c r="AT378" s="15" t="s">
        <v>179</v>
      </c>
      <c r="AU378" s="15" t="s">
        <v>83</v>
      </c>
    </row>
    <row r="379" spans="1:65" s="2" customFormat="1" ht="22.15" customHeight="1">
      <c r="A379" s="32"/>
      <c r="B379" s="33"/>
      <c r="C379" s="177" t="s">
        <v>829</v>
      </c>
      <c r="D379" s="196" t="s">
        <v>173</v>
      </c>
      <c r="E379" s="178" t="s">
        <v>830</v>
      </c>
      <c r="F379" s="179" t="s">
        <v>831</v>
      </c>
      <c r="G379" s="180" t="s">
        <v>197</v>
      </c>
      <c r="H379" s="181">
        <v>0</v>
      </c>
      <c r="I379" s="182"/>
      <c r="J379" s="183">
        <f>ROUND(I379*H379,2)</f>
        <v>0</v>
      </c>
      <c r="K379" s="184"/>
      <c r="L379" s="37"/>
      <c r="M379" s="185" t="s">
        <v>19</v>
      </c>
      <c r="N379" s="186" t="s">
        <v>45</v>
      </c>
      <c r="O379" s="62"/>
      <c r="P379" s="187">
        <f>O379*H379</f>
        <v>0</v>
      </c>
      <c r="Q379" s="187">
        <v>0</v>
      </c>
      <c r="R379" s="187">
        <f>Q379*H379</f>
        <v>0</v>
      </c>
      <c r="S379" s="187">
        <v>0</v>
      </c>
      <c r="T379" s="188">
        <f>S379*H379</f>
        <v>0</v>
      </c>
      <c r="U379" s="32"/>
      <c r="V379" s="32"/>
      <c r="W379" s="32"/>
      <c r="X379" s="32"/>
      <c r="Y379" s="32"/>
      <c r="Z379" s="32"/>
      <c r="AA379" s="32"/>
      <c r="AB379" s="32"/>
      <c r="AC379" s="32"/>
      <c r="AD379" s="32"/>
      <c r="AE379" s="32"/>
      <c r="AR379" s="189" t="s">
        <v>253</v>
      </c>
      <c r="AT379" s="189" t="s">
        <v>173</v>
      </c>
      <c r="AU379" s="189" t="s">
        <v>83</v>
      </c>
      <c r="AY379" s="15" t="s">
        <v>168</v>
      </c>
      <c r="BE379" s="190">
        <f>IF(N379="základní",J379,0)</f>
        <v>0</v>
      </c>
      <c r="BF379" s="190">
        <f>IF(N379="snížená",J379,0)</f>
        <v>0</v>
      </c>
      <c r="BG379" s="190">
        <f>IF(N379="zákl. přenesená",J379,0)</f>
        <v>0</v>
      </c>
      <c r="BH379" s="190">
        <f>IF(N379="sníž. přenesená",J379,0)</f>
        <v>0</v>
      </c>
      <c r="BI379" s="190">
        <f>IF(N379="nulová",J379,0)</f>
        <v>0</v>
      </c>
      <c r="BJ379" s="15" t="s">
        <v>81</v>
      </c>
      <c r="BK379" s="190">
        <f>ROUND(I379*H379,2)</f>
        <v>0</v>
      </c>
      <c r="BL379" s="15" t="s">
        <v>253</v>
      </c>
      <c r="BM379" s="189" t="s">
        <v>832</v>
      </c>
    </row>
    <row r="380" spans="1:65" s="2" customFormat="1" ht="11.25">
      <c r="A380" s="32"/>
      <c r="B380" s="33"/>
      <c r="C380" s="34"/>
      <c r="D380" s="191" t="s">
        <v>179</v>
      </c>
      <c r="E380" s="34"/>
      <c r="F380" s="192" t="s">
        <v>833</v>
      </c>
      <c r="G380" s="34"/>
      <c r="H380" s="34"/>
      <c r="I380" s="193"/>
      <c r="J380" s="34"/>
      <c r="K380" s="34"/>
      <c r="L380" s="37"/>
      <c r="M380" s="194"/>
      <c r="N380" s="195"/>
      <c r="O380" s="62"/>
      <c r="P380" s="62"/>
      <c r="Q380" s="62"/>
      <c r="R380" s="62"/>
      <c r="S380" s="62"/>
      <c r="T380" s="63"/>
      <c r="U380" s="32"/>
      <c r="V380" s="32"/>
      <c r="W380" s="32"/>
      <c r="X380" s="32"/>
      <c r="Y380" s="32"/>
      <c r="Z380" s="32"/>
      <c r="AA380" s="32"/>
      <c r="AB380" s="32"/>
      <c r="AC380" s="32"/>
      <c r="AD380" s="32"/>
      <c r="AE380" s="32"/>
      <c r="AT380" s="15" t="s">
        <v>179</v>
      </c>
      <c r="AU380" s="15" t="s">
        <v>83</v>
      </c>
    </row>
    <row r="381" spans="1:65" s="12" customFormat="1" ht="22.9" customHeight="1">
      <c r="B381" s="161"/>
      <c r="C381" s="162"/>
      <c r="D381" s="163" t="s">
        <v>73</v>
      </c>
      <c r="E381" s="175" t="s">
        <v>834</v>
      </c>
      <c r="F381" s="175" t="s">
        <v>835</v>
      </c>
      <c r="G381" s="162"/>
      <c r="H381" s="162"/>
      <c r="I381" s="165"/>
      <c r="J381" s="176">
        <f>BK381</f>
        <v>0</v>
      </c>
      <c r="K381" s="162"/>
      <c r="L381" s="167"/>
      <c r="M381" s="168"/>
      <c r="N381" s="169"/>
      <c r="O381" s="169"/>
      <c r="P381" s="170">
        <f>SUM(P382:P412)</f>
        <v>0</v>
      </c>
      <c r="Q381" s="169"/>
      <c r="R381" s="170">
        <f>SUM(R382:R412)</f>
        <v>0</v>
      </c>
      <c r="S381" s="169"/>
      <c r="T381" s="171">
        <f>SUM(T382:T412)</f>
        <v>0</v>
      </c>
      <c r="AR381" s="172" t="s">
        <v>83</v>
      </c>
      <c r="AT381" s="173" t="s">
        <v>73</v>
      </c>
      <c r="AU381" s="173" t="s">
        <v>81</v>
      </c>
      <c r="AY381" s="172" t="s">
        <v>168</v>
      </c>
      <c r="BK381" s="174">
        <f>SUM(BK382:BK412)</f>
        <v>0</v>
      </c>
    </row>
    <row r="382" spans="1:65" s="2" customFormat="1" ht="14.45" customHeight="1">
      <c r="A382" s="32"/>
      <c r="B382" s="33"/>
      <c r="C382" s="177" t="s">
        <v>836</v>
      </c>
      <c r="D382" s="196" t="s">
        <v>173</v>
      </c>
      <c r="E382" s="178" t="s">
        <v>837</v>
      </c>
      <c r="F382" s="179" t="s">
        <v>838</v>
      </c>
      <c r="G382" s="180" t="s">
        <v>210</v>
      </c>
      <c r="H382" s="181">
        <v>0</v>
      </c>
      <c r="I382" s="182"/>
      <c r="J382" s="183">
        <f>ROUND(I382*H382,2)</f>
        <v>0</v>
      </c>
      <c r="K382" s="184"/>
      <c r="L382" s="37"/>
      <c r="M382" s="185" t="s">
        <v>19</v>
      </c>
      <c r="N382" s="186" t="s">
        <v>45</v>
      </c>
      <c r="O382" s="62"/>
      <c r="P382" s="187">
        <f>O382*H382</f>
        <v>0</v>
      </c>
      <c r="Q382" s="187">
        <v>0</v>
      </c>
      <c r="R382" s="187">
        <f>Q382*H382</f>
        <v>0</v>
      </c>
      <c r="S382" s="187">
        <v>0</v>
      </c>
      <c r="T382" s="188">
        <f>S382*H382</f>
        <v>0</v>
      </c>
      <c r="U382" s="32"/>
      <c r="V382" s="32"/>
      <c r="W382" s="32"/>
      <c r="X382" s="32"/>
      <c r="Y382" s="32"/>
      <c r="Z382" s="32"/>
      <c r="AA382" s="32"/>
      <c r="AB382" s="32"/>
      <c r="AC382" s="32"/>
      <c r="AD382" s="32"/>
      <c r="AE382" s="32"/>
      <c r="AR382" s="189" t="s">
        <v>253</v>
      </c>
      <c r="AT382" s="189" t="s">
        <v>173</v>
      </c>
      <c r="AU382" s="189" t="s">
        <v>83</v>
      </c>
      <c r="AY382" s="15" t="s">
        <v>168</v>
      </c>
      <c r="BE382" s="190">
        <f>IF(N382="základní",J382,0)</f>
        <v>0</v>
      </c>
      <c r="BF382" s="190">
        <f>IF(N382="snížená",J382,0)</f>
        <v>0</v>
      </c>
      <c r="BG382" s="190">
        <f>IF(N382="zákl. přenesená",J382,0)</f>
        <v>0</v>
      </c>
      <c r="BH382" s="190">
        <f>IF(N382="sníž. přenesená",J382,0)</f>
        <v>0</v>
      </c>
      <c r="BI382" s="190">
        <f>IF(N382="nulová",J382,0)</f>
        <v>0</v>
      </c>
      <c r="BJ382" s="15" t="s">
        <v>81</v>
      </c>
      <c r="BK382" s="190">
        <f>ROUND(I382*H382,2)</f>
        <v>0</v>
      </c>
      <c r="BL382" s="15" t="s">
        <v>253</v>
      </c>
      <c r="BM382" s="189" t="s">
        <v>839</v>
      </c>
    </row>
    <row r="383" spans="1:65" s="2" customFormat="1" ht="11.25">
      <c r="A383" s="32"/>
      <c r="B383" s="33"/>
      <c r="C383" s="34"/>
      <c r="D383" s="191" t="s">
        <v>179</v>
      </c>
      <c r="E383" s="34"/>
      <c r="F383" s="192" t="s">
        <v>840</v>
      </c>
      <c r="G383" s="34"/>
      <c r="H383" s="34"/>
      <c r="I383" s="193"/>
      <c r="J383" s="34"/>
      <c r="K383" s="34"/>
      <c r="L383" s="37"/>
      <c r="M383" s="194"/>
      <c r="N383" s="195"/>
      <c r="O383" s="62"/>
      <c r="P383" s="62"/>
      <c r="Q383" s="62"/>
      <c r="R383" s="62"/>
      <c r="S383" s="62"/>
      <c r="T383" s="63"/>
      <c r="U383" s="32"/>
      <c r="V383" s="32"/>
      <c r="W383" s="32"/>
      <c r="X383" s="32"/>
      <c r="Y383" s="32"/>
      <c r="Z383" s="32"/>
      <c r="AA383" s="32"/>
      <c r="AB383" s="32"/>
      <c r="AC383" s="32"/>
      <c r="AD383" s="32"/>
      <c r="AE383" s="32"/>
      <c r="AT383" s="15" t="s">
        <v>179</v>
      </c>
      <c r="AU383" s="15" t="s">
        <v>83</v>
      </c>
    </row>
    <row r="384" spans="1:65" s="2" customFormat="1" ht="14.45" customHeight="1">
      <c r="A384" s="32"/>
      <c r="B384" s="33"/>
      <c r="C384" s="177" t="s">
        <v>841</v>
      </c>
      <c r="D384" s="196" t="s">
        <v>173</v>
      </c>
      <c r="E384" s="178" t="s">
        <v>842</v>
      </c>
      <c r="F384" s="179" t="s">
        <v>843</v>
      </c>
      <c r="G384" s="180" t="s">
        <v>210</v>
      </c>
      <c r="H384" s="181">
        <v>0</v>
      </c>
      <c r="I384" s="182"/>
      <c r="J384" s="183">
        <f>ROUND(I384*H384,2)</f>
        <v>0</v>
      </c>
      <c r="K384" s="184"/>
      <c r="L384" s="37"/>
      <c r="M384" s="185" t="s">
        <v>19</v>
      </c>
      <c r="N384" s="186" t="s">
        <v>45</v>
      </c>
      <c r="O384" s="62"/>
      <c r="P384" s="187">
        <f>O384*H384</f>
        <v>0</v>
      </c>
      <c r="Q384" s="187">
        <v>2.9999999999999997E-4</v>
      </c>
      <c r="R384" s="187">
        <f>Q384*H384</f>
        <v>0</v>
      </c>
      <c r="S384" s="187">
        <v>0</v>
      </c>
      <c r="T384" s="188">
        <f>S384*H384</f>
        <v>0</v>
      </c>
      <c r="U384" s="32"/>
      <c r="V384" s="32"/>
      <c r="W384" s="32"/>
      <c r="X384" s="32"/>
      <c r="Y384" s="32"/>
      <c r="Z384" s="32"/>
      <c r="AA384" s="32"/>
      <c r="AB384" s="32"/>
      <c r="AC384" s="32"/>
      <c r="AD384" s="32"/>
      <c r="AE384" s="32"/>
      <c r="AR384" s="189" t="s">
        <v>253</v>
      </c>
      <c r="AT384" s="189" t="s">
        <v>173</v>
      </c>
      <c r="AU384" s="189" t="s">
        <v>83</v>
      </c>
      <c r="AY384" s="15" t="s">
        <v>168</v>
      </c>
      <c r="BE384" s="190">
        <f>IF(N384="základní",J384,0)</f>
        <v>0</v>
      </c>
      <c r="BF384" s="190">
        <f>IF(N384="snížená",J384,0)</f>
        <v>0</v>
      </c>
      <c r="BG384" s="190">
        <f>IF(N384="zákl. přenesená",J384,0)</f>
        <v>0</v>
      </c>
      <c r="BH384" s="190">
        <f>IF(N384="sníž. přenesená",J384,0)</f>
        <v>0</v>
      </c>
      <c r="BI384" s="190">
        <f>IF(N384="nulová",J384,0)</f>
        <v>0</v>
      </c>
      <c r="BJ384" s="15" t="s">
        <v>81</v>
      </c>
      <c r="BK384" s="190">
        <f>ROUND(I384*H384,2)</f>
        <v>0</v>
      </c>
      <c r="BL384" s="15" t="s">
        <v>253</v>
      </c>
      <c r="BM384" s="189" t="s">
        <v>844</v>
      </c>
    </row>
    <row r="385" spans="1:65" s="2" customFormat="1" ht="11.25">
      <c r="A385" s="32"/>
      <c r="B385" s="33"/>
      <c r="C385" s="34"/>
      <c r="D385" s="191" t="s">
        <v>179</v>
      </c>
      <c r="E385" s="34"/>
      <c r="F385" s="192" t="s">
        <v>845</v>
      </c>
      <c r="G385" s="34"/>
      <c r="H385" s="34"/>
      <c r="I385" s="193"/>
      <c r="J385" s="34"/>
      <c r="K385" s="34"/>
      <c r="L385" s="37"/>
      <c r="M385" s="194"/>
      <c r="N385" s="195"/>
      <c r="O385" s="62"/>
      <c r="P385" s="62"/>
      <c r="Q385" s="62"/>
      <c r="R385" s="62"/>
      <c r="S385" s="62"/>
      <c r="T385" s="63"/>
      <c r="U385" s="32"/>
      <c r="V385" s="32"/>
      <c r="W385" s="32"/>
      <c r="X385" s="32"/>
      <c r="Y385" s="32"/>
      <c r="Z385" s="32"/>
      <c r="AA385" s="32"/>
      <c r="AB385" s="32"/>
      <c r="AC385" s="32"/>
      <c r="AD385" s="32"/>
      <c r="AE385" s="32"/>
      <c r="AT385" s="15" t="s">
        <v>179</v>
      </c>
      <c r="AU385" s="15" t="s">
        <v>83</v>
      </c>
    </row>
    <row r="386" spans="1:65" s="2" customFormat="1" ht="14.45" customHeight="1">
      <c r="A386" s="32"/>
      <c r="B386" s="33"/>
      <c r="C386" s="177" t="s">
        <v>846</v>
      </c>
      <c r="D386" s="196" t="s">
        <v>173</v>
      </c>
      <c r="E386" s="178" t="s">
        <v>847</v>
      </c>
      <c r="F386" s="179" t="s">
        <v>848</v>
      </c>
      <c r="G386" s="180" t="s">
        <v>210</v>
      </c>
      <c r="H386" s="181">
        <v>0</v>
      </c>
      <c r="I386" s="182"/>
      <c r="J386" s="183">
        <f>ROUND(I386*H386,2)</f>
        <v>0</v>
      </c>
      <c r="K386" s="184"/>
      <c r="L386" s="37"/>
      <c r="M386" s="185" t="s">
        <v>19</v>
      </c>
      <c r="N386" s="186" t="s">
        <v>45</v>
      </c>
      <c r="O386" s="62"/>
      <c r="P386" s="187">
        <f>O386*H386</f>
        <v>0</v>
      </c>
      <c r="Q386" s="187">
        <v>1.5E-3</v>
      </c>
      <c r="R386" s="187">
        <f>Q386*H386</f>
        <v>0</v>
      </c>
      <c r="S386" s="187">
        <v>0</v>
      </c>
      <c r="T386" s="188">
        <f>S386*H386</f>
        <v>0</v>
      </c>
      <c r="U386" s="32"/>
      <c r="V386" s="32"/>
      <c r="W386" s="32"/>
      <c r="X386" s="32"/>
      <c r="Y386" s="32"/>
      <c r="Z386" s="32"/>
      <c r="AA386" s="32"/>
      <c r="AB386" s="32"/>
      <c r="AC386" s="32"/>
      <c r="AD386" s="32"/>
      <c r="AE386" s="32"/>
      <c r="AR386" s="189" t="s">
        <v>253</v>
      </c>
      <c r="AT386" s="189" t="s">
        <v>173</v>
      </c>
      <c r="AU386" s="189" t="s">
        <v>83</v>
      </c>
      <c r="AY386" s="15" t="s">
        <v>168</v>
      </c>
      <c r="BE386" s="190">
        <f>IF(N386="základní",J386,0)</f>
        <v>0</v>
      </c>
      <c r="BF386" s="190">
        <f>IF(N386="snížená",J386,0)</f>
        <v>0</v>
      </c>
      <c r="BG386" s="190">
        <f>IF(N386="zákl. přenesená",J386,0)</f>
        <v>0</v>
      </c>
      <c r="BH386" s="190">
        <f>IF(N386="sníž. přenesená",J386,0)</f>
        <v>0</v>
      </c>
      <c r="BI386" s="190">
        <f>IF(N386="nulová",J386,0)</f>
        <v>0</v>
      </c>
      <c r="BJ386" s="15" t="s">
        <v>81</v>
      </c>
      <c r="BK386" s="190">
        <f>ROUND(I386*H386,2)</f>
        <v>0</v>
      </c>
      <c r="BL386" s="15" t="s">
        <v>253</v>
      </c>
      <c r="BM386" s="189" t="s">
        <v>849</v>
      </c>
    </row>
    <row r="387" spans="1:65" s="2" customFormat="1" ht="11.25">
      <c r="A387" s="32"/>
      <c r="B387" s="33"/>
      <c r="C387" s="34"/>
      <c r="D387" s="191" t="s">
        <v>179</v>
      </c>
      <c r="E387" s="34"/>
      <c r="F387" s="192" t="s">
        <v>850</v>
      </c>
      <c r="G387" s="34"/>
      <c r="H387" s="34"/>
      <c r="I387" s="193"/>
      <c r="J387" s="34"/>
      <c r="K387" s="34"/>
      <c r="L387" s="37"/>
      <c r="M387" s="194"/>
      <c r="N387" s="195"/>
      <c r="O387" s="62"/>
      <c r="P387" s="62"/>
      <c r="Q387" s="62"/>
      <c r="R387" s="62"/>
      <c r="S387" s="62"/>
      <c r="T387" s="63"/>
      <c r="U387" s="32"/>
      <c r="V387" s="32"/>
      <c r="W387" s="32"/>
      <c r="X387" s="32"/>
      <c r="Y387" s="32"/>
      <c r="Z387" s="32"/>
      <c r="AA387" s="32"/>
      <c r="AB387" s="32"/>
      <c r="AC387" s="32"/>
      <c r="AD387" s="32"/>
      <c r="AE387" s="32"/>
      <c r="AT387" s="15" t="s">
        <v>179</v>
      </c>
      <c r="AU387" s="15" t="s">
        <v>83</v>
      </c>
    </row>
    <row r="388" spans="1:65" s="2" customFormat="1" ht="14.45" customHeight="1">
      <c r="A388" s="32"/>
      <c r="B388" s="33"/>
      <c r="C388" s="177" t="s">
        <v>851</v>
      </c>
      <c r="D388" s="196" t="s">
        <v>173</v>
      </c>
      <c r="E388" s="178" t="s">
        <v>852</v>
      </c>
      <c r="F388" s="179" t="s">
        <v>853</v>
      </c>
      <c r="G388" s="180" t="s">
        <v>223</v>
      </c>
      <c r="H388" s="181">
        <v>0</v>
      </c>
      <c r="I388" s="182"/>
      <c r="J388" s="183">
        <f>ROUND(I388*H388,2)</f>
        <v>0</v>
      </c>
      <c r="K388" s="184"/>
      <c r="L388" s="37"/>
      <c r="M388" s="185" t="s">
        <v>19</v>
      </c>
      <c r="N388" s="186" t="s">
        <v>45</v>
      </c>
      <c r="O388" s="62"/>
      <c r="P388" s="187">
        <f>O388*H388</f>
        <v>0</v>
      </c>
      <c r="Q388" s="187">
        <v>2.0000000000000001E-4</v>
      </c>
      <c r="R388" s="187">
        <f>Q388*H388</f>
        <v>0</v>
      </c>
      <c r="S388" s="187">
        <v>0</v>
      </c>
      <c r="T388" s="188">
        <f>S388*H388</f>
        <v>0</v>
      </c>
      <c r="U388" s="32"/>
      <c r="V388" s="32"/>
      <c r="W388" s="32"/>
      <c r="X388" s="32"/>
      <c r="Y388" s="32"/>
      <c r="Z388" s="32"/>
      <c r="AA388" s="32"/>
      <c r="AB388" s="32"/>
      <c r="AC388" s="32"/>
      <c r="AD388" s="32"/>
      <c r="AE388" s="32"/>
      <c r="AR388" s="189" t="s">
        <v>253</v>
      </c>
      <c r="AT388" s="189" t="s">
        <v>173</v>
      </c>
      <c r="AU388" s="189" t="s">
        <v>83</v>
      </c>
      <c r="AY388" s="15" t="s">
        <v>168</v>
      </c>
      <c r="BE388" s="190">
        <f>IF(N388="základní",J388,0)</f>
        <v>0</v>
      </c>
      <c r="BF388" s="190">
        <f>IF(N388="snížená",J388,0)</f>
        <v>0</v>
      </c>
      <c r="BG388" s="190">
        <f>IF(N388="zákl. přenesená",J388,0)</f>
        <v>0</v>
      </c>
      <c r="BH388" s="190">
        <f>IF(N388="sníž. přenesená",J388,0)</f>
        <v>0</v>
      </c>
      <c r="BI388" s="190">
        <f>IF(N388="nulová",J388,0)</f>
        <v>0</v>
      </c>
      <c r="BJ388" s="15" t="s">
        <v>81</v>
      </c>
      <c r="BK388" s="190">
        <f>ROUND(I388*H388,2)</f>
        <v>0</v>
      </c>
      <c r="BL388" s="15" t="s">
        <v>253</v>
      </c>
      <c r="BM388" s="189" t="s">
        <v>854</v>
      </c>
    </row>
    <row r="389" spans="1:65" s="2" customFormat="1" ht="11.25">
      <c r="A389" s="32"/>
      <c r="B389" s="33"/>
      <c r="C389" s="34"/>
      <c r="D389" s="191" t="s">
        <v>179</v>
      </c>
      <c r="E389" s="34"/>
      <c r="F389" s="192" t="s">
        <v>855</v>
      </c>
      <c r="G389" s="34"/>
      <c r="H389" s="34"/>
      <c r="I389" s="193"/>
      <c r="J389" s="34"/>
      <c r="K389" s="34"/>
      <c r="L389" s="37"/>
      <c r="M389" s="194"/>
      <c r="N389" s="195"/>
      <c r="O389" s="62"/>
      <c r="P389" s="62"/>
      <c r="Q389" s="62"/>
      <c r="R389" s="62"/>
      <c r="S389" s="62"/>
      <c r="T389" s="63"/>
      <c r="U389" s="32"/>
      <c r="V389" s="32"/>
      <c r="W389" s="32"/>
      <c r="X389" s="32"/>
      <c r="Y389" s="32"/>
      <c r="Z389" s="32"/>
      <c r="AA389" s="32"/>
      <c r="AB389" s="32"/>
      <c r="AC389" s="32"/>
      <c r="AD389" s="32"/>
      <c r="AE389" s="32"/>
      <c r="AT389" s="15" t="s">
        <v>179</v>
      </c>
      <c r="AU389" s="15" t="s">
        <v>83</v>
      </c>
    </row>
    <row r="390" spans="1:65" s="2" customFormat="1" ht="14.45" customHeight="1">
      <c r="A390" s="32"/>
      <c r="B390" s="33"/>
      <c r="C390" s="197" t="s">
        <v>856</v>
      </c>
      <c r="D390" s="208" t="s">
        <v>447</v>
      </c>
      <c r="E390" s="198" t="s">
        <v>857</v>
      </c>
      <c r="F390" s="199" t="s">
        <v>858</v>
      </c>
      <c r="G390" s="200" t="s">
        <v>223</v>
      </c>
      <c r="H390" s="201">
        <v>0</v>
      </c>
      <c r="I390" s="202"/>
      <c r="J390" s="203">
        <f>ROUND(I390*H390,2)</f>
        <v>0</v>
      </c>
      <c r="K390" s="204"/>
      <c r="L390" s="205"/>
      <c r="M390" s="206" t="s">
        <v>19</v>
      </c>
      <c r="N390" s="207" t="s">
        <v>45</v>
      </c>
      <c r="O390" s="62"/>
      <c r="P390" s="187">
        <f>O390*H390</f>
        <v>0</v>
      </c>
      <c r="Q390" s="187">
        <v>8.0000000000000007E-5</v>
      </c>
      <c r="R390" s="187">
        <f>Q390*H390</f>
        <v>0</v>
      </c>
      <c r="S390" s="187">
        <v>0</v>
      </c>
      <c r="T390" s="188">
        <f>S390*H390</f>
        <v>0</v>
      </c>
      <c r="U390" s="32"/>
      <c r="V390" s="32"/>
      <c r="W390" s="32"/>
      <c r="X390" s="32"/>
      <c r="Y390" s="32"/>
      <c r="Z390" s="32"/>
      <c r="AA390" s="32"/>
      <c r="AB390" s="32"/>
      <c r="AC390" s="32"/>
      <c r="AD390" s="32"/>
      <c r="AE390" s="32"/>
      <c r="AR390" s="189" t="s">
        <v>337</v>
      </c>
      <c r="AT390" s="189" t="s">
        <v>447</v>
      </c>
      <c r="AU390" s="189" t="s">
        <v>83</v>
      </c>
      <c r="AY390" s="15" t="s">
        <v>168</v>
      </c>
      <c r="BE390" s="190">
        <f>IF(N390="základní",J390,0)</f>
        <v>0</v>
      </c>
      <c r="BF390" s="190">
        <f>IF(N390="snížená",J390,0)</f>
        <v>0</v>
      </c>
      <c r="BG390" s="190">
        <f>IF(N390="zákl. přenesená",J390,0)</f>
        <v>0</v>
      </c>
      <c r="BH390" s="190">
        <f>IF(N390="sníž. přenesená",J390,0)</f>
        <v>0</v>
      </c>
      <c r="BI390" s="190">
        <f>IF(N390="nulová",J390,0)</f>
        <v>0</v>
      </c>
      <c r="BJ390" s="15" t="s">
        <v>81</v>
      </c>
      <c r="BK390" s="190">
        <f>ROUND(I390*H390,2)</f>
        <v>0</v>
      </c>
      <c r="BL390" s="15" t="s">
        <v>253</v>
      </c>
      <c r="BM390" s="189" t="s">
        <v>859</v>
      </c>
    </row>
    <row r="391" spans="1:65" s="2" customFormat="1" ht="22.15" customHeight="1">
      <c r="A391" s="32"/>
      <c r="B391" s="33"/>
      <c r="C391" s="177" t="s">
        <v>860</v>
      </c>
      <c r="D391" s="196" t="s">
        <v>173</v>
      </c>
      <c r="E391" s="178" t="s">
        <v>861</v>
      </c>
      <c r="F391" s="179" t="s">
        <v>862</v>
      </c>
      <c r="G391" s="180" t="s">
        <v>210</v>
      </c>
      <c r="H391" s="181">
        <v>0</v>
      </c>
      <c r="I391" s="182"/>
      <c r="J391" s="183">
        <f>ROUND(I391*H391,2)</f>
        <v>0</v>
      </c>
      <c r="K391" s="184"/>
      <c r="L391" s="37"/>
      <c r="M391" s="185" t="s">
        <v>19</v>
      </c>
      <c r="N391" s="186" t="s">
        <v>45</v>
      </c>
      <c r="O391" s="62"/>
      <c r="P391" s="187">
        <f>O391*H391</f>
        <v>0</v>
      </c>
      <c r="Q391" s="187">
        <v>6.0000000000000001E-3</v>
      </c>
      <c r="R391" s="187">
        <f>Q391*H391</f>
        <v>0</v>
      </c>
      <c r="S391" s="187">
        <v>0</v>
      </c>
      <c r="T391" s="188">
        <f>S391*H391</f>
        <v>0</v>
      </c>
      <c r="U391" s="32"/>
      <c r="V391" s="32"/>
      <c r="W391" s="32"/>
      <c r="X391" s="32"/>
      <c r="Y391" s="32"/>
      <c r="Z391" s="32"/>
      <c r="AA391" s="32"/>
      <c r="AB391" s="32"/>
      <c r="AC391" s="32"/>
      <c r="AD391" s="32"/>
      <c r="AE391" s="32"/>
      <c r="AR391" s="189" t="s">
        <v>253</v>
      </c>
      <c r="AT391" s="189" t="s">
        <v>173</v>
      </c>
      <c r="AU391" s="189" t="s">
        <v>83</v>
      </c>
      <c r="AY391" s="15" t="s">
        <v>168</v>
      </c>
      <c r="BE391" s="190">
        <f>IF(N391="základní",J391,0)</f>
        <v>0</v>
      </c>
      <c r="BF391" s="190">
        <f>IF(N391="snížená",J391,0)</f>
        <v>0</v>
      </c>
      <c r="BG391" s="190">
        <f>IF(N391="zákl. přenesená",J391,0)</f>
        <v>0</v>
      </c>
      <c r="BH391" s="190">
        <f>IF(N391="sníž. přenesená",J391,0)</f>
        <v>0</v>
      </c>
      <c r="BI391" s="190">
        <f>IF(N391="nulová",J391,0)</f>
        <v>0</v>
      </c>
      <c r="BJ391" s="15" t="s">
        <v>81</v>
      </c>
      <c r="BK391" s="190">
        <f>ROUND(I391*H391,2)</f>
        <v>0</v>
      </c>
      <c r="BL391" s="15" t="s">
        <v>253</v>
      </c>
      <c r="BM391" s="189" t="s">
        <v>863</v>
      </c>
    </row>
    <row r="392" spans="1:65" s="2" customFormat="1" ht="11.25">
      <c r="A392" s="32"/>
      <c r="B392" s="33"/>
      <c r="C392" s="34"/>
      <c r="D392" s="191" t="s">
        <v>179</v>
      </c>
      <c r="E392" s="34"/>
      <c r="F392" s="192" t="s">
        <v>864</v>
      </c>
      <c r="G392" s="34"/>
      <c r="H392" s="34"/>
      <c r="I392" s="193"/>
      <c r="J392" s="34"/>
      <c r="K392" s="34"/>
      <c r="L392" s="37"/>
      <c r="M392" s="194"/>
      <c r="N392" s="195"/>
      <c r="O392" s="62"/>
      <c r="P392" s="62"/>
      <c r="Q392" s="62"/>
      <c r="R392" s="62"/>
      <c r="S392" s="62"/>
      <c r="T392" s="63"/>
      <c r="U392" s="32"/>
      <c r="V392" s="32"/>
      <c r="W392" s="32"/>
      <c r="X392" s="32"/>
      <c r="Y392" s="32"/>
      <c r="Z392" s="32"/>
      <c r="AA392" s="32"/>
      <c r="AB392" s="32"/>
      <c r="AC392" s="32"/>
      <c r="AD392" s="32"/>
      <c r="AE392" s="32"/>
      <c r="AT392" s="15" t="s">
        <v>179</v>
      </c>
      <c r="AU392" s="15" t="s">
        <v>83</v>
      </c>
    </row>
    <row r="393" spans="1:65" s="2" customFormat="1" ht="14.45" customHeight="1">
      <c r="A393" s="32"/>
      <c r="B393" s="33"/>
      <c r="C393" s="197" t="s">
        <v>865</v>
      </c>
      <c r="D393" s="208" t="s">
        <v>447</v>
      </c>
      <c r="E393" s="198" t="s">
        <v>866</v>
      </c>
      <c r="F393" s="199" t="s">
        <v>867</v>
      </c>
      <c r="G393" s="200" t="s">
        <v>210</v>
      </c>
      <c r="H393" s="201">
        <v>0</v>
      </c>
      <c r="I393" s="202"/>
      <c r="J393" s="203">
        <f>ROUND(I393*H393,2)</f>
        <v>0</v>
      </c>
      <c r="K393" s="204"/>
      <c r="L393" s="205"/>
      <c r="M393" s="206" t="s">
        <v>19</v>
      </c>
      <c r="N393" s="207" t="s">
        <v>45</v>
      </c>
      <c r="O393" s="62"/>
      <c r="P393" s="187">
        <f>O393*H393</f>
        <v>0</v>
      </c>
      <c r="Q393" s="187">
        <v>1.77E-2</v>
      </c>
      <c r="R393" s="187">
        <f>Q393*H393</f>
        <v>0</v>
      </c>
      <c r="S393" s="187">
        <v>0</v>
      </c>
      <c r="T393" s="188">
        <f>S393*H393</f>
        <v>0</v>
      </c>
      <c r="U393" s="32"/>
      <c r="V393" s="32"/>
      <c r="W393" s="32"/>
      <c r="X393" s="32"/>
      <c r="Y393" s="32"/>
      <c r="Z393" s="32"/>
      <c r="AA393" s="32"/>
      <c r="AB393" s="32"/>
      <c r="AC393" s="32"/>
      <c r="AD393" s="32"/>
      <c r="AE393" s="32"/>
      <c r="AR393" s="189" t="s">
        <v>337</v>
      </c>
      <c r="AT393" s="189" t="s">
        <v>447</v>
      </c>
      <c r="AU393" s="189" t="s">
        <v>83</v>
      </c>
      <c r="AY393" s="15" t="s">
        <v>168</v>
      </c>
      <c r="BE393" s="190">
        <f>IF(N393="základní",J393,0)</f>
        <v>0</v>
      </c>
      <c r="BF393" s="190">
        <f>IF(N393="snížená",J393,0)</f>
        <v>0</v>
      </c>
      <c r="BG393" s="190">
        <f>IF(N393="zákl. přenesená",J393,0)</f>
        <v>0</v>
      </c>
      <c r="BH393" s="190">
        <f>IF(N393="sníž. přenesená",J393,0)</f>
        <v>0</v>
      </c>
      <c r="BI393" s="190">
        <f>IF(N393="nulová",J393,0)</f>
        <v>0</v>
      </c>
      <c r="BJ393" s="15" t="s">
        <v>81</v>
      </c>
      <c r="BK393" s="190">
        <f>ROUND(I393*H393,2)</f>
        <v>0</v>
      </c>
      <c r="BL393" s="15" t="s">
        <v>253</v>
      </c>
      <c r="BM393" s="189" t="s">
        <v>868</v>
      </c>
    </row>
    <row r="394" spans="1:65" s="2" customFormat="1" ht="22.15" customHeight="1">
      <c r="A394" s="32"/>
      <c r="B394" s="33"/>
      <c r="C394" s="177" t="s">
        <v>869</v>
      </c>
      <c r="D394" s="196" t="s">
        <v>173</v>
      </c>
      <c r="E394" s="178" t="s">
        <v>861</v>
      </c>
      <c r="F394" s="179" t="s">
        <v>862</v>
      </c>
      <c r="G394" s="180" t="s">
        <v>210</v>
      </c>
      <c r="H394" s="181">
        <v>0</v>
      </c>
      <c r="I394" s="182"/>
      <c r="J394" s="183">
        <f>ROUND(I394*H394,2)</f>
        <v>0</v>
      </c>
      <c r="K394" s="184"/>
      <c r="L394" s="37"/>
      <c r="M394" s="185" t="s">
        <v>19</v>
      </c>
      <c r="N394" s="186" t="s">
        <v>45</v>
      </c>
      <c r="O394" s="62"/>
      <c r="P394" s="187">
        <f>O394*H394</f>
        <v>0</v>
      </c>
      <c r="Q394" s="187">
        <v>6.0000000000000001E-3</v>
      </c>
      <c r="R394" s="187">
        <f>Q394*H394</f>
        <v>0</v>
      </c>
      <c r="S394" s="187">
        <v>0</v>
      </c>
      <c r="T394" s="188">
        <f>S394*H394</f>
        <v>0</v>
      </c>
      <c r="U394" s="32"/>
      <c r="V394" s="32"/>
      <c r="W394" s="32"/>
      <c r="X394" s="32"/>
      <c r="Y394" s="32"/>
      <c r="Z394" s="32"/>
      <c r="AA394" s="32"/>
      <c r="AB394" s="32"/>
      <c r="AC394" s="32"/>
      <c r="AD394" s="32"/>
      <c r="AE394" s="32"/>
      <c r="AR394" s="189" t="s">
        <v>253</v>
      </c>
      <c r="AT394" s="189" t="s">
        <v>173</v>
      </c>
      <c r="AU394" s="189" t="s">
        <v>83</v>
      </c>
      <c r="AY394" s="15" t="s">
        <v>168</v>
      </c>
      <c r="BE394" s="190">
        <f>IF(N394="základní",J394,0)</f>
        <v>0</v>
      </c>
      <c r="BF394" s="190">
        <f>IF(N394="snížená",J394,0)</f>
        <v>0</v>
      </c>
      <c r="BG394" s="190">
        <f>IF(N394="zákl. přenesená",J394,0)</f>
        <v>0</v>
      </c>
      <c r="BH394" s="190">
        <f>IF(N394="sníž. přenesená",J394,0)</f>
        <v>0</v>
      </c>
      <c r="BI394" s="190">
        <f>IF(N394="nulová",J394,0)</f>
        <v>0</v>
      </c>
      <c r="BJ394" s="15" t="s">
        <v>81</v>
      </c>
      <c r="BK394" s="190">
        <f>ROUND(I394*H394,2)</f>
        <v>0</v>
      </c>
      <c r="BL394" s="15" t="s">
        <v>253</v>
      </c>
      <c r="BM394" s="189" t="s">
        <v>870</v>
      </c>
    </row>
    <row r="395" spans="1:65" s="2" customFormat="1" ht="11.25">
      <c r="A395" s="32"/>
      <c r="B395" s="33"/>
      <c r="C395" s="34"/>
      <c r="D395" s="191" t="s">
        <v>179</v>
      </c>
      <c r="E395" s="34"/>
      <c r="F395" s="192" t="s">
        <v>864</v>
      </c>
      <c r="G395" s="34"/>
      <c r="H395" s="34"/>
      <c r="I395" s="193"/>
      <c r="J395" s="34"/>
      <c r="K395" s="34"/>
      <c r="L395" s="37"/>
      <c r="M395" s="194"/>
      <c r="N395" s="195"/>
      <c r="O395" s="62"/>
      <c r="P395" s="62"/>
      <c r="Q395" s="62"/>
      <c r="R395" s="62"/>
      <c r="S395" s="62"/>
      <c r="T395" s="63"/>
      <c r="U395" s="32"/>
      <c r="V395" s="32"/>
      <c r="W395" s="32"/>
      <c r="X395" s="32"/>
      <c r="Y395" s="32"/>
      <c r="Z395" s="32"/>
      <c r="AA395" s="32"/>
      <c r="AB395" s="32"/>
      <c r="AC395" s="32"/>
      <c r="AD395" s="32"/>
      <c r="AE395" s="32"/>
      <c r="AT395" s="15" t="s">
        <v>179</v>
      </c>
      <c r="AU395" s="15" t="s">
        <v>83</v>
      </c>
    </row>
    <row r="396" spans="1:65" s="2" customFormat="1" ht="14.45" customHeight="1">
      <c r="A396" s="32"/>
      <c r="B396" s="33"/>
      <c r="C396" s="197" t="s">
        <v>871</v>
      </c>
      <c r="D396" s="208" t="s">
        <v>447</v>
      </c>
      <c r="E396" s="198" t="s">
        <v>866</v>
      </c>
      <c r="F396" s="199" t="s">
        <v>867</v>
      </c>
      <c r="G396" s="200" t="s">
        <v>210</v>
      </c>
      <c r="H396" s="201">
        <v>0</v>
      </c>
      <c r="I396" s="202"/>
      <c r="J396" s="203">
        <f>ROUND(I396*H396,2)</f>
        <v>0</v>
      </c>
      <c r="K396" s="204"/>
      <c r="L396" s="205"/>
      <c r="M396" s="206" t="s">
        <v>19</v>
      </c>
      <c r="N396" s="207" t="s">
        <v>45</v>
      </c>
      <c r="O396" s="62"/>
      <c r="P396" s="187">
        <f>O396*H396</f>
        <v>0</v>
      </c>
      <c r="Q396" s="187">
        <v>1.77E-2</v>
      </c>
      <c r="R396" s="187">
        <f>Q396*H396</f>
        <v>0</v>
      </c>
      <c r="S396" s="187">
        <v>0</v>
      </c>
      <c r="T396" s="188">
        <f>S396*H396</f>
        <v>0</v>
      </c>
      <c r="U396" s="32"/>
      <c r="V396" s="32"/>
      <c r="W396" s="32"/>
      <c r="X396" s="32"/>
      <c r="Y396" s="32"/>
      <c r="Z396" s="32"/>
      <c r="AA396" s="32"/>
      <c r="AB396" s="32"/>
      <c r="AC396" s="32"/>
      <c r="AD396" s="32"/>
      <c r="AE396" s="32"/>
      <c r="AR396" s="189" t="s">
        <v>337</v>
      </c>
      <c r="AT396" s="189" t="s">
        <v>447</v>
      </c>
      <c r="AU396" s="189" t="s">
        <v>83</v>
      </c>
      <c r="AY396" s="15" t="s">
        <v>168</v>
      </c>
      <c r="BE396" s="190">
        <f>IF(N396="základní",J396,0)</f>
        <v>0</v>
      </c>
      <c r="BF396" s="190">
        <f>IF(N396="snížená",J396,0)</f>
        <v>0</v>
      </c>
      <c r="BG396" s="190">
        <f>IF(N396="zákl. přenesená",J396,0)</f>
        <v>0</v>
      </c>
      <c r="BH396" s="190">
        <f>IF(N396="sníž. přenesená",J396,0)</f>
        <v>0</v>
      </c>
      <c r="BI396" s="190">
        <f>IF(N396="nulová",J396,0)</f>
        <v>0</v>
      </c>
      <c r="BJ396" s="15" t="s">
        <v>81</v>
      </c>
      <c r="BK396" s="190">
        <f>ROUND(I396*H396,2)</f>
        <v>0</v>
      </c>
      <c r="BL396" s="15" t="s">
        <v>253</v>
      </c>
      <c r="BM396" s="189" t="s">
        <v>872</v>
      </c>
    </row>
    <row r="397" spans="1:65" s="2" customFormat="1" ht="22.15" customHeight="1">
      <c r="A397" s="32"/>
      <c r="B397" s="33"/>
      <c r="C397" s="177" t="s">
        <v>873</v>
      </c>
      <c r="D397" s="196" t="s">
        <v>173</v>
      </c>
      <c r="E397" s="178" t="s">
        <v>874</v>
      </c>
      <c r="F397" s="179" t="s">
        <v>875</v>
      </c>
      <c r="G397" s="180" t="s">
        <v>210</v>
      </c>
      <c r="H397" s="181">
        <v>0</v>
      </c>
      <c r="I397" s="182"/>
      <c r="J397" s="183">
        <f>ROUND(I397*H397,2)</f>
        <v>0</v>
      </c>
      <c r="K397" s="184"/>
      <c r="L397" s="37"/>
      <c r="M397" s="185" t="s">
        <v>19</v>
      </c>
      <c r="N397" s="186" t="s">
        <v>45</v>
      </c>
      <c r="O397" s="62"/>
      <c r="P397" s="187">
        <f>O397*H397</f>
        <v>0</v>
      </c>
      <c r="Q397" s="187">
        <v>4.8999999999999998E-3</v>
      </c>
      <c r="R397" s="187">
        <f>Q397*H397</f>
        <v>0</v>
      </c>
      <c r="S397" s="187">
        <v>0</v>
      </c>
      <c r="T397" s="188">
        <f>S397*H397</f>
        <v>0</v>
      </c>
      <c r="U397" s="32"/>
      <c r="V397" s="32"/>
      <c r="W397" s="32"/>
      <c r="X397" s="32"/>
      <c r="Y397" s="32"/>
      <c r="Z397" s="32"/>
      <c r="AA397" s="32"/>
      <c r="AB397" s="32"/>
      <c r="AC397" s="32"/>
      <c r="AD397" s="32"/>
      <c r="AE397" s="32"/>
      <c r="AR397" s="189" t="s">
        <v>253</v>
      </c>
      <c r="AT397" s="189" t="s">
        <v>173</v>
      </c>
      <c r="AU397" s="189" t="s">
        <v>83</v>
      </c>
      <c r="AY397" s="15" t="s">
        <v>168</v>
      </c>
      <c r="BE397" s="190">
        <f>IF(N397="základní",J397,0)</f>
        <v>0</v>
      </c>
      <c r="BF397" s="190">
        <f>IF(N397="snížená",J397,0)</f>
        <v>0</v>
      </c>
      <c r="BG397" s="190">
        <f>IF(N397="zákl. přenesená",J397,0)</f>
        <v>0</v>
      </c>
      <c r="BH397" s="190">
        <f>IF(N397="sníž. přenesená",J397,0)</f>
        <v>0</v>
      </c>
      <c r="BI397" s="190">
        <f>IF(N397="nulová",J397,0)</f>
        <v>0</v>
      </c>
      <c r="BJ397" s="15" t="s">
        <v>81</v>
      </c>
      <c r="BK397" s="190">
        <f>ROUND(I397*H397,2)</f>
        <v>0</v>
      </c>
      <c r="BL397" s="15" t="s">
        <v>253</v>
      </c>
      <c r="BM397" s="189" t="s">
        <v>876</v>
      </c>
    </row>
    <row r="398" spans="1:65" s="2" customFormat="1" ht="11.25">
      <c r="A398" s="32"/>
      <c r="B398" s="33"/>
      <c r="C398" s="34"/>
      <c r="D398" s="191" t="s">
        <v>179</v>
      </c>
      <c r="E398" s="34"/>
      <c r="F398" s="192" t="s">
        <v>877</v>
      </c>
      <c r="G398" s="34"/>
      <c r="H398" s="34"/>
      <c r="I398" s="193"/>
      <c r="J398" s="34"/>
      <c r="K398" s="34"/>
      <c r="L398" s="37"/>
      <c r="M398" s="194"/>
      <c r="N398" s="195"/>
      <c r="O398" s="62"/>
      <c r="P398" s="62"/>
      <c r="Q398" s="62"/>
      <c r="R398" s="62"/>
      <c r="S398" s="62"/>
      <c r="T398" s="63"/>
      <c r="U398" s="32"/>
      <c r="V398" s="32"/>
      <c r="W398" s="32"/>
      <c r="X398" s="32"/>
      <c r="Y398" s="32"/>
      <c r="Z398" s="32"/>
      <c r="AA398" s="32"/>
      <c r="AB398" s="32"/>
      <c r="AC398" s="32"/>
      <c r="AD398" s="32"/>
      <c r="AE398" s="32"/>
      <c r="AT398" s="15" t="s">
        <v>179</v>
      </c>
      <c r="AU398" s="15" t="s">
        <v>83</v>
      </c>
    </row>
    <row r="399" spans="1:65" s="2" customFormat="1" ht="14.45" customHeight="1">
      <c r="A399" s="32"/>
      <c r="B399" s="33"/>
      <c r="C399" s="197" t="s">
        <v>878</v>
      </c>
      <c r="D399" s="208" t="s">
        <v>447</v>
      </c>
      <c r="E399" s="198" t="s">
        <v>879</v>
      </c>
      <c r="F399" s="199" t="s">
        <v>880</v>
      </c>
      <c r="G399" s="200" t="s">
        <v>210</v>
      </c>
      <c r="H399" s="201">
        <v>0</v>
      </c>
      <c r="I399" s="202"/>
      <c r="J399" s="203">
        <f>ROUND(I399*H399,2)</f>
        <v>0</v>
      </c>
      <c r="K399" s="204"/>
      <c r="L399" s="205"/>
      <c r="M399" s="206" t="s">
        <v>19</v>
      </c>
      <c r="N399" s="207" t="s">
        <v>45</v>
      </c>
      <c r="O399" s="62"/>
      <c r="P399" s="187">
        <f>O399*H399</f>
        <v>0</v>
      </c>
      <c r="Q399" s="187">
        <v>2.07E-2</v>
      </c>
      <c r="R399" s="187">
        <f>Q399*H399</f>
        <v>0</v>
      </c>
      <c r="S399" s="187">
        <v>0</v>
      </c>
      <c r="T399" s="188">
        <f>S399*H399</f>
        <v>0</v>
      </c>
      <c r="U399" s="32"/>
      <c r="V399" s="32"/>
      <c r="W399" s="32"/>
      <c r="X399" s="32"/>
      <c r="Y399" s="32"/>
      <c r="Z399" s="32"/>
      <c r="AA399" s="32"/>
      <c r="AB399" s="32"/>
      <c r="AC399" s="32"/>
      <c r="AD399" s="32"/>
      <c r="AE399" s="32"/>
      <c r="AR399" s="189" t="s">
        <v>337</v>
      </c>
      <c r="AT399" s="189" t="s">
        <v>447</v>
      </c>
      <c r="AU399" s="189" t="s">
        <v>83</v>
      </c>
      <c r="AY399" s="15" t="s">
        <v>168</v>
      </c>
      <c r="BE399" s="190">
        <f>IF(N399="základní",J399,0)</f>
        <v>0</v>
      </c>
      <c r="BF399" s="190">
        <f>IF(N399="snížená",J399,0)</f>
        <v>0</v>
      </c>
      <c r="BG399" s="190">
        <f>IF(N399="zákl. přenesená",J399,0)</f>
        <v>0</v>
      </c>
      <c r="BH399" s="190">
        <f>IF(N399="sníž. přenesená",J399,0)</f>
        <v>0</v>
      </c>
      <c r="BI399" s="190">
        <f>IF(N399="nulová",J399,0)</f>
        <v>0</v>
      </c>
      <c r="BJ399" s="15" t="s">
        <v>81</v>
      </c>
      <c r="BK399" s="190">
        <f>ROUND(I399*H399,2)</f>
        <v>0</v>
      </c>
      <c r="BL399" s="15" t="s">
        <v>253</v>
      </c>
      <c r="BM399" s="189" t="s">
        <v>881</v>
      </c>
    </row>
    <row r="400" spans="1:65" s="2" customFormat="1" ht="22.15" customHeight="1">
      <c r="A400" s="32"/>
      <c r="B400" s="33"/>
      <c r="C400" s="177" t="s">
        <v>882</v>
      </c>
      <c r="D400" s="196" t="s">
        <v>173</v>
      </c>
      <c r="E400" s="178" t="s">
        <v>874</v>
      </c>
      <c r="F400" s="179" t="s">
        <v>875</v>
      </c>
      <c r="G400" s="180" t="s">
        <v>210</v>
      </c>
      <c r="H400" s="181">
        <v>0</v>
      </c>
      <c r="I400" s="182"/>
      <c r="J400" s="183">
        <f>ROUND(I400*H400,2)</f>
        <v>0</v>
      </c>
      <c r="K400" s="184"/>
      <c r="L400" s="37"/>
      <c r="M400" s="185" t="s">
        <v>19</v>
      </c>
      <c r="N400" s="186" t="s">
        <v>45</v>
      </c>
      <c r="O400" s="62"/>
      <c r="P400" s="187">
        <f>O400*H400</f>
        <v>0</v>
      </c>
      <c r="Q400" s="187">
        <v>4.8999999999999998E-3</v>
      </c>
      <c r="R400" s="187">
        <f>Q400*H400</f>
        <v>0</v>
      </c>
      <c r="S400" s="187">
        <v>0</v>
      </c>
      <c r="T400" s="188">
        <f>S400*H400</f>
        <v>0</v>
      </c>
      <c r="U400" s="32"/>
      <c r="V400" s="32"/>
      <c r="W400" s="32"/>
      <c r="X400" s="32"/>
      <c r="Y400" s="32"/>
      <c r="Z400" s="32"/>
      <c r="AA400" s="32"/>
      <c r="AB400" s="32"/>
      <c r="AC400" s="32"/>
      <c r="AD400" s="32"/>
      <c r="AE400" s="32"/>
      <c r="AR400" s="189" t="s">
        <v>253</v>
      </c>
      <c r="AT400" s="189" t="s">
        <v>173</v>
      </c>
      <c r="AU400" s="189" t="s">
        <v>83</v>
      </c>
      <c r="AY400" s="15" t="s">
        <v>168</v>
      </c>
      <c r="BE400" s="190">
        <f>IF(N400="základní",J400,0)</f>
        <v>0</v>
      </c>
      <c r="BF400" s="190">
        <f>IF(N400="snížená",J400,0)</f>
        <v>0</v>
      </c>
      <c r="BG400" s="190">
        <f>IF(N400="zákl. přenesená",J400,0)</f>
        <v>0</v>
      </c>
      <c r="BH400" s="190">
        <f>IF(N400="sníž. přenesená",J400,0)</f>
        <v>0</v>
      </c>
      <c r="BI400" s="190">
        <f>IF(N400="nulová",J400,0)</f>
        <v>0</v>
      </c>
      <c r="BJ400" s="15" t="s">
        <v>81</v>
      </c>
      <c r="BK400" s="190">
        <f>ROUND(I400*H400,2)</f>
        <v>0</v>
      </c>
      <c r="BL400" s="15" t="s">
        <v>253</v>
      </c>
      <c r="BM400" s="189" t="s">
        <v>883</v>
      </c>
    </row>
    <row r="401" spans="1:65" s="2" customFormat="1" ht="11.25">
      <c r="A401" s="32"/>
      <c r="B401" s="33"/>
      <c r="C401" s="34"/>
      <c r="D401" s="191" t="s">
        <v>179</v>
      </c>
      <c r="E401" s="34"/>
      <c r="F401" s="192" t="s">
        <v>877</v>
      </c>
      <c r="G401" s="34"/>
      <c r="H401" s="34"/>
      <c r="I401" s="193"/>
      <c r="J401" s="34"/>
      <c r="K401" s="34"/>
      <c r="L401" s="37"/>
      <c r="M401" s="194"/>
      <c r="N401" s="195"/>
      <c r="O401" s="62"/>
      <c r="P401" s="62"/>
      <c r="Q401" s="62"/>
      <c r="R401" s="62"/>
      <c r="S401" s="62"/>
      <c r="T401" s="63"/>
      <c r="U401" s="32"/>
      <c r="V401" s="32"/>
      <c r="W401" s="32"/>
      <c r="X401" s="32"/>
      <c r="Y401" s="32"/>
      <c r="Z401" s="32"/>
      <c r="AA401" s="32"/>
      <c r="AB401" s="32"/>
      <c r="AC401" s="32"/>
      <c r="AD401" s="32"/>
      <c r="AE401" s="32"/>
      <c r="AT401" s="15" t="s">
        <v>179</v>
      </c>
      <c r="AU401" s="15" t="s">
        <v>83</v>
      </c>
    </row>
    <row r="402" spans="1:65" s="2" customFormat="1" ht="14.45" customHeight="1">
      <c r="A402" s="32"/>
      <c r="B402" s="33"/>
      <c r="C402" s="197" t="s">
        <v>884</v>
      </c>
      <c r="D402" s="208" t="s">
        <v>447</v>
      </c>
      <c r="E402" s="198" t="s">
        <v>879</v>
      </c>
      <c r="F402" s="199" t="s">
        <v>880</v>
      </c>
      <c r="G402" s="200" t="s">
        <v>210</v>
      </c>
      <c r="H402" s="201">
        <v>0</v>
      </c>
      <c r="I402" s="202"/>
      <c r="J402" s="203">
        <f>ROUND(I402*H402,2)</f>
        <v>0</v>
      </c>
      <c r="K402" s="204"/>
      <c r="L402" s="205"/>
      <c r="M402" s="206" t="s">
        <v>19</v>
      </c>
      <c r="N402" s="207" t="s">
        <v>45</v>
      </c>
      <c r="O402" s="62"/>
      <c r="P402" s="187">
        <f>O402*H402</f>
        <v>0</v>
      </c>
      <c r="Q402" s="187">
        <v>2.07E-2</v>
      </c>
      <c r="R402" s="187">
        <f>Q402*H402</f>
        <v>0</v>
      </c>
      <c r="S402" s="187">
        <v>0</v>
      </c>
      <c r="T402" s="188">
        <f>S402*H402</f>
        <v>0</v>
      </c>
      <c r="U402" s="32"/>
      <c r="V402" s="32"/>
      <c r="W402" s="32"/>
      <c r="X402" s="32"/>
      <c r="Y402" s="32"/>
      <c r="Z402" s="32"/>
      <c r="AA402" s="32"/>
      <c r="AB402" s="32"/>
      <c r="AC402" s="32"/>
      <c r="AD402" s="32"/>
      <c r="AE402" s="32"/>
      <c r="AR402" s="189" t="s">
        <v>337</v>
      </c>
      <c r="AT402" s="189" t="s">
        <v>447</v>
      </c>
      <c r="AU402" s="189" t="s">
        <v>83</v>
      </c>
      <c r="AY402" s="15" t="s">
        <v>168</v>
      </c>
      <c r="BE402" s="190">
        <f>IF(N402="základní",J402,0)</f>
        <v>0</v>
      </c>
      <c r="BF402" s="190">
        <f>IF(N402="snížená",J402,0)</f>
        <v>0</v>
      </c>
      <c r="BG402" s="190">
        <f>IF(N402="zákl. přenesená",J402,0)</f>
        <v>0</v>
      </c>
      <c r="BH402" s="190">
        <f>IF(N402="sníž. přenesená",J402,0)</f>
        <v>0</v>
      </c>
      <c r="BI402" s="190">
        <f>IF(N402="nulová",J402,0)</f>
        <v>0</v>
      </c>
      <c r="BJ402" s="15" t="s">
        <v>81</v>
      </c>
      <c r="BK402" s="190">
        <f>ROUND(I402*H402,2)</f>
        <v>0</v>
      </c>
      <c r="BL402" s="15" t="s">
        <v>253</v>
      </c>
      <c r="BM402" s="189" t="s">
        <v>885</v>
      </c>
    </row>
    <row r="403" spans="1:65" s="2" customFormat="1" ht="14.45" customHeight="1">
      <c r="A403" s="32"/>
      <c r="B403" s="33"/>
      <c r="C403" s="177" t="s">
        <v>886</v>
      </c>
      <c r="D403" s="196" t="s">
        <v>173</v>
      </c>
      <c r="E403" s="178" t="s">
        <v>887</v>
      </c>
      <c r="F403" s="179" t="s">
        <v>888</v>
      </c>
      <c r="G403" s="180" t="s">
        <v>210</v>
      </c>
      <c r="H403" s="181">
        <v>0</v>
      </c>
      <c r="I403" s="182"/>
      <c r="J403" s="183">
        <f>ROUND(I403*H403,2)</f>
        <v>0</v>
      </c>
      <c r="K403" s="184"/>
      <c r="L403" s="37"/>
      <c r="M403" s="185" t="s">
        <v>19</v>
      </c>
      <c r="N403" s="186" t="s">
        <v>45</v>
      </c>
      <c r="O403" s="62"/>
      <c r="P403" s="187">
        <f>O403*H403</f>
        <v>0</v>
      </c>
      <c r="Q403" s="187">
        <v>4.5000000000000003E-5</v>
      </c>
      <c r="R403" s="187">
        <f>Q403*H403</f>
        <v>0</v>
      </c>
      <c r="S403" s="187">
        <v>0</v>
      </c>
      <c r="T403" s="188">
        <f>S403*H403</f>
        <v>0</v>
      </c>
      <c r="U403" s="32"/>
      <c r="V403" s="32"/>
      <c r="W403" s="32"/>
      <c r="X403" s="32"/>
      <c r="Y403" s="32"/>
      <c r="Z403" s="32"/>
      <c r="AA403" s="32"/>
      <c r="AB403" s="32"/>
      <c r="AC403" s="32"/>
      <c r="AD403" s="32"/>
      <c r="AE403" s="32"/>
      <c r="AR403" s="189" t="s">
        <v>253</v>
      </c>
      <c r="AT403" s="189" t="s">
        <v>173</v>
      </c>
      <c r="AU403" s="189" t="s">
        <v>83</v>
      </c>
      <c r="AY403" s="15" t="s">
        <v>168</v>
      </c>
      <c r="BE403" s="190">
        <f>IF(N403="základní",J403,0)</f>
        <v>0</v>
      </c>
      <c r="BF403" s="190">
        <f>IF(N403="snížená",J403,0)</f>
        <v>0</v>
      </c>
      <c r="BG403" s="190">
        <f>IF(N403="zákl. přenesená",J403,0)</f>
        <v>0</v>
      </c>
      <c r="BH403" s="190">
        <f>IF(N403="sníž. přenesená",J403,0)</f>
        <v>0</v>
      </c>
      <c r="BI403" s="190">
        <f>IF(N403="nulová",J403,0)</f>
        <v>0</v>
      </c>
      <c r="BJ403" s="15" t="s">
        <v>81</v>
      </c>
      <c r="BK403" s="190">
        <f>ROUND(I403*H403,2)</f>
        <v>0</v>
      </c>
      <c r="BL403" s="15" t="s">
        <v>253</v>
      </c>
      <c r="BM403" s="189" t="s">
        <v>889</v>
      </c>
    </row>
    <row r="404" spans="1:65" s="2" customFormat="1" ht="11.25">
      <c r="A404" s="32"/>
      <c r="B404" s="33"/>
      <c r="C404" s="34"/>
      <c r="D404" s="191" t="s">
        <v>179</v>
      </c>
      <c r="E404" s="34"/>
      <c r="F404" s="192" t="s">
        <v>890</v>
      </c>
      <c r="G404" s="34"/>
      <c r="H404" s="34"/>
      <c r="I404" s="193"/>
      <c r="J404" s="34"/>
      <c r="K404" s="34"/>
      <c r="L404" s="37"/>
      <c r="M404" s="194"/>
      <c r="N404" s="195"/>
      <c r="O404" s="62"/>
      <c r="P404" s="62"/>
      <c r="Q404" s="62"/>
      <c r="R404" s="62"/>
      <c r="S404" s="62"/>
      <c r="T404" s="63"/>
      <c r="U404" s="32"/>
      <c r="V404" s="32"/>
      <c r="W404" s="32"/>
      <c r="X404" s="32"/>
      <c r="Y404" s="32"/>
      <c r="Z404" s="32"/>
      <c r="AA404" s="32"/>
      <c r="AB404" s="32"/>
      <c r="AC404" s="32"/>
      <c r="AD404" s="32"/>
      <c r="AE404" s="32"/>
      <c r="AT404" s="15" t="s">
        <v>179</v>
      </c>
      <c r="AU404" s="15" t="s">
        <v>83</v>
      </c>
    </row>
    <row r="405" spans="1:65" s="2" customFormat="1" ht="19.899999999999999" customHeight="1">
      <c r="A405" s="32"/>
      <c r="B405" s="33"/>
      <c r="C405" s="177" t="s">
        <v>891</v>
      </c>
      <c r="D405" s="196" t="s">
        <v>173</v>
      </c>
      <c r="E405" s="178" t="s">
        <v>892</v>
      </c>
      <c r="F405" s="179" t="s">
        <v>893</v>
      </c>
      <c r="G405" s="180" t="s">
        <v>223</v>
      </c>
      <c r="H405" s="181">
        <v>0</v>
      </c>
      <c r="I405" s="182"/>
      <c r="J405" s="183">
        <f>ROUND(I405*H405,2)</f>
        <v>0</v>
      </c>
      <c r="K405" s="184"/>
      <c r="L405" s="37"/>
      <c r="M405" s="185" t="s">
        <v>19</v>
      </c>
      <c r="N405" s="186" t="s">
        <v>45</v>
      </c>
      <c r="O405" s="62"/>
      <c r="P405" s="187">
        <f>O405*H405</f>
        <v>0</v>
      </c>
      <c r="Q405" s="187">
        <v>2E-3</v>
      </c>
      <c r="R405" s="187">
        <f>Q405*H405</f>
        <v>0</v>
      </c>
      <c r="S405" s="187">
        <v>0</v>
      </c>
      <c r="T405" s="188">
        <f>S405*H405</f>
        <v>0</v>
      </c>
      <c r="U405" s="32"/>
      <c r="V405" s="32"/>
      <c r="W405" s="32"/>
      <c r="X405" s="32"/>
      <c r="Y405" s="32"/>
      <c r="Z405" s="32"/>
      <c r="AA405" s="32"/>
      <c r="AB405" s="32"/>
      <c r="AC405" s="32"/>
      <c r="AD405" s="32"/>
      <c r="AE405" s="32"/>
      <c r="AR405" s="189" t="s">
        <v>253</v>
      </c>
      <c r="AT405" s="189" t="s">
        <v>173</v>
      </c>
      <c r="AU405" s="189" t="s">
        <v>83</v>
      </c>
      <c r="AY405" s="15" t="s">
        <v>168</v>
      </c>
      <c r="BE405" s="190">
        <f>IF(N405="základní",J405,0)</f>
        <v>0</v>
      </c>
      <c r="BF405" s="190">
        <f>IF(N405="snížená",J405,0)</f>
        <v>0</v>
      </c>
      <c r="BG405" s="190">
        <f>IF(N405="zákl. přenesená",J405,0)</f>
        <v>0</v>
      </c>
      <c r="BH405" s="190">
        <f>IF(N405="sníž. přenesená",J405,0)</f>
        <v>0</v>
      </c>
      <c r="BI405" s="190">
        <f>IF(N405="nulová",J405,0)</f>
        <v>0</v>
      </c>
      <c r="BJ405" s="15" t="s">
        <v>81</v>
      </c>
      <c r="BK405" s="190">
        <f>ROUND(I405*H405,2)</f>
        <v>0</v>
      </c>
      <c r="BL405" s="15" t="s">
        <v>253</v>
      </c>
      <c r="BM405" s="189" t="s">
        <v>894</v>
      </c>
    </row>
    <row r="406" spans="1:65" s="2" customFormat="1" ht="11.25">
      <c r="A406" s="32"/>
      <c r="B406" s="33"/>
      <c r="C406" s="34"/>
      <c r="D406" s="191" t="s">
        <v>179</v>
      </c>
      <c r="E406" s="34"/>
      <c r="F406" s="192" t="s">
        <v>895</v>
      </c>
      <c r="G406" s="34"/>
      <c r="H406" s="34"/>
      <c r="I406" s="193"/>
      <c r="J406" s="34"/>
      <c r="K406" s="34"/>
      <c r="L406" s="37"/>
      <c r="M406" s="194"/>
      <c r="N406" s="195"/>
      <c r="O406" s="62"/>
      <c r="P406" s="62"/>
      <c r="Q406" s="62"/>
      <c r="R406" s="62"/>
      <c r="S406" s="62"/>
      <c r="T406" s="63"/>
      <c r="U406" s="32"/>
      <c r="V406" s="32"/>
      <c r="W406" s="32"/>
      <c r="X406" s="32"/>
      <c r="Y406" s="32"/>
      <c r="Z406" s="32"/>
      <c r="AA406" s="32"/>
      <c r="AB406" s="32"/>
      <c r="AC406" s="32"/>
      <c r="AD406" s="32"/>
      <c r="AE406" s="32"/>
      <c r="AT406" s="15" t="s">
        <v>179</v>
      </c>
      <c r="AU406" s="15" t="s">
        <v>83</v>
      </c>
    </row>
    <row r="407" spans="1:65" s="2" customFormat="1" ht="14.45" customHeight="1">
      <c r="A407" s="32"/>
      <c r="B407" s="33"/>
      <c r="C407" s="197" t="s">
        <v>896</v>
      </c>
      <c r="D407" s="208" t="s">
        <v>447</v>
      </c>
      <c r="E407" s="198" t="s">
        <v>866</v>
      </c>
      <c r="F407" s="199" t="s">
        <v>867</v>
      </c>
      <c r="G407" s="200" t="s">
        <v>210</v>
      </c>
      <c r="H407" s="201">
        <v>0</v>
      </c>
      <c r="I407" s="202"/>
      <c r="J407" s="203">
        <f>ROUND(I407*H407,2)</f>
        <v>0</v>
      </c>
      <c r="K407" s="204"/>
      <c r="L407" s="205"/>
      <c r="M407" s="206" t="s">
        <v>19</v>
      </c>
      <c r="N407" s="207" t="s">
        <v>45</v>
      </c>
      <c r="O407" s="62"/>
      <c r="P407" s="187">
        <f>O407*H407</f>
        <v>0</v>
      </c>
      <c r="Q407" s="187">
        <v>1.77E-2</v>
      </c>
      <c r="R407" s="187">
        <f>Q407*H407</f>
        <v>0</v>
      </c>
      <c r="S407" s="187">
        <v>0</v>
      </c>
      <c r="T407" s="188">
        <f>S407*H407</f>
        <v>0</v>
      </c>
      <c r="U407" s="32"/>
      <c r="V407" s="32"/>
      <c r="W407" s="32"/>
      <c r="X407" s="32"/>
      <c r="Y407" s="32"/>
      <c r="Z407" s="32"/>
      <c r="AA407" s="32"/>
      <c r="AB407" s="32"/>
      <c r="AC407" s="32"/>
      <c r="AD407" s="32"/>
      <c r="AE407" s="32"/>
      <c r="AR407" s="189" t="s">
        <v>337</v>
      </c>
      <c r="AT407" s="189" t="s">
        <v>447</v>
      </c>
      <c r="AU407" s="189" t="s">
        <v>83</v>
      </c>
      <c r="AY407" s="15" t="s">
        <v>168</v>
      </c>
      <c r="BE407" s="190">
        <f>IF(N407="základní",J407,0)</f>
        <v>0</v>
      </c>
      <c r="BF407" s="190">
        <f>IF(N407="snížená",J407,0)</f>
        <v>0</v>
      </c>
      <c r="BG407" s="190">
        <f>IF(N407="zákl. přenesená",J407,0)</f>
        <v>0</v>
      </c>
      <c r="BH407" s="190">
        <f>IF(N407="sníž. přenesená",J407,0)</f>
        <v>0</v>
      </c>
      <c r="BI407" s="190">
        <f>IF(N407="nulová",J407,0)</f>
        <v>0</v>
      </c>
      <c r="BJ407" s="15" t="s">
        <v>81</v>
      </c>
      <c r="BK407" s="190">
        <f>ROUND(I407*H407,2)</f>
        <v>0</v>
      </c>
      <c r="BL407" s="15" t="s">
        <v>253</v>
      </c>
      <c r="BM407" s="189" t="s">
        <v>897</v>
      </c>
    </row>
    <row r="408" spans="1:65" s="2" customFormat="1" ht="19.899999999999999" customHeight="1">
      <c r="A408" s="32"/>
      <c r="B408" s="33"/>
      <c r="C408" s="177" t="s">
        <v>898</v>
      </c>
      <c r="D408" s="196" t="s">
        <v>173</v>
      </c>
      <c r="E408" s="178" t="s">
        <v>892</v>
      </c>
      <c r="F408" s="179" t="s">
        <v>893</v>
      </c>
      <c r="G408" s="180" t="s">
        <v>223</v>
      </c>
      <c r="H408" s="181">
        <v>0</v>
      </c>
      <c r="I408" s="182"/>
      <c r="J408" s="183">
        <f>ROUND(I408*H408,2)</f>
        <v>0</v>
      </c>
      <c r="K408" s="184"/>
      <c r="L408" s="37"/>
      <c r="M408" s="185" t="s">
        <v>19</v>
      </c>
      <c r="N408" s="186" t="s">
        <v>45</v>
      </c>
      <c r="O408" s="62"/>
      <c r="P408" s="187">
        <f>O408*H408</f>
        <v>0</v>
      </c>
      <c r="Q408" s="187">
        <v>2E-3</v>
      </c>
      <c r="R408" s="187">
        <f>Q408*H408</f>
        <v>0</v>
      </c>
      <c r="S408" s="187">
        <v>0</v>
      </c>
      <c r="T408" s="188">
        <f>S408*H408</f>
        <v>0</v>
      </c>
      <c r="U408" s="32"/>
      <c r="V408" s="32"/>
      <c r="W408" s="32"/>
      <c r="X408" s="32"/>
      <c r="Y408" s="32"/>
      <c r="Z408" s="32"/>
      <c r="AA408" s="32"/>
      <c r="AB408" s="32"/>
      <c r="AC408" s="32"/>
      <c r="AD408" s="32"/>
      <c r="AE408" s="32"/>
      <c r="AR408" s="189" t="s">
        <v>253</v>
      </c>
      <c r="AT408" s="189" t="s">
        <v>173</v>
      </c>
      <c r="AU408" s="189" t="s">
        <v>83</v>
      </c>
      <c r="AY408" s="15" t="s">
        <v>168</v>
      </c>
      <c r="BE408" s="190">
        <f>IF(N408="základní",J408,0)</f>
        <v>0</v>
      </c>
      <c r="BF408" s="190">
        <f>IF(N408="snížená",J408,0)</f>
        <v>0</v>
      </c>
      <c r="BG408" s="190">
        <f>IF(N408="zákl. přenesená",J408,0)</f>
        <v>0</v>
      </c>
      <c r="BH408" s="190">
        <f>IF(N408="sníž. přenesená",J408,0)</f>
        <v>0</v>
      </c>
      <c r="BI408" s="190">
        <f>IF(N408="nulová",J408,0)</f>
        <v>0</v>
      </c>
      <c r="BJ408" s="15" t="s">
        <v>81</v>
      </c>
      <c r="BK408" s="190">
        <f>ROUND(I408*H408,2)</f>
        <v>0</v>
      </c>
      <c r="BL408" s="15" t="s">
        <v>253</v>
      </c>
      <c r="BM408" s="189" t="s">
        <v>899</v>
      </c>
    </row>
    <row r="409" spans="1:65" s="2" customFormat="1" ht="11.25">
      <c r="A409" s="32"/>
      <c r="B409" s="33"/>
      <c r="C409" s="34"/>
      <c r="D409" s="191" t="s">
        <v>179</v>
      </c>
      <c r="E409" s="34"/>
      <c r="F409" s="192" t="s">
        <v>895</v>
      </c>
      <c r="G409" s="34"/>
      <c r="H409" s="34"/>
      <c r="I409" s="193"/>
      <c r="J409" s="34"/>
      <c r="K409" s="34"/>
      <c r="L409" s="37"/>
      <c r="M409" s="194"/>
      <c r="N409" s="195"/>
      <c r="O409" s="62"/>
      <c r="P409" s="62"/>
      <c r="Q409" s="62"/>
      <c r="R409" s="62"/>
      <c r="S409" s="62"/>
      <c r="T409" s="63"/>
      <c r="U409" s="32"/>
      <c r="V409" s="32"/>
      <c r="W409" s="32"/>
      <c r="X409" s="32"/>
      <c r="Y409" s="32"/>
      <c r="Z409" s="32"/>
      <c r="AA409" s="32"/>
      <c r="AB409" s="32"/>
      <c r="AC409" s="32"/>
      <c r="AD409" s="32"/>
      <c r="AE409" s="32"/>
      <c r="AT409" s="15" t="s">
        <v>179</v>
      </c>
      <c r="AU409" s="15" t="s">
        <v>83</v>
      </c>
    </row>
    <row r="410" spans="1:65" s="2" customFormat="1" ht="14.45" customHeight="1">
      <c r="A410" s="32"/>
      <c r="B410" s="33"/>
      <c r="C410" s="197" t="s">
        <v>900</v>
      </c>
      <c r="D410" s="208" t="s">
        <v>447</v>
      </c>
      <c r="E410" s="198" t="s">
        <v>879</v>
      </c>
      <c r="F410" s="199" t="s">
        <v>880</v>
      </c>
      <c r="G410" s="200" t="s">
        <v>210</v>
      </c>
      <c r="H410" s="201">
        <v>0</v>
      </c>
      <c r="I410" s="202"/>
      <c r="J410" s="203">
        <f>ROUND(I410*H410,2)</f>
        <v>0</v>
      </c>
      <c r="K410" s="204"/>
      <c r="L410" s="205"/>
      <c r="M410" s="206" t="s">
        <v>19</v>
      </c>
      <c r="N410" s="207" t="s">
        <v>45</v>
      </c>
      <c r="O410" s="62"/>
      <c r="P410" s="187">
        <f>O410*H410</f>
        <v>0</v>
      </c>
      <c r="Q410" s="187">
        <v>2.07E-2</v>
      </c>
      <c r="R410" s="187">
        <f>Q410*H410</f>
        <v>0</v>
      </c>
      <c r="S410" s="187">
        <v>0</v>
      </c>
      <c r="T410" s="188">
        <f>S410*H410</f>
        <v>0</v>
      </c>
      <c r="U410" s="32"/>
      <c r="V410" s="32"/>
      <c r="W410" s="32"/>
      <c r="X410" s="32"/>
      <c r="Y410" s="32"/>
      <c r="Z410" s="32"/>
      <c r="AA410" s="32"/>
      <c r="AB410" s="32"/>
      <c r="AC410" s="32"/>
      <c r="AD410" s="32"/>
      <c r="AE410" s="32"/>
      <c r="AR410" s="189" t="s">
        <v>337</v>
      </c>
      <c r="AT410" s="189" t="s">
        <v>447</v>
      </c>
      <c r="AU410" s="189" t="s">
        <v>83</v>
      </c>
      <c r="AY410" s="15" t="s">
        <v>168</v>
      </c>
      <c r="BE410" s="190">
        <f>IF(N410="základní",J410,0)</f>
        <v>0</v>
      </c>
      <c r="BF410" s="190">
        <f>IF(N410="snížená",J410,0)</f>
        <v>0</v>
      </c>
      <c r="BG410" s="190">
        <f>IF(N410="zákl. přenesená",J410,0)</f>
        <v>0</v>
      </c>
      <c r="BH410" s="190">
        <f>IF(N410="sníž. přenesená",J410,0)</f>
        <v>0</v>
      </c>
      <c r="BI410" s="190">
        <f>IF(N410="nulová",J410,0)</f>
        <v>0</v>
      </c>
      <c r="BJ410" s="15" t="s">
        <v>81</v>
      </c>
      <c r="BK410" s="190">
        <f>ROUND(I410*H410,2)</f>
        <v>0</v>
      </c>
      <c r="BL410" s="15" t="s">
        <v>253</v>
      </c>
      <c r="BM410" s="189" t="s">
        <v>901</v>
      </c>
    </row>
    <row r="411" spans="1:65" s="2" customFormat="1" ht="22.15" customHeight="1">
      <c r="A411" s="32"/>
      <c r="B411" s="33"/>
      <c r="C411" s="177" t="s">
        <v>902</v>
      </c>
      <c r="D411" s="196" t="s">
        <v>173</v>
      </c>
      <c r="E411" s="178" t="s">
        <v>903</v>
      </c>
      <c r="F411" s="179" t="s">
        <v>904</v>
      </c>
      <c r="G411" s="180" t="s">
        <v>197</v>
      </c>
      <c r="H411" s="181">
        <v>0</v>
      </c>
      <c r="I411" s="182"/>
      <c r="J411" s="183">
        <f>ROUND(I411*H411,2)</f>
        <v>0</v>
      </c>
      <c r="K411" s="184"/>
      <c r="L411" s="37"/>
      <c r="M411" s="185" t="s">
        <v>19</v>
      </c>
      <c r="N411" s="186" t="s">
        <v>45</v>
      </c>
      <c r="O411" s="62"/>
      <c r="P411" s="187">
        <f>O411*H411</f>
        <v>0</v>
      </c>
      <c r="Q411" s="187">
        <v>0</v>
      </c>
      <c r="R411" s="187">
        <f>Q411*H411</f>
        <v>0</v>
      </c>
      <c r="S411" s="187">
        <v>0</v>
      </c>
      <c r="T411" s="188">
        <f>S411*H411</f>
        <v>0</v>
      </c>
      <c r="U411" s="32"/>
      <c r="V411" s="32"/>
      <c r="W411" s="32"/>
      <c r="X411" s="32"/>
      <c r="Y411" s="32"/>
      <c r="Z411" s="32"/>
      <c r="AA411" s="32"/>
      <c r="AB411" s="32"/>
      <c r="AC411" s="32"/>
      <c r="AD411" s="32"/>
      <c r="AE411" s="32"/>
      <c r="AR411" s="189" t="s">
        <v>253</v>
      </c>
      <c r="AT411" s="189" t="s">
        <v>173</v>
      </c>
      <c r="AU411" s="189" t="s">
        <v>83</v>
      </c>
      <c r="AY411" s="15" t="s">
        <v>168</v>
      </c>
      <c r="BE411" s="190">
        <f>IF(N411="základní",J411,0)</f>
        <v>0</v>
      </c>
      <c r="BF411" s="190">
        <f>IF(N411="snížená",J411,0)</f>
        <v>0</v>
      </c>
      <c r="BG411" s="190">
        <f>IF(N411="zákl. přenesená",J411,0)</f>
        <v>0</v>
      </c>
      <c r="BH411" s="190">
        <f>IF(N411="sníž. přenesená",J411,0)</f>
        <v>0</v>
      </c>
      <c r="BI411" s="190">
        <f>IF(N411="nulová",J411,0)</f>
        <v>0</v>
      </c>
      <c r="BJ411" s="15" t="s">
        <v>81</v>
      </c>
      <c r="BK411" s="190">
        <f>ROUND(I411*H411,2)</f>
        <v>0</v>
      </c>
      <c r="BL411" s="15" t="s">
        <v>253</v>
      </c>
      <c r="BM411" s="189" t="s">
        <v>905</v>
      </c>
    </row>
    <row r="412" spans="1:65" s="2" customFormat="1" ht="11.25">
      <c r="A412" s="32"/>
      <c r="B412" s="33"/>
      <c r="C412" s="34"/>
      <c r="D412" s="191" t="s">
        <v>179</v>
      </c>
      <c r="E412" s="34"/>
      <c r="F412" s="192" t="s">
        <v>906</v>
      </c>
      <c r="G412" s="34"/>
      <c r="H412" s="34"/>
      <c r="I412" s="193"/>
      <c r="J412" s="34"/>
      <c r="K412" s="34"/>
      <c r="L412" s="37"/>
      <c r="M412" s="194"/>
      <c r="N412" s="195"/>
      <c r="O412" s="62"/>
      <c r="P412" s="62"/>
      <c r="Q412" s="62"/>
      <c r="R412" s="62"/>
      <c r="S412" s="62"/>
      <c r="T412" s="63"/>
      <c r="U412" s="32"/>
      <c r="V412" s="32"/>
      <c r="W412" s="32"/>
      <c r="X412" s="32"/>
      <c r="Y412" s="32"/>
      <c r="Z412" s="32"/>
      <c r="AA412" s="32"/>
      <c r="AB412" s="32"/>
      <c r="AC412" s="32"/>
      <c r="AD412" s="32"/>
      <c r="AE412" s="32"/>
      <c r="AT412" s="15" t="s">
        <v>179</v>
      </c>
      <c r="AU412" s="15" t="s">
        <v>83</v>
      </c>
    </row>
    <row r="413" spans="1:65" s="12" customFormat="1" ht="22.9" customHeight="1">
      <c r="B413" s="161"/>
      <c r="C413" s="162"/>
      <c r="D413" s="163" t="s">
        <v>73</v>
      </c>
      <c r="E413" s="175" t="s">
        <v>907</v>
      </c>
      <c r="F413" s="175" t="s">
        <v>908</v>
      </c>
      <c r="G413" s="162"/>
      <c r="H413" s="162"/>
      <c r="I413" s="165"/>
      <c r="J413" s="176">
        <f>BK413</f>
        <v>0</v>
      </c>
      <c r="K413" s="162"/>
      <c r="L413" s="167"/>
      <c r="M413" s="168"/>
      <c r="N413" s="169"/>
      <c r="O413" s="169"/>
      <c r="P413" s="170">
        <f>SUM(P414:P433)</f>
        <v>0</v>
      </c>
      <c r="Q413" s="169"/>
      <c r="R413" s="170">
        <f>SUM(R414:R433)</f>
        <v>0</v>
      </c>
      <c r="S413" s="169"/>
      <c r="T413" s="171">
        <f>SUM(T414:T433)</f>
        <v>0</v>
      </c>
      <c r="AR413" s="172" t="s">
        <v>83</v>
      </c>
      <c r="AT413" s="173" t="s">
        <v>73</v>
      </c>
      <c r="AU413" s="173" t="s">
        <v>81</v>
      </c>
      <c r="AY413" s="172" t="s">
        <v>168</v>
      </c>
      <c r="BK413" s="174">
        <f>SUM(BK414:BK433)</f>
        <v>0</v>
      </c>
    </row>
    <row r="414" spans="1:65" s="2" customFormat="1" ht="14.45" customHeight="1">
      <c r="A414" s="32"/>
      <c r="B414" s="33"/>
      <c r="C414" s="177" t="s">
        <v>909</v>
      </c>
      <c r="D414" s="196" t="s">
        <v>173</v>
      </c>
      <c r="E414" s="178" t="s">
        <v>910</v>
      </c>
      <c r="F414" s="179" t="s">
        <v>911</v>
      </c>
      <c r="G414" s="180" t="s">
        <v>210</v>
      </c>
      <c r="H414" s="181">
        <v>0</v>
      </c>
      <c r="I414" s="182"/>
      <c r="J414" s="183">
        <f>ROUND(I414*H414,2)</f>
        <v>0</v>
      </c>
      <c r="K414" s="184"/>
      <c r="L414" s="37"/>
      <c r="M414" s="185" t="s">
        <v>19</v>
      </c>
      <c r="N414" s="186" t="s">
        <v>45</v>
      </c>
      <c r="O414" s="62"/>
      <c r="P414" s="187">
        <f>O414*H414</f>
        <v>0</v>
      </c>
      <c r="Q414" s="187">
        <v>0</v>
      </c>
      <c r="R414" s="187">
        <f>Q414*H414</f>
        <v>0</v>
      </c>
      <c r="S414" s="187">
        <v>0</v>
      </c>
      <c r="T414" s="188">
        <f>S414*H414</f>
        <v>0</v>
      </c>
      <c r="U414" s="32"/>
      <c r="V414" s="32"/>
      <c r="W414" s="32"/>
      <c r="X414" s="32"/>
      <c r="Y414" s="32"/>
      <c r="Z414" s="32"/>
      <c r="AA414" s="32"/>
      <c r="AB414" s="32"/>
      <c r="AC414" s="32"/>
      <c r="AD414" s="32"/>
      <c r="AE414" s="32"/>
      <c r="AR414" s="189" t="s">
        <v>253</v>
      </c>
      <c r="AT414" s="189" t="s">
        <v>173</v>
      </c>
      <c r="AU414" s="189" t="s">
        <v>83</v>
      </c>
      <c r="AY414" s="15" t="s">
        <v>168</v>
      </c>
      <c r="BE414" s="190">
        <f>IF(N414="základní",J414,0)</f>
        <v>0</v>
      </c>
      <c r="BF414" s="190">
        <f>IF(N414="snížená",J414,0)</f>
        <v>0</v>
      </c>
      <c r="BG414" s="190">
        <f>IF(N414="zákl. přenesená",J414,0)</f>
        <v>0</v>
      </c>
      <c r="BH414" s="190">
        <f>IF(N414="sníž. přenesená",J414,0)</f>
        <v>0</v>
      </c>
      <c r="BI414" s="190">
        <f>IF(N414="nulová",J414,0)</f>
        <v>0</v>
      </c>
      <c r="BJ414" s="15" t="s">
        <v>81</v>
      </c>
      <c r="BK414" s="190">
        <f>ROUND(I414*H414,2)</f>
        <v>0</v>
      </c>
      <c r="BL414" s="15" t="s">
        <v>253</v>
      </c>
      <c r="BM414" s="189" t="s">
        <v>912</v>
      </c>
    </row>
    <row r="415" spans="1:65" s="2" customFormat="1" ht="11.25">
      <c r="A415" s="32"/>
      <c r="B415" s="33"/>
      <c r="C415" s="34"/>
      <c r="D415" s="191" t="s">
        <v>179</v>
      </c>
      <c r="E415" s="34"/>
      <c r="F415" s="192" t="s">
        <v>913</v>
      </c>
      <c r="G415" s="34"/>
      <c r="H415" s="34"/>
      <c r="I415" s="193"/>
      <c r="J415" s="34"/>
      <c r="K415" s="34"/>
      <c r="L415" s="37"/>
      <c r="M415" s="194"/>
      <c r="N415" s="195"/>
      <c r="O415" s="62"/>
      <c r="P415" s="62"/>
      <c r="Q415" s="62"/>
      <c r="R415" s="62"/>
      <c r="S415" s="62"/>
      <c r="T415" s="63"/>
      <c r="U415" s="32"/>
      <c r="V415" s="32"/>
      <c r="W415" s="32"/>
      <c r="X415" s="32"/>
      <c r="Y415" s="32"/>
      <c r="Z415" s="32"/>
      <c r="AA415" s="32"/>
      <c r="AB415" s="32"/>
      <c r="AC415" s="32"/>
      <c r="AD415" s="32"/>
      <c r="AE415" s="32"/>
      <c r="AT415" s="15" t="s">
        <v>179</v>
      </c>
      <c r="AU415" s="15" t="s">
        <v>83</v>
      </c>
    </row>
    <row r="416" spans="1:65" s="2" customFormat="1" ht="14.45" customHeight="1">
      <c r="A416" s="32"/>
      <c r="B416" s="33"/>
      <c r="C416" s="177" t="s">
        <v>914</v>
      </c>
      <c r="D416" s="196" t="s">
        <v>173</v>
      </c>
      <c r="E416" s="178" t="s">
        <v>915</v>
      </c>
      <c r="F416" s="179" t="s">
        <v>916</v>
      </c>
      <c r="G416" s="180" t="s">
        <v>210</v>
      </c>
      <c r="H416" s="181">
        <v>0</v>
      </c>
      <c r="I416" s="182"/>
      <c r="J416" s="183">
        <f>ROUND(I416*H416,2)</f>
        <v>0</v>
      </c>
      <c r="K416" s="184"/>
      <c r="L416" s="37"/>
      <c r="M416" s="185" t="s">
        <v>19</v>
      </c>
      <c r="N416" s="186" t="s">
        <v>45</v>
      </c>
      <c r="O416" s="62"/>
      <c r="P416" s="187">
        <f>O416*H416</f>
        <v>0</v>
      </c>
      <c r="Q416" s="187">
        <v>0</v>
      </c>
      <c r="R416" s="187">
        <f>Q416*H416</f>
        <v>0</v>
      </c>
      <c r="S416" s="187">
        <v>0</v>
      </c>
      <c r="T416" s="188">
        <f>S416*H416</f>
        <v>0</v>
      </c>
      <c r="U416" s="32"/>
      <c r="V416" s="32"/>
      <c r="W416" s="32"/>
      <c r="X416" s="32"/>
      <c r="Y416" s="32"/>
      <c r="Z416" s="32"/>
      <c r="AA416" s="32"/>
      <c r="AB416" s="32"/>
      <c r="AC416" s="32"/>
      <c r="AD416" s="32"/>
      <c r="AE416" s="32"/>
      <c r="AR416" s="189" t="s">
        <v>253</v>
      </c>
      <c r="AT416" s="189" t="s">
        <v>173</v>
      </c>
      <c r="AU416" s="189" t="s">
        <v>83</v>
      </c>
      <c r="AY416" s="15" t="s">
        <v>168</v>
      </c>
      <c r="BE416" s="190">
        <f>IF(N416="základní",J416,0)</f>
        <v>0</v>
      </c>
      <c r="BF416" s="190">
        <f>IF(N416="snížená",J416,0)</f>
        <v>0</v>
      </c>
      <c r="BG416" s="190">
        <f>IF(N416="zákl. přenesená",J416,0)</f>
        <v>0</v>
      </c>
      <c r="BH416" s="190">
        <f>IF(N416="sníž. přenesená",J416,0)</f>
        <v>0</v>
      </c>
      <c r="BI416" s="190">
        <f>IF(N416="nulová",J416,0)</f>
        <v>0</v>
      </c>
      <c r="BJ416" s="15" t="s">
        <v>81</v>
      </c>
      <c r="BK416" s="190">
        <f>ROUND(I416*H416,2)</f>
        <v>0</v>
      </c>
      <c r="BL416" s="15" t="s">
        <v>253</v>
      </c>
      <c r="BM416" s="189" t="s">
        <v>917</v>
      </c>
    </row>
    <row r="417" spans="1:65" s="2" customFormat="1" ht="11.25">
      <c r="A417" s="32"/>
      <c r="B417" s="33"/>
      <c r="C417" s="34"/>
      <c r="D417" s="191" t="s">
        <v>179</v>
      </c>
      <c r="E417" s="34"/>
      <c r="F417" s="192" t="s">
        <v>918</v>
      </c>
      <c r="G417" s="34"/>
      <c r="H417" s="34"/>
      <c r="I417" s="193"/>
      <c r="J417" s="34"/>
      <c r="K417" s="34"/>
      <c r="L417" s="37"/>
      <c r="M417" s="194"/>
      <c r="N417" s="195"/>
      <c r="O417" s="62"/>
      <c r="P417" s="62"/>
      <c r="Q417" s="62"/>
      <c r="R417" s="62"/>
      <c r="S417" s="62"/>
      <c r="T417" s="63"/>
      <c r="U417" s="32"/>
      <c r="V417" s="32"/>
      <c r="W417" s="32"/>
      <c r="X417" s="32"/>
      <c r="Y417" s="32"/>
      <c r="Z417" s="32"/>
      <c r="AA417" s="32"/>
      <c r="AB417" s="32"/>
      <c r="AC417" s="32"/>
      <c r="AD417" s="32"/>
      <c r="AE417" s="32"/>
      <c r="AT417" s="15" t="s">
        <v>179</v>
      </c>
      <c r="AU417" s="15" t="s">
        <v>83</v>
      </c>
    </row>
    <row r="418" spans="1:65" s="2" customFormat="1" ht="14.45" customHeight="1">
      <c r="A418" s="32"/>
      <c r="B418" s="33"/>
      <c r="C418" s="197" t="s">
        <v>919</v>
      </c>
      <c r="D418" s="208" t="s">
        <v>447</v>
      </c>
      <c r="E418" s="198" t="s">
        <v>920</v>
      </c>
      <c r="F418" s="199" t="s">
        <v>921</v>
      </c>
      <c r="G418" s="200" t="s">
        <v>210</v>
      </c>
      <c r="H418" s="201">
        <v>0</v>
      </c>
      <c r="I418" s="202"/>
      <c r="J418" s="203">
        <f>ROUND(I418*H418,2)</f>
        <v>0</v>
      </c>
      <c r="K418" s="204"/>
      <c r="L418" s="205"/>
      <c r="M418" s="206" t="s">
        <v>19</v>
      </c>
      <c r="N418" s="207" t="s">
        <v>45</v>
      </c>
      <c r="O418" s="62"/>
      <c r="P418" s="187">
        <f>O418*H418</f>
        <v>0</v>
      </c>
      <c r="Q418" s="187">
        <v>0</v>
      </c>
      <c r="R418" s="187">
        <f>Q418*H418</f>
        <v>0</v>
      </c>
      <c r="S418" s="187">
        <v>0</v>
      </c>
      <c r="T418" s="188">
        <f>S418*H418</f>
        <v>0</v>
      </c>
      <c r="U418" s="32"/>
      <c r="V418" s="32"/>
      <c r="W418" s="32"/>
      <c r="X418" s="32"/>
      <c r="Y418" s="32"/>
      <c r="Z418" s="32"/>
      <c r="AA418" s="32"/>
      <c r="AB418" s="32"/>
      <c r="AC418" s="32"/>
      <c r="AD418" s="32"/>
      <c r="AE418" s="32"/>
      <c r="AR418" s="189" t="s">
        <v>337</v>
      </c>
      <c r="AT418" s="189" t="s">
        <v>447</v>
      </c>
      <c r="AU418" s="189" t="s">
        <v>83</v>
      </c>
      <c r="AY418" s="15" t="s">
        <v>168</v>
      </c>
      <c r="BE418" s="190">
        <f>IF(N418="základní",J418,0)</f>
        <v>0</v>
      </c>
      <c r="BF418" s="190">
        <f>IF(N418="snížená",J418,0)</f>
        <v>0</v>
      </c>
      <c r="BG418" s="190">
        <f>IF(N418="zákl. přenesená",J418,0)</f>
        <v>0</v>
      </c>
      <c r="BH418" s="190">
        <f>IF(N418="sníž. přenesená",J418,0)</f>
        <v>0</v>
      </c>
      <c r="BI418" s="190">
        <f>IF(N418="nulová",J418,0)</f>
        <v>0</v>
      </c>
      <c r="BJ418" s="15" t="s">
        <v>81</v>
      </c>
      <c r="BK418" s="190">
        <f>ROUND(I418*H418,2)</f>
        <v>0</v>
      </c>
      <c r="BL418" s="15" t="s">
        <v>253</v>
      </c>
      <c r="BM418" s="189" t="s">
        <v>922</v>
      </c>
    </row>
    <row r="419" spans="1:65" s="2" customFormat="1" ht="22.15" customHeight="1">
      <c r="A419" s="32"/>
      <c r="B419" s="33"/>
      <c r="C419" s="177" t="s">
        <v>923</v>
      </c>
      <c r="D419" s="196" t="s">
        <v>173</v>
      </c>
      <c r="E419" s="178" t="s">
        <v>924</v>
      </c>
      <c r="F419" s="179" t="s">
        <v>925</v>
      </c>
      <c r="G419" s="180" t="s">
        <v>210</v>
      </c>
      <c r="H419" s="181">
        <v>0</v>
      </c>
      <c r="I419" s="182"/>
      <c r="J419" s="183">
        <f>ROUND(I419*H419,2)</f>
        <v>0</v>
      </c>
      <c r="K419" s="184"/>
      <c r="L419" s="37"/>
      <c r="M419" s="185" t="s">
        <v>19</v>
      </c>
      <c r="N419" s="186" t="s">
        <v>45</v>
      </c>
      <c r="O419" s="62"/>
      <c r="P419" s="187">
        <f>O419*H419</f>
        <v>0</v>
      </c>
      <c r="Q419" s="187">
        <v>0</v>
      </c>
      <c r="R419" s="187">
        <f>Q419*H419</f>
        <v>0</v>
      </c>
      <c r="S419" s="187">
        <v>0</v>
      </c>
      <c r="T419" s="188">
        <f>S419*H419</f>
        <v>0</v>
      </c>
      <c r="U419" s="32"/>
      <c r="V419" s="32"/>
      <c r="W419" s="32"/>
      <c r="X419" s="32"/>
      <c r="Y419" s="32"/>
      <c r="Z419" s="32"/>
      <c r="AA419" s="32"/>
      <c r="AB419" s="32"/>
      <c r="AC419" s="32"/>
      <c r="AD419" s="32"/>
      <c r="AE419" s="32"/>
      <c r="AR419" s="189" t="s">
        <v>253</v>
      </c>
      <c r="AT419" s="189" t="s">
        <v>173</v>
      </c>
      <c r="AU419" s="189" t="s">
        <v>83</v>
      </c>
      <c r="AY419" s="15" t="s">
        <v>168</v>
      </c>
      <c r="BE419" s="190">
        <f>IF(N419="základní",J419,0)</f>
        <v>0</v>
      </c>
      <c r="BF419" s="190">
        <f>IF(N419="snížená",J419,0)</f>
        <v>0</v>
      </c>
      <c r="BG419" s="190">
        <f>IF(N419="zákl. přenesená",J419,0)</f>
        <v>0</v>
      </c>
      <c r="BH419" s="190">
        <f>IF(N419="sníž. přenesená",J419,0)</f>
        <v>0</v>
      </c>
      <c r="BI419" s="190">
        <f>IF(N419="nulová",J419,0)</f>
        <v>0</v>
      </c>
      <c r="BJ419" s="15" t="s">
        <v>81</v>
      </c>
      <c r="BK419" s="190">
        <f>ROUND(I419*H419,2)</f>
        <v>0</v>
      </c>
      <c r="BL419" s="15" t="s">
        <v>253</v>
      </c>
      <c r="BM419" s="189" t="s">
        <v>926</v>
      </c>
    </row>
    <row r="420" spans="1:65" s="2" customFormat="1" ht="11.25">
      <c r="A420" s="32"/>
      <c r="B420" s="33"/>
      <c r="C420" s="34"/>
      <c r="D420" s="191" t="s">
        <v>179</v>
      </c>
      <c r="E420" s="34"/>
      <c r="F420" s="192" t="s">
        <v>927</v>
      </c>
      <c r="G420" s="34"/>
      <c r="H420" s="34"/>
      <c r="I420" s="193"/>
      <c r="J420" s="34"/>
      <c r="K420" s="34"/>
      <c r="L420" s="37"/>
      <c r="M420" s="194"/>
      <c r="N420" s="195"/>
      <c r="O420" s="62"/>
      <c r="P420" s="62"/>
      <c r="Q420" s="62"/>
      <c r="R420" s="62"/>
      <c r="S420" s="62"/>
      <c r="T420" s="63"/>
      <c r="U420" s="32"/>
      <c r="V420" s="32"/>
      <c r="W420" s="32"/>
      <c r="X420" s="32"/>
      <c r="Y420" s="32"/>
      <c r="Z420" s="32"/>
      <c r="AA420" s="32"/>
      <c r="AB420" s="32"/>
      <c r="AC420" s="32"/>
      <c r="AD420" s="32"/>
      <c r="AE420" s="32"/>
      <c r="AT420" s="15" t="s">
        <v>179</v>
      </c>
      <c r="AU420" s="15" t="s">
        <v>83</v>
      </c>
    </row>
    <row r="421" spans="1:65" s="2" customFormat="1" ht="14.45" customHeight="1">
      <c r="A421" s="32"/>
      <c r="B421" s="33"/>
      <c r="C421" s="197" t="s">
        <v>928</v>
      </c>
      <c r="D421" s="208" t="s">
        <v>447</v>
      </c>
      <c r="E421" s="198" t="s">
        <v>920</v>
      </c>
      <c r="F421" s="199" t="s">
        <v>921</v>
      </c>
      <c r="G421" s="200" t="s">
        <v>210</v>
      </c>
      <c r="H421" s="201">
        <v>0</v>
      </c>
      <c r="I421" s="202"/>
      <c r="J421" s="203">
        <f>ROUND(I421*H421,2)</f>
        <v>0</v>
      </c>
      <c r="K421" s="204"/>
      <c r="L421" s="205"/>
      <c r="M421" s="206" t="s">
        <v>19</v>
      </c>
      <c r="N421" s="207" t="s">
        <v>45</v>
      </c>
      <c r="O421" s="62"/>
      <c r="P421" s="187">
        <f>O421*H421</f>
        <v>0</v>
      </c>
      <c r="Q421" s="187">
        <v>0</v>
      </c>
      <c r="R421" s="187">
        <f>Q421*H421</f>
        <v>0</v>
      </c>
      <c r="S421" s="187">
        <v>0</v>
      </c>
      <c r="T421" s="188">
        <f>S421*H421</f>
        <v>0</v>
      </c>
      <c r="U421" s="32"/>
      <c r="V421" s="32"/>
      <c r="W421" s="32"/>
      <c r="X421" s="32"/>
      <c r="Y421" s="32"/>
      <c r="Z421" s="32"/>
      <c r="AA421" s="32"/>
      <c r="AB421" s="32"/>
      <c r="AC421" s="32"/>
      <c r="AD421" s="32"/>
      <c r="AE421" s="32"/>
      <c r="AR421" s="189" t="s">
        <v>337</v>
      </c>
      <c r="AT421" s="189" t="s">
        <v>447</v>
      </c>
      <c r="AU421" s="189" t="s">
        <v>83</v>
      </c>
      <c r="AY421" s="15" t="s">
        <v>168</v>
      </c>
      <c r="BE421" s="190">
        <f>IF(N421="základní",J421,0)</f>
        <v>0</v>
      </c>
      <c r="BF421" s="190">
        <f>IF(N421="snížená",J421,0)</f>
        <v>0</v>
      </c>
      <c r="BG421" s="190">
        <f>IF(N421="zákl. přenesená",J421,0)</f>
        <v>0</v>
      </c>
      <c r="BH421" s="190">
        <f>IF(N421="sníž. přenesená",J421,0)</f>
        <v>0</v>
      </c>
      <c r="BI421" s="190">
        <f>IF(N421="nulová",J421,0)</f>
        <v>0</v>
      </c>
      <c r="BJ421" s="15" t="s">
        <v>81</v>
      </c>
      <c r="BK421" s="190">
        <f>ROUND(I421*H421,2)</f>
        <v>0</v>
      </c>
      <c r="BL421" s="15" t="s">
        <v>253</v>
      </c>
      <c r="BM421" s="189" t="s">
        <v>929</v>
      </c>
    </row>
    <row r="422" spans="1:65" s="2" customFormat="1" ht="14.45" customHeight="1">
      <c r="A422" s="32"/>
      <c r="B422" s="33"/>
      <c r="C422" s="177" t="s">
        <v>930</v>
      </c>
      <c r="D422" s="196" t="s">
        <v>173</v>
      </c>
      <c r="E422" s="178" t="s">
        <v>931</v>
      </c>
      <c r="F422" s="179" t="s">
        <v>932</v>
      </c>
      <c r="G422" s="180" t="s">
        <v>210</v>
      </c>
      <c r="H422" s="181">
        <v>0</v>
      </c>
      <c r="I422" s="182"/>
      <c r="J422" s="183">
        <f>ROUND(I422*H422,2)</f>
        <v>0</v>
      </c>
      <c r="K422" s="184"/>
      <c r="L422" s="37"/>
      <c r="M422" s="185" t="s">
        <v>19</v>
      </c>
      <c r="N422" s="186" t="s">
        <v>45</v>
      </c>
      <c r="O422" s="62"/>
      <c r="P422" s="187">
        <f>O422*H422</f>
        <v>0</v>
      </c>
      <c r="Q422" s="187">
        <v>2.0000000000000001E-4</v>
      </c>
      <c r="R422" s="187">
        <f>Q422*H422</f>
        <v>0</v>
      </c>
      <c r="S422" s="187">
        <v>0</v>
      </c>
      <c r="T422" s="188">
        <f>S422*H422</f>
        <v>0</v>
      </c>
      <c r="U422" s="32"/>
      <c r="V422" s="32"/>
      <c r="W422" s="32"/>
      <c r="X422" s="32"/>
      <c r="Y422" s="32"/>
      <c r="Z422" s="32"/>
      <c r="AA422" s="32"/>
      <c r="AB422" s="32"/>
      <c r="AC422" s="32"/>
      <c r="AD422" s="32"/>
      <c r="AE422" s="32"/>
      <c r="AR422" s="189" t="s">
        <v>253</v>
      </c>
      <c r="AT422" s="189" t="s">
        <v>173</v>
      </c>
      <c r="AU422" s="189" t="s">
        <v>83</v>
      </c>
      <c r="AY422" s="15" t="s">
        <v>168</v>
      </c>
      <c r="BE422" s="190">
        <f>IF(N422="základní",J422,0)</f>
        <v>0</v>
      </c>
      <c r="BF422" s="190">
        <f>IF(N422="snížená",J422,0)</f>
        <v>0</v>
      </c>
      <c r="BG422" s="190">
        <f>IF(N422="zákl. přenesená",J422,0)</f>
        <v>0</v>
      </c>
      <c r="BH422" s="190">
        <f>IF(N422="sníž. přenesená",J422,0)</f>
        <v>0</v>
      </c>
      <c r="BI422" s="190">
        <f>IF(N422="nulová",J422,0)</f>
        <v>0</v>
      </c>
      <c r="BJ422" s="15" t="s">
        <v>81</v>
      </c>
      <c r="BK422" s="190">
        <f>ROUND(I422*H422,2)</f>
        <v>0</v>
      </c>
      <c r="BL422" s="15" t="s">
        <v>253</v>
      </c>
      <c r="BM422" s="189" t="s">
        <v>933</v>
      </c>
    </row>
    <row r="423" spans="1:65" s="2" customFormat="1" ht="11.25">
      <c r="A423" s="32"/>
      <c r="B423" s="33"/>
      <c r="C423" s="34"/>
      <c r="D423" s="191" t="s">
        <v>179</v>
      </c>
      <c r="E423" s="34"/>
      <c r="F423" s="192" t="s">
        <v>934</v>
      </c>
      <c r="G423" s="34"/>
      <c r="H423" s="34"/>
      <c r="I423" s="193"/>
      <c r="J423" s="34"/>
      <c r="K423" s="34"/>
      <c r="L423" s="37"/>
      <c r="M423" s="194"/>
      <c r="N423" s="195"/>
      <c r="O423" s="62"/>
      <c r="P423" s="62"/>
      <c r="Q423" s="62"/>
      <c r="R423" s="62"/>
      <c r="S423" s="62"/>
      <c r="T423" s="63"/>
      <c r="U423" s="32"/>
      <c r="V423" s="32"/>
      <c r="W423" s="32"/>
      <c r="X423" s="32"/>
      <c r="Y423" s="32"/>
      <c r="Z423" s="32"/>
      <c r="AA423" s="32"/>
      <c r="AB423" s="32"/>
      <c r="AC423" s="32"/>
      <c r="AD423" s="32"/>
      <c r="AE423" s="32"/>
      <c r="AT423" s="15" t="s">
        <v>179</v>
      </c>
      <c r="AU423" s="15" t="s">
        <v>83</v>
      </c>
    </row>
    <row r="424" spans="1:65" s="2" customFormat="1" ht="19.899999999999999" customHeight="1">
      <c r="A424" s="32"/>
      <c r="B424" s="33"/>
      <c r="C424" s="177" t="s">
        <v>935</v>
      </c>
      <c r="D424" s="196" t="s">
        <v>173</v>
      </c>
      <c r="E424" s="178" t="s">
        <v>936</v>
      </c>
      <c r="F424" s="179" t="s">
        <v>937</v>
      </c>
      <c r="G424" s="180" t="s">
        <v>210</v>
      </c>
      <c r="H424" s="181">
        <v>0</v>
      </c>
      <c r="I424" s="182"/>
      <c r="J424" s="183">
        <f>ROUND(I424*H424,2)</f>
        <v>0</v>
      </c>
      <c r="K424" s="184"/>
      <c r="L424" s="37"/>
      <c r="M424" s="185" t="s">
        <v>19</v>
      </c>
      <c r="N424" s="186" t="s">
        <v>45</v>
      </c>
      <c r="O424" s="62"/>
      <c r="P424" s="187">
        <f>O424*H424</f>
        <v>0</v>
      </c>
      <c r="Q424" s="187">
        <v>1.713E-5</v>
      </c>
      <c r="R424" s="187">
        <f>Q424*H424</f>
        <v>0</v>
      </c>
      <c r="S424" s="187">
        <v>0</v>
      </c>
      <c r="T424" s="188">
        <f>S424*H424</f>
        <v>0</v>
      </c>
      <c r="U424" s="32"/>
      <c r="V424" s="32"/>
      <c r="W424" s="32"/>
      <c r="X424" s="32"/>
      <c r="Y424" s="32"/>
      <c r="Z424" s="32"/>
      <c r="AA424" s="32"/>
      <c r="AB424" s="32"/>
      <c r="AC424" s="32"/>
      <c r="AD424" s="32"/>
      <c r="AE424" s="32"/>
      <c r="AR424" s="189" t="s">
        <v>253</v>
      </c>
      <c r="AT424" s="189" t="s">
        <v>173</v>
      </c>
      <c r="AU424" s="189" t="s">
        <v>83</v>
      </c>
      <c r="AY424" s="15" t="s">
        <v>168</v>
      </c>
      <c r="BE424" s="190">
        <f>IF(N424="základní",J424,0)</f>
        <v>0</v>
      </c>
      <c r="BF424" s="190">
        <f>IF(N424="snížená",J424,0)</f>
        <v>0</v>
      </c>
      <c r="BG424" s="190">
        <f>IF(N424="zákl. přenesená",J424,0)</f>
        <v>0</v>
      </c>
      <c r="BH424" s="190">
        <f>IF(N424="sníž. přenesená",J424,0)</f>
        <v>0</v>
      </c>
      <c r="BI424" s="190">
        <f>IF(N424="nulová",J424,0)</f>
        <v>0</v>
      </c>
      <c r="BJ424" s="15" t="s">
        <v>81</v>
      </c>
      <c r="BK424" s="190">
        <f>ROUND(I424*H424,2)</f>
        <v>0</v>
      </c>
      <c r="BL424" s="15" t="s">
        <v>253</v>
      </c>
      <c r="BM424" s="189" t="s">
        <v>938</v>
      </c>
    </row>
    <row r="425" spans="1:65" s="2" customFormat="1" ht="11.25">
      <c r="A425" s="32"/>
      <c r="B425" s="33"/>
      <c r="C425" s="34"/>
      <c r="D425" s="191" t="s">
        <v>179</v>
      </c>
      <c r="E425" s="34"/>
      <c r="F425" s="192" t="s">
        <v>939</v>
      </c>
      <c r="G425" s="34"/>
      <c r="H425" s="34"/>
      <c r="I425" s="193"/>
      <c r="J425" s="34"/>
      <c r="K425" s="34"/>
      <c r="L425" s="37"/>
      <c r="M425" s="194"/>
      <c r="N425" s="195"/>
      <c r="O425" s="62"/>
      <c r="P425" s="62"/>
      <c r="Q425" s="62"/>
      <c r="R425" s="62"/>
      <c r="S425" s="62"/>
      <c r="T425" s="63"/>
      <c r="U425" s="32"/>
      <c r="V425" s="32"/>
      <c r="W425" s="32"/>
      <c r="X425" s="32"/>
      <c r="Y425" s="32"/>
      <c r="Z425" s="32"/>
      <c r="AA425" s="32"/>
      <c r="AB425" s="32"/>
      <c r="AC425" s="32"/>
      <c r="AD425" s="32"/>
      <c r="AE425" s="32"/>
      <c r="AT425" s="15" t="s">
        <v>179</v>
      </c>
      <c r="AU425" s="15" t="s">
        <v>83</v>
      </c>
    </row>
    <row r="426" spans="1:65" s="2" customFormat="1" ht="14.45" customHeight="1">
      <c r="A426" s="32"/>
      <c r="B426" s="33"/>
      <c r="C426" s="177" t="s">
        <v>940</v>
      </c>
      <c r="D426" s="196" t="s">
        <v>173</v>
      </c>
      <c r="E426" s="178" t="s">
        <v>941</v>
      </c>
      <c r="F426" s="179" t="s">
        <v>942</v>
      </c>
      <c r="G426" s="180" t="s">
        <v>210</v>
      </c>
      <c r="H426" s="181">
        <v>0</v>
      </c>
      <c r="I426" s="182"/>
      <c r="J426" s="183">
        <f>ROUND(I426*H426,2)</f>
        <v>0</v>
      </c>
      <c r="K426" s="184"/>
      <c r="L426" s="37"/>
      <c r="M426" s="185" t="s">
        <v>19</v>
      </c>
      <c r="N426" s="186" t="s">
        <v>45</v>
      </c>
      <c r="O426" s="62"/>
      <c r="P426" s="187">
        <f>O426*H426</f>
        <v>0</v>
      </c>
      <c r="Q426" s="187">
        <v>7.1500000000000002E-6</v>
      </c>
      <c r="R426" s="187">
        <f>Q426*H426</f>
        <v>0</v>
      </c>
      <c r="S426" s="187">
        <v>0</v>
      </c>
      <c r="T426" s="188">
        <f>S426*H426</f>
        <v>0</v>
      </c>
      <c r="U426" s="32"/>
      <c r="V426" s="32"/>
      <c r="W426" s="32"/>
      <c r="X426" s="32"/>
      <c r="Y426" s="32"/>
      <c r="Z426" s="32"/>
      <c r="AA426" s="32"/>
      <c r="AB426" s="32"/>
      <c r="AC426" s="32"/>
      <c r="AD426" s="32"/>
      <c r="AE426" s="32"/>
      <c r="AR426" s="189" t="s">
        <v>253</v>
      </c>
      <c r="AT426" s="189" t="s">
        <v>173</v>
      </c>
      <c r="AU426" s="189" t="s">
        <v>83</v>
      </c>
      <c r="AY426" s="15" t="s">
        <v>168</v>
      </c>
      <c r="BE426" s="190">
        <f>IF(N426="základní",J426,0)</f>
        <v>0</v>
      </c>
      <c r="BF426" s="190">
        <f>IF(N426="snížená",J426,0)</f>
        <v>0</v>
      </c>
      <c r="BG426" s="190">
        <f>IF(N426="zákl. přenesená",J426,0)</f>
        <v>0</v>
      </c>
      <c r="BH426" s="190">
        <f>IF(N426="sníž. přenesená",J426,0)</f>
        <v>0</v>
      </c>
      <c r="BI426" s="190">
        <f>IF(N426="nulová",J426,0)</f>
        <v>0</v>
      </c>
      <c r="BJ426" s="15" t="s">
        <v>81</v>
      </c>
      <c r="BK426" s="190">
        <f>ROUND(I426*H426,2)</f>
        <v>0</v>
      </c>
      <c r="BL426" s="15" t="s">
        <v>253</v>
      </c>
      <c r="BM426" s="189" t="s">
        <v>943</v>
      </c>
    </row>
    <row r="427" spans="1:65" s="2" customFormat="1" ht="11.25">
      <c r="A427" s="32"/>
      <c r="B427" s="33"/>
      <c r="C427" s="34"/>
      <c r="D427" s="191" t="s">
        <v>179</v>
      </c>
      <c r="E427" s="34"/>
      <c r="F427" s="192" t="s">
        <v>944</v>
      </c>
      <c r="G427" s="34"/>
      <c r="H427" s="34"/>
      <c r="I427" s="193"/>
      <c r="J427" s="34"/>
      <c r="K427" s="34"/>
      <c r="L427" s="37"/>
      <c r="M427" s="194"/>
      <c r="N427" s="195"/>
      <c r="O427" s="62"/>
      <c r="P427" s="62"/>
      <c r="Q427" s="62"/>
      <c r="R427" s="62"/>
      <c r="S427" s="62"/>
      <c r="T427" s="63"/>
      <c r="U427" s="32"/>
      <c r="V427" s="32"/>
      <c r="W427" s="32"/>
      <c r="X427" s="32"/>
      <c r="Y427" s="32"/>
      <c r="Z427" s="32"/>
      <c r="AA427" s="32"/>
      <c r="AB427" s="32"/>
      <c r="AC427" s="32"/>
      <c r="AD427" s="32"/>
      <c r="AE427" s="32"/>
      <c r="AT427" s="15" t="s">
        <v>179</v>
      </c>
      <c r="AU427" s="15" t="s">
        <v>83</v>
      </c>
    </row>
    <row r="428" spans="1:65" s="2" customFormat="1" ht="14.45" customHeight="1">
      <c r="A428" s="32"/>
      <c r="B428" s="33"/>
      <c r="C428" s="177" t="s">
        <v>945</v>
      </c>
      <c r="D428" s="196" t="s">
        <v>173</v>
      </c>
      <c r="E428" s="178" t="s">
        <v>946</v>
      </c>
      <c r="F428" s="179" t="s">
        <v>947</v>
      </c>
      <c r="G428" s="180" t="s">
        <v>210</v>
      </c>
      <c r="H428" s="181">
        <v>0</v>
      </c>
      <c r="I428" s="182"/>
      <c r="J428" s="183">
        <f>ROUND(I428*H428,2)</f>
        <v>0</v>
      </c>
      <c r="K428" s="184"/>
      <c r="L428" s="37"/>
      <c r="M428" s="185" t="s">
        <v>19</v>
      </c>
      <c r="N428" s="186" t="s">
        <v>45</v>
      </c>
      <c r="O428" s="62"/>
      <c r="P428" s="187">
        <f>O428*H428</f>
        <v>0</v>
      </c>
      <c r="Q428" s="187">
        <v>6.2500000000000003E-6</v>
      </c>
      <c r="R428" s="187">
        <f>Q428*H428</f>
        <v>0</v>
      </c>
      <c r="S428" s="187">
        <v>0</v>
      </c>
      <c r="T428" s="188">
        <f>S428*H428</f>
        <v>0</v>
      </c>
      <c r="U428" s="32"/>
      <c r="V428" s="32"/>
      <c r="W428" s="32"/>
      <c r="X428" s="32"/>
      <c r="Y428" s="32"/>
      <c r="Z428" s="32"/>
      <c r="AA428" s="32"/>
      <c r="AB428" s="32"/>
      <c r="AC428" s="32"/>
      <c r="AD428" s="32"/>
      <c r="AE428" s="32"/>
      <c r="AR428" s="189" t="s">
        <v>253</v>
      </c>
      <c r="AT428" s="189" t="s">
        <v>173</v>
      </c>
      <c r="AU428" s="189" t="s">
        <v>83</v>
      </c>
      <c r="AY428" s="15" t="s">
        <v>168</v>
      </c>
      <c r="BE428" s="190">
        <f>IF(N428="základní",J428,0)</f>
        <v>0</v>
      </c>
      <c r="BF428" s="190">
        <f>IF(N428="snížená",J428,0)</f>
        <v>0</v>
      </c>
      <c r="BG428" s="190">
        <f>IF(N428="zákl. přenesená",J428,0)</f>
        <v>0</v>
      </c>
      <c r="BH428" s="190">
        <f>IF(N428="sníž. přenesená",J428,0)</f>
        <v>0</v>
      </c>
      <c r="BI428" s="190">
        <f>IF(N428="nulová",J428,0)</f>
        <v>0</v>
      </c>
      <c r="BJ428" s="15" t="s">
        <v>81</v>
      </c>
      <c r="BK428" s="190">
        <f>ROUND(I428*H428,2)</f>
        <v>0</v>
      </c>
      <c r="BL428" s="15" t="s">
        <v>253</v>
      </c>
      <c r="BM428" s="189" t="s">
        <v>948</v>
      </c>
    </row>
    <row r="429" spans="1:65" s="2" customFormat="1" ht="11.25">
      <c r="A429" s="32"/>
      <c r="B429" s="33"/>
      <c r="C429" s="34"/>
      <c r="D429" s="191" t="s">
        <v>179</v>
      </c>
      <c r="E429" s="34"/>
      <c r="F429" s="192" t="s">
        <v>949</v>
      </c>
      <c r="G429" s="34"/>
      <c r="H429" s="34"/>
      <c r="I429" s="193"/>
      <c r="J429" s="34"/>
      <c r="K429" s="34"/>
      <c r="L429" s="37"/>
      <c r="M429" s="194"/>
      <c r="N429" s="195"/>
      <c r="O429" s="62"/>
      <c r="P429" s="62"/>
      <c r="Q429" s="62"/>
      <c r="R429" s="62"/>
      <c r="S429" s="62"/>
      <c r="T429" s="63"/>
      <c r="U429" s="32"/>
      <c r="V429" s="32"/>
      <c r="W429" s="32"/>
      <c r="X429" s="32"/>
      <c r="Y429" s="32"/>
      <c r="Z429" s="32"/>
      <c r="AA429" s="32"/>
      <c r="AB429" s="32"/>
      <c r="AC429" s="32"/>
      <c r="AD429" s="32"/>
      <c r="AE429" s="32"/>
      <c r="AT429" s="15" t="s">
        <v>179</v>
      </c>
      <c r="AU429" s="15" t="s">
        <v>83</v>
      </c>
    </row>
    <row r="430" spans="1:65" s="2" customFormat="1" ht="22.15" customHeight="1">
      <c r="A430" s="32"/>
      <c r="B430" s="33"/>
      <c r="C430" s="177" t="s">
        <v>950</v>
      </c>
      <c r="D430" s="196" t="s">
        <v>173</v>
      </c>
      <c r="E430" s="178" t="s">
        <v>951</v>
      </c>
      <c r="F430" s="179" t="s">
        <v>952</v>
      </c>
      <c r="G430" s="180" t="s">
        <v>210</v>
      </c>
      <c r="H430" s="181">
        <v>0</v>
      </c>
      <c r="I430" s="182"/>
      <c r="J430" s="183">
        <f>ROUND(I430*H430,2)</f>
        <v>0</v>
      </c>
      <c r="K430" s="184"/>
      <c r="L430" s="37"/>
      <c r="M430" s="185" t="s">
        <v>19</v>
      </c>
      <c r="N430" s="186" t="s">
        <v>45</v>
      </c>
      <c r="O430" s="62"/>
      <c r="P430" s="187">
        <f>O430*H430</f>
        <v>0</v>
      </c>
      <c r="Q430" s="187">
        <v>2.5839999999999999E-4</v>
      </c>
      <c r="R430" s="187">
        <f>Q430*H430</f>
        <v>0</v>
      </c>
      <c r="S430" s="187">
        <v>0</v>
      </c>
      <c r="T430" s="188">
        <f>S430*H430</f>
        <v>0</v>
      </c>
      <c r="U430" s="32"/>
      <c r="V430" s="32"/>
      <c r="W430" s="32"/>
      <c r="X430" s="32"/>
      <c r="Y430" s="32"/>
      <c r="Z430" s="32"/>
      <c r="AA430" s="32"/>
      <c r="AB430" s="32"/>
      <c r="AC430" s="32"/>
      <c r="AD430" s="32"/>
      <c r="AE430" s="32"/>
      <c r="AR430" s="189" t="s">
        <v>253</v>
      </c>
      <c r="AT430" s="189" t="s">
        <v>173</v>
      </c>
      <c r="AU430" s="189" t="s">
        <v>83</v>
      </c>
      <c r="AY430" s="15" t="s">
        <v>168</v>
      </c>
      <c r="BE430" s="190">
        <f>IF(N430="základní",J430,0)</f>
        <v>0</v>
      </c>
      <c r="BF430" s="190">
        <f>IF(N430="snížená",J430,0)</f>
        <v>0</v>
      </c>
      <c r="BG430" s="190">
        <f>IF(N430="zákl. přenesená",J430,0)</f>
        <v>0</v>
      </c>
      <c r="BH430" s="190">
        <f>IF(N430="sníž. přenesená",J430,0)</f>
        <v>0</v>
      </c>
      <c r="BI430" s="190">
        <f>IF(N430="nulová",J430,0)</f>
        <v>0</v>
      </c>
      <c r="BJ430" s="15" t="s">
        <v>81</v>
      </c>
      <c r="BK430" s="190">
        <f>ROUND(I430*H430,2)</f>
        <v>0</v>
      </c>
      <c r="BL430" s="15" t="s">
        <v>253</v>
      </c>
      <c r="BM430" s="189" t="s">
        <v>953</v>
      </c>
    </row>
    <row r="431" spans="1:65" s="2" customFormat="1" ht="11.25">
      <c r="A431" s="32"/>
      <c r="B431" s="33"/>
      <c r="C431" s="34"/>
      <c r="D431" s="191" t="s">
        <v>179</v>
      </c>
      <c r="E431" s="34"/>
      <c r="F431" s="192" t="s">
        <v>954</v>
      </c>
      <c r="G431" s="34"/>
      <c r="H431" s="34"/>
      <c r="I431" s="193"/>
      <c r="J431" s="34"/>
      <c r="K431" s="34"/>
      <c r="L431" s="37"/>
      <c r="M431" s="194"/>
      <c r="N431" s="195"/>
      <c r="O431" s="62"/>
      <c r="P431" s="62"/>
      <c r="Q431" s="62"/>
      <c r="R431" s="62"/>
      <c r="S431" s="62"/>
      <c r="T431" s="63"/>
      <c r="U431" s="32"/>
      <c r="V431" s="32"/>
      <c r="W431" s="32"/>
      <c r="X431" s="32"/>
      <c r="Y431" s="32"/>
      <c r="Z431" s="32"/>
      <c r="AA431" s="32"/>
      <c r="AB431" s="32"/>
      <c r="AC431" s="32"/>
      <c r="AD431" s="32"/>
      <c r="AE431" s="32"/>
      <c r="AT431" s="15" t="s">
        <v>179</v>
      </c>
      <c r="AU431" s="15" t="s">
        <v>83</v>
      </c>
    </row>
    <row r="432" spans="1:65" s="2" customFormat="1" ht="22.15" customHeight="1">
      <c r="A432" s="32"/>
      <c r="B432" s="33"/>
      <c r="C432" s="177" t="s">
        <v>955</v>
      </c>
      <c r="D432" s="196" t="s">
        <v>173</v>
      </c>
      <c r="E432" s="178" t="s">
        <v>951</v>
      </c>
      <c r="F432" s="179" t="s">
        <v>952</v>
      </c>
      <c r="G432" s="180" t="s">
        <v>210</v>
      </c>
      <c r="H432" s="181">
        <v>0</v>
      </c>
      <c r="I432" s="182"/>
      <c r="J432" s="183">
        <f>ROUND(I432*H432,2)</f>
        <v>0</v>
      </c>
      <c r="K432" s="184"/>
      <c r="L432" s="37"/>
      <c r="M432" s="185" t="s">
        <v>19</v>
      </c>
      <c r="N432" s="186" t="s">
        <v>45</v>
      </c>
      <c r="O432" s="62"/>
      <c r="P432" s="187">
        <f>O432*H432</f>
        <v>0</v>
      </c>
      <c r="Q432" s="187">
        <v>2.5839999999999999E-4</v>
      </c>
      <c r="R432" s="187">
        <f>Q432*H432</f>
        <v>0</v>
      </c>
      <c r="S432" s="187">
        <v>0</v>
      </c>
      <c r="T432" s="188">
        <f>S432*H432</f>
        <v>0</v>
      </c>
      <c r="U432" s="32"/>
      <c r="V432" s="32"/>
      <c r="W432" s="32"/>
      <c r="X432" s="32"/>
      <c r="Y432" s="32"/>
      <c r="Z432" s="32"/>
      <c r="AA432" s="32"/>
      <c r="AB432" s="32"/>
      <c r="AC432" s="32"/>
      <c r="AD432" s="32"/>
      <c r="AE432" s="32"/>
      <c r="AR432" s="189" t="s">
        <v>253</v>
      </c>
      <c r="AT432" s="189" t="s">
        <v>173</v>
      </c>
      <c r="AU432" s="189" t="s">
        <v>83</v>
      </c>
      <c r="AY432" s="15" t="s">
        <v>168</v>
      </c>
      <c r="BE432" s="190">
        <f>IF(N432="základní",J432,0)</f>
        <v>0</v>
      </c>
      <c r="BF432" s="190">
        <f>IF(N432="snížená",J432,0)</f>
        <v>0</v>
      </c>
      <c r="BG432" s="190">
        <f>IF(N432="zákl. přenesená",J432,0)</f>
        <v>0</v>
      </c>
      <c r="BH432" s="190">
        <f>IF(N432="sníž. přenesená",J432,0)</f>
        <v>0</v>
      </c>
      <c r="BI432" s="190">
        <f>IF(N432="nulová",J432,0)</f>
        <v>0</v>
      </c>
      <c r="BJ432" s="15" t="s">
        <v>81</v>
      </c>
      <c r="BK432" s="190">
        <f>ROUND(I432*H432,2)</f>
        <v>0</v>
      </c>
      <c r="BL432" s="15" t="s">
        <v>253</v>
      </c>
      <c r="BM432" s="189" t="s">
        <v>956</v>
      </c>
    </row>
    <row r="433" spans="1:65" s="2" customFormat="1" ht="11.25">
      <c r="A433" s="32"/>
      <c r="B433" s="33"/>
      <c r="C433" s="34"/>
      <c r="D433" s="191" t="s">
        <v>179</v>
      </c>
      <c r="E433" s="34"/>
      <c r="F433" s="192" t="s">
        <v>954</v>
      </c>
      <c r="G433" s="34"/>
      <c r="H433" s="34"/>
      <c r="I433" s="193"/>
      <c r="J433" s="34"/>
      <c r="K433" s="34"/>
      <c r="L433" s="37"/>
      <c r="M433" s="194"/>
      <c r="N433" s="195"/>
      <c r="O433" s="62"/>
      <c r="P433" s="62"/>
      <c r="Q433" s="62"/>
      <c r="R433" s="62"/>
      <c r="S433" s="62"/>
      <c r="T433" s="63"/>
      <c r="U433" s="32"/>
      <c r="V433" s="32"/>
      <c r="W433" s="32"/>
      <c r="X433" s="32"/>
      <c r="Y433" s="32"/>
      <c r="Z433" s="32"/>
      <c r="AA433" s="32"/>
      <c r="AB433" s="32"/>
      <c r="AC433" s="32"/>
      <c r="AD433" s="32"/>
      <c r="AE433" s="32"/>
      <c r="AT433" s="15" t="s">
        <v>179</v>
      </c>
      <c r="AU433" s="15" t="s">
        <v>83</v>
      </c>
    </row>
    <row r="434" spans="1:65" s="12" customFormat="1" ht="25.9" customHeight="1">
      <c r="B434" s="161"/>
      <c r="C434" s="162"/>
      <c r="D434" s="163" t="s">
        <v>73</v>
      </c>
      <c r="E434" s="164" t="s">
        <v>957</v>
      </c>
      <c r="F434" s="164" t="s">
        <v>958</v>
      </c>
      <c r="G434" s="162"/>
      <c r="H434" s="162"/>
      <c r="I434" s="165"/>
      <c r="J434" s="166">
        <f>BK434</f>
        <v>0</v>
      </c>
      <c r="K434" s="162"/>
      <c r="L434" s="167"/>
      <c r="M434" s="168"/>
      <c r="N434" s="169"/>
      <c r="O434" s="169"/>
      <c r="P434" s="170">
        <f>P435+P441</f>
        <v>0</v>
      </c>
      <c r="Q434" s="169"/>
      <c r="R434" s="170">
        <f>R435+R441</f>
        <v>0</v>
      </c>
      <c r="S434" s="169"/>
      <c r="T434" s="171">
        <f>T435+T441</f>
        <v>0</v>
      </c>
      <c r="AR434" s="172" t="s">
        <v>177</v>
      </c>
      <c r="AT434" s="173" t="s">
        <v>73</v>
      </c>
      <c r="AU434" s="173" t="s">
        <v>74</v>
      </c>
      <c r="AY434" s="172" t="s">
        <v>168</v>
      </c>
      <c r="BK434" s="174">
        <f>BK435+BK441</f>
        <v>0</v>
      </c>
    </row>
    <row r="435" spans="1:65" s="12" customFormat="1" ht="22.9" customHeight="1">
      <c r="B435" s="161"/>
      <c r="C435" s="162"/>
      <c r="D435" s="163" t="s">
        <v>73</v>
      </c>
      <c r="E435" s="175" t="s">
        <v>959</v>
      </c>
      <c r="F435" s="175" t="s">
        <v>960</v>
      </c>
      <c r="G435" s="162"/>
      <c r="H435" s="162"/>
      <c r="I435" s="165"/>
      <c r="J435" s="176">
        <f>BK435</f>
        <v>0</v>
      </c>
      <c r="K435" s="162"/>
      <c r="L435" s="167"/>
      <c r="M435" s="168"/>
      <c r="N435" s="169"/>
      <c r="O435" s="169"/>
      <c r="P435" s="170">
        <f>SUM(P436:P440)</f>
        <v>0</v>
      </c>
      <c r="Q435" s="169"/>
      <c r="R435" s="170">
        <f>SUM(R436:R440)</f>
        <v>0</v>
      </c>
      <c r="S435" s="169"/>
      <c r="T435" s="171">
        <f>SUM(T436:T440)</f>
        <v>0</v>
      </c>
      <c r="AR435" s="172" t="s">
        <v>177</v>
      </c>
      <c r="AT435" s="173" t="s">
        <v>73</v>
      </c>
      <c r="AU435" s="173" t="s">
        <v>81</v>
      </c>
      <c r="AY435" s="172" t="s">
        <v>168</v>
      </c>
      <c r="BK435" s="174">
        <f>SUM(BK436:BK440)</f>
        <v>0</v>
      </c>
    </row>
    <row r="436" spans="1:65" s="2" customFormat="1" ht="22.15" customHeight="1">
      <c r="A436" s="32"/>
      <c r="B436" s="33"/>
      <c r="C436" s="177" t="s">
        <v>961</v>
      </c>
      <c r="D436" s="196" t="s">
        <v>173</v>
      </c>
      <c r="E436" s="178" t="s">
        <v>962</v>
      </c>
      <c r="F436" s="179" t="s">
        <v>963</v>
      </c>
      <c r="G436" s="180" t="s">
        <v>176</v>
      </c>
      <c r="H436" s="181">
        <v>0</v>
      </c>
      <c r="I436" s="182"/>
      <c r="J436" s="183">
        <f>ROUND(I436*H436,2)</f>
        <v>0</v>
      </c>
      <c r="K436" s="184"/>
      <c r="L436" s="37"/>
      <c r="M436" s="185" t="s">
        <v>19</v>
      </c>
      <c r="N436" s="186" t="s">
        <v>45</v>
      </c>
      <c r="O436" s="62"/>
      <c r="P436" s="187">
        <f>O436*H436</f>
        <v>0</v>
      </c>
      <c r="Q436" s="187">
        <v>0</v>
      </c>
      <c r="R436" s="187">
        <f>Q436*H436</f>
        <v>0</v>
      </c>
      <c r="S436" s="187">
        <v>0</v>
      </c>
      <c r="T436" s="188">
        <f>S436*H436</f>
        <v>0</v>
      </c>
      <c r="U436" s="32"/>
      <c r="V436" s="32"/>
      <c r="W436" s="32"/>
      <c r="X436" s="32"/>
      <c r="Y436" s="32"/>
      <c r="Z436" s="32"/>
      <c r="AA436" s="32"/>
      <c r="AB436" s="32"/>
      <c r="AC436" s="32"/>
      <c r="AD436" s="32"/>
      <c r="AE436" s="32"/>
      <c r="AR436" s="189" t="s">
        <v>253</v>
      </c>
      <c r="AT436" s="189" t="s">
        <v>173</v>
      </c>
      <c r="AU436" s="189" t="s">
        <v>83</v>
      </c>
      <c r="AY436" s="15" t="s">
        <v>168</v>
      </c>
      <c r="BE436" s="190">
        <f>IF(N436="základní",J436,0)</f>
        <v>0</v>
      </c>
      <c r="BF436" s="190">
        <f>IF(N436="snížená",J436,0)</f>
        <v>0</v>
      </c>
      <c r="BG436" s="190">
        <f>IF(N436="zákl. přenesená",J436,0)</f>
        <v>0</v>
      </c>
      <c r="BH436" s="190">
        <f>IF(N436="sníž. přenesená",J436,0)</f>
        <v>0</v>
      </c>
      <c r="BI436" s="190">
        <f>IF(N436="nulová",J436,0)</f>
        <v>0</v>
      </c>
      <c r="BJ436" s="15" t="s">
        <v>81</v>
      </c>
      <c r="BK436" s="190">
        <f>ROUND(I436*H436,2)</f>
        <v>0</v>
      </c>
      <c r="BL436" s="15" t="s">
        <v>253</v>
      </c>
      <c r="BM436" s="189" t="s">
        <v>964</v>
      </c>
    </row>
    <row r="437" spans="1:65" s="2" customFormat="1" ht="34.9" customHeight="1">
      <c r="A437" s="32"/>
      <c r="B437" s="33"/>
      <c r="C437" s="177" t="s">
        <v>965</v>
      </c>
      <c r="D437" s="196" t="s">
        <v>173</v>
      </c>
      <c r="E437" s="178" t="s">
        <v>966</v>
      </c>
      <c r="F437" s="179" t="s">
        <v>967</v>
      </c>
      <c r="G437" s="180" t="s">
        <v>176</v>
      </c>
      <c r="H437" s="181">
        <v>0</v>
      </c>
      <c r="I437" s="182"/>
      <c r="J437" s="183">
        <f>ROUND(I437*H437,2)</f>
        <v>0</v>
      </c>
      <c r="K437" s="184"/>
      <c r="L437" s="37"/>
      <c r="M437" s="185" t="s">
        <v>19</v>
      </c>
      <c r="N437" s="186" t="s">
        <v>45</v>
      </c>
      <c r="O437" s="62"/>
      <c r="P437" s="187">
        <f>O437*H437</f>
        <v>0</v>
      </c>
      <c r="Q437" s="187">
        <v>0</v>
      </c>
      <c r="R437" s="187">
        <f>Q437*H437</f>
        <v>0</v>
      </c>
      <c r="S437" s="187">
        <v>0</v>
      </c>
      <c r="T437" s="188">
        <f>S437*H437</f>
        <v>0</v>
      </c>
      <c r="U437" s="32"/>
      <c r="V437" s="32"/>
      <c r="W437" s="32"/>
      <c r="X437" s="32"/>
      <c r="Y437" s="32"/>
      <c r="Z437" s="32"/>
      <c r="AA437" s="32"/>
      <c r="AB437" s="32"/>
      <c r="AC437" s="32"/>
      <c r="AD437" s="32"/>
      <c r="AE437" s="32"/>
      <c r="AR437" s="189" t="s">
        <v>253</v>
      </c>
      <c r="AT437" s="189" t="s">
        <v>173</v>
      </c>
      <c r="AU437" s="189" t="s">
        <v>83</v>
      </c>
      <c r="AY437" s="15" t="s">
        <v>168</v>
      </c>
      <c r="BE437" s="190">
        <f>IF(N437="základní",J437,0)</f>
        <v>0</v>
      </c>
      <c r="BF437" s="190">
        <f>IF(N437="snížená",J437,0)</f>
        <v>0</v>
      </c>
      <c r="BG437" s="190">
        <f>IF(N437="zákl. přenesená",J437,0)</f>
        <v>0</v>
      </c>
      <c r="BH437" s="190">
        <f>IF(N437="sníž. přenesená",J437,0)</f>
        <v>0</v>
      </c>
      <c r="BI437" s="190">
        <f>IF(N437="nulová",J437,0)</f>
        <v>0</v>
      </c>
      <c r="BJ437" s="15" t="s">
        <v>81</v>
      </c>
      <c r="BK437" s="190">
        <f>ROUND(I437*H437,2)</f>
        <v>0</v>
      </c>
      <c r="BL437" s="15" t="s">
        <v>253</v>
      </c>
      <c r="BM437" s="189" t="s">
        <v>968</v>
      </c>
    </row>
    <row r="438" spans="1:65" s="2" customFormat="1" ht="34.9" customHeight="1">
      <c r="A438" s="32"/>
      <c r="B438" s="33"/>
      <c r="C438" s="177" t="s">
        <v>969</v>
      </c>
      <c r="D438" s="196" t="s">
        <v>173</v>
      </c>
      <c r="E438" s="178" t="s">
        <v>970</v>
      </c>
      <c r="F438" s="179" t="s">
        <v>971</v>
      </c>
      <c r="G438" s="180" t="s">
        <v>176</v>
      </c>
      <c r="H438" s="181">
        <v>0</v>
      </c>
      <c r="I438" s="182"/>
      <c r="J438" s="183">
        <f>ROUND(I438*H438,2)</f>
        <v>0</v>
      </c>
      <c r="K438" s="184"/>
      <c r="L438" s="37"/>
      <c r="M438" s="185" t="s">
        <v>19</v>
      </c>
      <c r="N438" s="186" t="s">
        <v>45</v>
      </c>
      <c r="O438" s="62"/>
      <c r="P438" s="187">
        <f>O438*H438</f>
        <v>0</v>
      </c>
      <c r="Q438" s="187">
        <v>0</v>
      </c>
      <c r="R438" s="187">
        <f>Q438*H438</f>
        <v>0</v>
      </c>
      <c r="S438" s="187">
        <v>0</v>
      </c>
      <c r="T438" s="188">
        <f>S438*H438</f>
        <v>0</v>
      </c>
      <c r="U438" s="32"/>
      <c r="V438" s="32"/>
      <c r="W438" s="32"/>
      <c r="X438" s="32"/>
      <c r="Y438" s="32"/>
      <c r="Z438" s="32"/>
      <c r="AA438" s="32"/>
      <c r="AB438" s="32"/>
      <c r="AC438" s="32"/>
      <c r="AD438" s="32"/>
      <c r="AE438" s="32"/>
      <c r="AR438" s="189" t="s">
        <v>253</v>
      </c>
      <c r="AT438" s="189" t="s">
        <v>173</v>
      </c>
      <c r="AU438" s="189" t="s">
        <v>83</v>
      </c>
      <c r="AY438" s="15" t="s">
        <v>168</v>
      </c>
      <c r="BE438" s="190">
        <f>IF(N438="základní",J438,0)</f>
        <v>0</v>
      </c>
      <c r="BF438" s="190">
        <f>IF(N438="snížená",J438,0)</f>
        <v>0</v>
      </c>
      <c r="BG438" s="190">
        <f>IF(N438="zákl. přenesená",J438,0)</f>
        <v>0</v>
      </c>
      <c r="BH438" s="190">
        <f>IF(N438="sníž. přenesená",J438,0)</f>
        <v>0</v>
      </c>
      <c r="BI438" s="190">
        <f>IF(N438="nulová",J438,0)</f>
        <v>0</v>
      </c>
      <c r="BJ438" s="15" t="s">
        <v>81</v>
      </c>
      <c r="BK438" s="190">
        <f>ROUND(I438*H438,2)</f>
        <v>0</v>
      </c>
      <c r="BL438" s="15" t="s">
        <v>253</v>
      </c>
      <c r="BM438" s="189" t="s">
        <v>972</v>
      </c>
    </row>
    <row r="439" spans="1:65" s="2" customFormat="1" ht="34.9" customHeight="1">
      <c r="A439" s="32"/>
      <c r="B439" s="33"/>
      <c r="C439" s="177" t="s">
        <v>973</v>
      </c>
      <c r="D439" s="196" t="s">
        <v>173</v>
      </c>
      <c r="E439" s="178" t="s">
        <v>974</v>
      </c>
      <c r="F439" s="179" t="s">
        <v>975</v>
      </c>
      <c r="G439" s="180" t="s">
        <v>176</v>
      </c>
      <c r="H439" s="181">
        <v>0</v>
      </c>
      <c r="I439" s="182"/>
      <c r="J439" s="183">
        <f>ROUND(I439*H439,2)</f>
        <v>0</v>
      </c>
      <c r="K439" s="184"/>
      <c r="L439" s="37"/>
      <c r="M439" s="185" t="s">
        <v>19</v>
      </c>
      <c r="N439" s="186" t="s">
        <v>45</v>
      </c>
      <c r="O439" s="62"/>
      <c r="P439" s="187">
        <f>O439*H439</f>
        <v>0</v>
      </c>
      <c r="Q439" s="187">
        <v>0</v>
      </c>
      <c r="R439" s="187">
        <f>Q439*H439</f>
        <v>0</v>
      </c>
      <c r="S439" s="187">
        <v>0</v>
      </c>
      <c r="T439" s="188">
        <f>S439*H439</f>
        <v>0</v>
      </c>
      <c r="U439" s="32"/>
      <c r="V439" s="32"/>
      <c r="W439" s="32"/>
      <c r="X439" s="32"/>
      <c r="Y439" s="32"/>
      <c r="Z439" s="32"/>
      <c r="AA439" s="32"/>
      <c r="AB439" s="32"/>
      <c r="AC439" s="32"/>
      <c r="AD439" s="32"/>
      <c r="AE439" s="32"/>
      <c r="AR439" s="189" t="s">
        <v>253</v>
      </c>
      <c r="AT439" s="189" t="s">
        <v>173</v>
      </c>
      <c r="AU439" s="189" t="s">
        <v>83</v>
      </c>
      <c r="AY439" s="15" t="s">
        <v>168</v>
      </c>
      <c r="BE439" s="190">
        <f>IF(N439="základní",J439,0)</f>
        <v>0</v>
      </c>
      <c r="BF439" s="190">
        <f>IF(N439="snížená",J439,0)</f>
        <v>0</v>
      </c>
      <c r="BG439" s="190">
        <f>IF(N439="zákl. přenesená",J439,0)</f>
        <v>0</v>
      </c>
      <c r="BH439" s="190">
        <f>IF(N439="sníž. přenesená",J439,0)</f>
        <v>0</v>
      </c>
      <c r="BI439" s="190">
        <f>IF(N439="nulová",J439,0)</f>
        <v>0</v>
      </c>
      <c r="BJ439" s="15" t="s">
        <v>81</v>
      </c>
      <c r="BK439" s="190">
        <f>ROUND(I439*H439,2)</f>
        <v>0</v>
      </c>
      <c r="BL439" s="15" t="s">
        <v>253</v>
      </c>
      <c r="BM439" s="189" t="s">
        <v>976</v>
      </c>
    </row>
    <row r="440" spans="1:65" s="2" customFormat="1" ht="30" customHeight="1">
      <c r="A440" s="32"/>
      <c r="B440" s="33"/>
      <c r="C440" s="177" t="s">
        <v>977</v>
      </c>
      <c r="D440" s="196" t="s">
        <v>173</v>
      </c>
      <c r="E440" s="178" t="s">
        <v>978</v>
      </c>
      <c r="F440" s="179" t="s">
        <v>979</v>
      </c>
      <c r="G440" s="180" t="s">
        <v>176</v>
      </c>
      <c r="H440" s="181">
        <v>0</v>
      </c>
      <c r="I440" s="182"/>
      <c r="J440" s="183">
        <f>ROUND(I440*H440,2)</f>
        <v>0</v>
      </c>
      <c r="K440" s="184"/>
      <c r="L440" s="37"/>
      <c r="M440" s="185" t="s">
        <v>19</v>
      </c>
      <c r="N440" s="186" t="s">
        <v>45</v>
      </c>
      <c r="O440" s="62"/>
      <c r="P440" s="187">
        <f>O440*H440</f>
        <v>0</v>
      </c>
      <c r="Q440" s="187">
        <v>0</v>
      </c>
      <c r="R440" s="187">
        <f>Q440*H440</f>
        <v>0</v>
      </c>
      <c r="S440" s="187">
        <v>0</v>
      </c>
      <c r="T440" s="188">
        <f>S440*H440</f>
        <v>0</v>
      </c>
      <c r="U440" s="32"/>
      <c r="V440" s="32"/>
      <c r="W440" s="32"/>
      <c r="X440" s="32"/>
      <c r="Y440" s="32"/>
      <c r="Z440" s="32"/>
      <c r="AA440" s="32"/>
      <c r="AB440" s="32"/>
      <c r="AC440" s="32"/>
      <c r="AD440" s="32"/>
      <c r="AE440" s="32"/>
      <c r="AR440" s="189" t="s">
        <v>253</v>
      </c>
      <c r="AT440" s="189" t="s">
        <v>173</v>
      </c>
      <c r="AU440" s="189" t="s">
        <v>83</v>
      </c>
      <c r="AY440" s="15" t="s">
        <v>168</v>
      </c>
      <c r="BE440" s="190">
        <f>IF(N440="základní",J440,0)</f>
        <v>0</v>
      </c>
      <c r="BF440" s="190">
        <f>IF(N440="snížená",J440,0)</f>
        <v>0</v>
      </c>
      <c r="BG440" s="190">
        <f>IF(N440="zákl. přenesená",J440,0)</f>
        <v>0</v>
      </c>
      <c r="BH440" s="190">
        <f>IF(N440="sníž. přenesená",J440,0)</f>
        <v>0</v>
      </c>
      <c r="BI440" s="190">
        <f>IF(N440="nulová",J440,0)</f>
        <v>0</v>
      </c>
      <c r="BJ440" s="15" t="s">
        <v>81</v>
      </c>
      <c r="BK440" s="190">
        <f>ROUND(I440*H440,2)</f>
        <v>0</v>
      </c>
      <c r="BL440" s="15" t="s">
        <v>253</v>
      </c>
      <c r="BM440" s="189" t="s">
        <v>980</v>
      </c>
    </row>
    <row r="441" spans="1:65" s="12" customFormat="1" ht="22.9" customHeight="1">
      <c r="B441" s="161"/>
      <c r="C441" s="162"/>
      <c r="D441" s="163" t="s">
        <v>73</v>
      </c>
      <c r="E441" s="175" t="s">
        <v>981</v>
      </c>
      <c r="F441" s="175" t="s">
        <v>982</v>
      </c>
      <c r="G441" s="162"/>
      <c r="H441" s="162"/>
      <c r="I441" s="165"/>
      <c r="J441" s="176">
        <f>BK441</f>
        <v>0</v>
      </c>
      <c r="K441" s="162"/>
      <c r="L441" s="167"/>
      <c r="M441" s="168"/>
      <c r="N441" s="169"/>
      <c r="O441" s="169"/>
      <c r="P441" s="170">
        <f>SUM(P442:P443)</f>
        <v>0</v>
      </c>
      <c r="Q441" s="169"/>
      <c r="R441" s="170">
        <f>SUM(R442:R443)</f>
        <v>0</v>
      </c>
      <c r="S441" s="169"/>
      <c r="T441" s="171">
        <f>SUM(T442:T443)</f>
        <v>0</v>
      </c>
      <c r="AR441" s="172" t="s">
        <v>177</v>
      </c>
      <c r="AT441" s="173" t="s">
        <v>73</v>
      </c>
      <c r="AU441" s="173" t="s">
        <v>81</v>
      </c>
      <c r="AY441" s="172" t="s">
        <v>168</v>
      </c>
      <c r="BK441" s="174">
        <f>SUM(BK442:BK443)</f>
        <v>0</v>
      </c>
    </row>
    <row r="442" spans="1:65" s="2" customFormat="1" ht="34.9" customHeight="1">
      <c r="A442" s="32"/>
      <c r="B442" s="33"/>
      <c r="C442" s="177" t="s">
        <v>983</v>
      </c>
      <c r="D442" s="196" t="s">
        <v>173</v>
      </c>
      <c r="E442" s="178" t="s">
        <v>984</v>
      </c>
      <c r="F442" s="179" t="s">
        <v>985</v>
      </c>
      <c r="G442" s="180" t="s">
        <v>176</v>
      </c>
      <c r="H442" s="181">
        <v>0</v>
      </c>
      <c r="I442" s="182"/>
      <c r="J442" s="183">
        <f>ROUND(I442*H442,2)</f>
        <v>0</v>
      </c>
      <c r="K442" s="184"/>
      <c r="L442" s="37"/>
      <c r="M442" s="185" t="s">
        <v>19</v>
      </c>
      <c r="N442" s="186" t="s">
        <v>45</v>
      </c>
      <c r="O442" s="62"/>
      <c r="P442" s="187">
        <f>O442*H442</f>
        <v>0</v>
      </c>
      <c r="Q442" s="187">
        <v>0</v>
      </c>
      <c r="R442" s="187">
        <f>Q442*H442</f>
        <v>0</v>
      </c>
      <c r="S442" s="187">
        <v>0</v>
      </c>
      <c r="T442" s="188">
        <f>S442*H442</f>
        <v>0</v>
      </c>
      <c r="U442" s="32"/>
      <c r="V442" s="32"/>
      <c r="W442" s="32"/>
      <c r="X442" s="32"/>
      <c r="Y442" s="32"/>
      <c r="Z442" s="32"/>
      <c r="AA442" s="32"/>
      <c r="AB442" s="32"/>
      <c r="AC442" s="32"/>
      <c r="AD442" s="32"/>
      <c r="AE442" s="32"/>
      <c r="AR442" s="189" t="s">
        <v>177</v>
      </c>
      <c r="AT442" s="189" t="s">
        <v>173</v>
      </c>
      <c r="AU442" s="189" t="s">
        <v>83</v>
      </c>
      <c r="AY442" s="15" t="s">
        <v>168</v>
      </c>
      <c r="BE442" s="190">
        <f>IF(N442="základní",J442,0)</f>
        <v>0</v>
      </c>
      <c r="BF442" s="190">
        <f>IF(N442="snížená",J442,0)</f>
        <v>0</v>
      </c>
      <c r="BG442" s="190">
        <f>IF(N442="zákl. přenesená",J442,0)</f>
        <v>0</v>
      </c>
      <c r="BH442" s="190">
        <f>IF(N442="sníž. přenesená",J442,0)</f>
        <v>0</v>
      </c>
      <c r="BI442" s="190">
        <f>IF(N442="nulová",J442,0)</f>
        <v>0</v>
      </c>
      <c r="BJ442" s="15" t="s">
        <v>81</v>
      </c>
      <c r="BK442" s="190">
        <f>ROUND(I442*H442,2)</f>
        <v>0</v>
      </c>
      <c r="BL442" s="15" t="s">
        <v>177</v>
      </c>
      <c r="BM442" s="189" t="s">
        <v>986</v>
      </c>
    </row>
    <row r="443" spans="1:65" s="2" customFormat="1" ht="22.15" customHeight="1">
      <c r="A443" s="32"/>
      <c r="B443" s="33"/>
      <c r="C443" s="177" t="s">
        <v>987</v>
      </c>
      <c r="D443" s="196" t="s">
        <v>173</v>
      </c>
      <c r="E443" s="178" t="s">
        <v>988</v>
      </c>
      <c r="F443" s="179" t="s">
        <v>989</v>
      </c>
      <c r="G443" s="180" t="s">
        <v>176</v>
      </c>
      <c r="H443" s="181">
        <v>0</v>
      </c>
      <c r="I443" s="182"/>
      <c r="J443" s="183">
        <f>ROUND(I443*H443,2)</f>
        <v>0</v>
      </c>
      <c r="K443" s="184"/>
      <c r="L443" s="37"/>
      <c r="M443" s="209" t="s">
        <v>19</v>
      </c>
      <c r="N443" s="210" t="s">
        <v>45</v>
      </c>
      <c r="O443" s="211"/>
      <c r="P443" s="212">
        <f>O443*H443</f>
        <v>0</v>
      </c>
      <c r="Q443" s="212">
        <v>0</v>
      </c>
      <c r="R443" s="212">
        <f>Q443*H443</f>
        <v>0</v>
      </c>
      <c r="S443" s="212">
        <v>0</v>
      </c>
      <c r="T443" s="213">
        <f>S443*H443</f>
        <v>0</v>
      </c>
      <c r="U443" s="32"/>
      <c r="V443" s="32"/>
      <c r="W443" s="32"/>
      <c r="X443" s="32"/>
      <c r="Y443" s="32"/>
      <c r="Z443" s="32"/>
      <c r="AA443" s="32"/>
      <c r="AB443" s="32"/>
      <c r="AC443" s="32"/>
      <c r="AD443" s="32"/>
      <c r="AE443" s="32"/>
      <c r="AR443" s="189" t="s">
        <v>177</v>
      </c>
      <c r="AT443" s="189" t="s">
        <v>173</v>
      </c>
      <c r="AU443" s="189" t="s">
        <v>83</v>
      </c>
      <c r="AY443" s="15" t="s">
        <v>168</v>
      </c>
      <c r="BE443" s="190">
        <f>IF(N443="základní",J443,0)</f>
        <v>0</v>
      </c>
      <c r="BF443" s="190">
        <f>IF(N443="snížená",J443,0)</f>
        <v>0</v>
      </c>
      <c r="BG443" s="190">
        <f>IF(N443="zákl. přenesená",J443,0)</f>
        <v>0</v>
      </c>
      <c r="BH443" s="190">
        <f>IF(N443="sníž. přenesená",J443,0)</f>
        <v>0</v>
      </c>
      <c r="BI443" s="190">
        <f>IF(N443="nulová",J443,0)</f>
        <v>0</v>
      </c>
      <c r="BJ443" s="15" t="s">
        <v>81</v>
      </c>
      <c r="BK443" s="190">
        <f>ROUND(I443*H443,2)</f>
        <v>0</v>
      </c>
      <c r="BL443" s="15" t="s">
        <v>177</v>
      </c>
      <c r="BM443" s="189" t="s">
        <v>990</v>
      </c>
    </row>
    <row r="444" spans="1:65" s="2" customFormat="1" ht="6.95" customHeight="1">
      <c r="A444" s="32"/>
      <c r="B444" s="45"/>
      <c r="C444" s="46"/>
      <c r="D444" s="46"/>
      <c r="E444" s="46"/>
      <c r="F444" s="46"/>
      <c r="G444" s="46"/>
      <c r="H444" s="46"/>
      <c r="I444" s="46"/>
      <c r="J444" s="46"/>
      <c r="K444" s="46"/>
      <c r="L444" s="37"/>
      <c r="M444" s="32"/>
      <c r="O444" s="32"/>
      <c r="P444" s="32"/>
      <c r="Q444" s="32"/>
      <c r="R444" s="32"/>
      <c r="S444" s="32"/>
      <c r="T444" s="32"/>
      <c r="U444" s="32"/>
      <c r="V444" s="32"/>
      <c r="W444" s="32"/>
      <c r="X444" s="32"/>
      <c r="Y444" s="32"/>
      <c r="Z444" s="32"/>
      <c r="AA444" s="32"/>
      <c r="AB444" s="32"/>
      <c r="AC444" s="32"/>
      <c r="AD444" s="32"/>
      <c r="AE444" s="32"/>
    </row>
  </sheetData>
  <sheetProtection algorithmName="SHA-512" hashValue="VRVIrmdEZDgXIB4AoReEJyyZXStRLx1OlTvfNahCRnSKiRh4S7pK6EnWGMCwZWpqqvE2o7vlXk27G0UoKjbJ7A==" saltValue="t6WJ5hpYCVGjdCxqb91rDJa1Dn1WNIgNPbCQHvwsD+rgYr25hjPTHeuyJVupM4AQ35orTczf/ifjGZFQwsuSJA==" spinCount="100000" sheet="1" objects="1" scenarios="1" formatColumns="0" formatRows="0" autoFilter="0"/>
  <autoFilter ref="C117:K443"/>
  <mergeCells count="12">
    <mergeCell ref="E110:H110"/>
    <mergeCell ref="L2:V2"/>
    <mergeCell ref="E50:H50"/>
    <mergeCell ref="E52:H52"/>
    <mergeCell ref="E54:H54"/>
    <mergeCell ref="E106:H106"/>
    <mergeCell ref="E108:H108"/>
    <mergeCell ref="E7:H7"/>
    <mergeCell ref="E9:H9"/>
    <mergeCell ref="E11:H11"/>
    <mergeCell ref="E20:H20"/>
    <mergeCell ref="E29:H29"/>
  </mergeCells>
  <hyperlinks>
    <hyperlink ref="F123" r:id="rId1"/>
    <hyperlink ref="F125" r:id="rId2"/>
    <hyperlink ref="F127" r:id="rId3"/>
    <hyperlink ref="F129" r:id="rId4"/>
    <hyperlink ref="F131" r:id="rId5"/>
    <hyperlink ref="F133" r:id="rId6"/>
    <hyperlink ref="F135" r:id="rId7"/>
    <hyperlink ref="F137" r:id="rId8"/>
    <hyperlink ref="F140" r:id="rId9"/>
    <hyperlink ref="F142" r:id="rId10"/>
    <hyperlink ref="F146" r:id="rId11"/>
    <hyperlink ref="F148" r:id="rId12"/>
    <hyperlink ref="F150" r:id="rId13"/>
    <hyperlink ref="F152" r:id="rId14"/>
    <hyperlink ref="F154" r:id="rId15"/>
    <hyperlink ref="F156" r:id="rId16"/>
    <hyperlink ref="F158" r:id="rId17"/>
    <hyperlink ref="F160" r:id="rId18"/>
    <hyperlink ref="F162" r:id="rId19"/>
    <hyperlink ref="F165" r:id="rId20"/>
    <hyperlink ref="F167" r:id="rId21"/>
    <hyperlink ref="F169" r:id="rId22"/>
    <hyperlink ref="F171" r:id="rId23"/>
    <hyperlink ref="F173" r:id="rId24"/>
    <hyperlink ref="F175" r:id="rId25"/>
    <hyperlink ref="F177" r:id="rId26"/>
    <hyperlink ref="F179" r:id="rId27"/>
    <hyperlink ref="F183" r:id="rId28"/>
    <hyperlink ref="F187" r:id="rId29"/>
    <hyperlink ref="F190" r:id="rId30"/>
    <hyperlink ref="F192" r:id="rId31"/>
    <hyperlink ref="F194" r:id="rId32"/>
    <hyperlink ref="F196" r:id="rId33"/>
    <hyperlink ref="F198" r:id="rId34"/>
    <hyperlink ref="F200" r:id="rId35"/>
    <hyperlink ref="F202" r:id="rId36"/>
    <hyperlink ref="F205" r:id="rId37"/>
    <hyperlink ref="F207" r:id="rId38"/>
    <hyperlink ref="F209" r:id="rId39"/>
    <hyperlink ref="F211" r:id="rId40"/>
    <hyperlink ref="F213" r:id="rId41"/>
    <hyperlink ref="F215" r:id="rId42"/>
    <hyperlink ref="F217" r:id="rId43"/>
    <hyperlink ref="F219" r:id="rId44"/>
    <hyperlink ref="F222" r:id="rId45"/>
    <hyperlink ref="F224" r:id="rId46"/>
    <hyperlink ref="F226" r:id="rId47"/>
    <hyperlink ref="F228" r:id="rId48"/>
    <hyperlink ref="F231" r:id="rId49"/>
    <hyperlink ref="F235" r:id="rId50"/>
    <hyperlink ref="F238" r:id="rId51"/>
    <hyperlink ref="F241" r:id="rId52"/>
    <hyperlink ref="F244" r:id="rId53"/>
    <hyperlink ref="F247" r:id="rId54"/>
    <hyperlink ref="F249" r:id="rId55"/>
    <hyperlink ref="F251" r:id="rId56"/>
    <hyperlink ref="F254" r:id="rId57"/>
    <hyperlink ref="F256" r:id="rId58"/>
    <hyperlink ref="F259" r:id="rId59"/>
    <hyperlink ref="F261" r:id="rId60"/>
    <hyperlink ref="F263" r:id="rId61"/>
    <hyperlink ref="F265" r:id="rId62"/>
    <hyperlink ref="F267" r:id="rId63"/>
    <hyperlink ref="F269" r:id="rId64"/>
    <hyperlink ref="F271" r:id="rId65"/>
    <hyperlink ref="F273" r:id="rId66"/>
    <hyperlink ref="F275" r:id="rId67"/>
    <hyperlink ref="F277" r:id="rId68"/>
    <hyperlink ref="F279" r:id="rId69"/>
    <hyperlink ref="F281" r:id="rId70"/>
    <hyperlink ref="F284" r:id="rId71"/>
    <hyperlink ref="F287" r:id="rId72"/>
    <hyperlink ref="F306" r:id="rId73"/>
    <hyperlink ref="F313" r:id="rId74"/>
    <hyperlink ref="F315" r:id="rId75"/>
    <hyperlink ref="F317" r:id="rId76"/>
    <hyperlink ref="F319" r:id="rId77"/>
    <hyperlink ref="F321" r:id="rId78"/>
    <hyperlink ref="F324" r:id="rId79"/>
    <hyperlink ref="F327" r:id="rId80"/>
    <hyperlink ref="F330" r:id="rId81"/>
    <hyperlink ref="F332" r:id="rId82"/>
    <hyperlink ref="F334" r:id="rId83"/>
    <hyperlink ref="F336" r:id="rId84"/>
    <hyperlink ref="F339" r:id="rId85"/>
    <hyperlink ref="F341" r:id="rId86"/>
    <hyperlink ref="F343" r:id="rId87"/>
    <hyperlink ref="F345" r:id="rId88"/>
    <hyperlink ref="F347" r:id="rId89"/>
    <hyperlink ref="F349" r:id="rId90"/>
    <hyperlink ref="F351" r:id="rId91"/>
    <hyperlink ref="F354" r:id="rId92"/>
    <hyperlink ref="F357" r:id="rId93"/>
    <hyperlink ref="F359" r:id="rId94"/>
    <hyperlink ref="F361" r:id="rId95"/>
    <hyperlink ref="F363" r:id="rId96"/>
    <hyperlink ref="F365" r:id="rId97"/>
    <hyperlink ref="F368" r:id="rId98"/>
    <hyperlink ref="F370" r:id="rId99"/>
    <hyperlink ref="F373" r:id="rId100"/>
    <hyperlink ref="F375" r:id="rId101"/>
    <hyperlink ref="F378" r:id="rId102"/>
    <hyperlink ref="F380" r:id="rId103"/>
    <hyperlink ref="F383" r:id="rId104"/>
    <hyperlink ref="F385" r:id="rId105"/>
    <hyperlink ref="F387" r:id="rId106"/>
    <hyperlink ref="F389" r:id="rId107"/>
    <hyperlink ref="F392" r:id="rId108"/>
    <hyperlink ref="F395" r:id="rId109"/>
    <hyperlink ref="F398" r:id="rId110"/>
    <hyperlink ref="F401" r:id="rId111"/>
    <hyperlink ref="F404" r:id="rId112"/>
    <hyperlink ref="F406" r:id="rId113"/>
    <hyperlink ref="F409" r:id="rId114"/>
    <hyperlink ref="F412" r:id="rId115"/>
    <hyperlink ref="F415" r:id="rId116"/>
    <hyperlink ref="F417" r:id="rId117"/>
    <hyperlink ref="F420" r:id="rId118"/>
    <hyperlink ref="F423" r:id="rId119"/>
    <hyperlink ref="F425" r:id="rId120"/>
    <hyperlink ref="F427" r:id="rId121"/>
    <hyperlink ref="F429" r:id="rId122"/>
    <hyperlink ref="F431" r:id="rId123"/>
    <hyperlink ref="F433" r:id="rId124"/>
  </hyperlinks>
  <pageMargins left="0.39374999999999999" right="0.39374999999999999" top="0.39374999999999999" bottom="0.39374999999999999" header="0" footer="0"/>
  <pageSetup paperSize="9" scale="88" fitToHeight="100" orientation="landscape" blackAndWhite="1" r:id="rId125"/>
  <headerFooter>
    <oddFooter>&amp;CStrana &amp;P z &amp;N</oddFooter>
  </headerFooter>
  <drawing r:id="rId12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6"/>
  <sheetViews>
    <sheetView showGridLines="0" topLeftCell="A241" workbookViewId="0"/>
  </sheetViews>
  <sheetFormatPr defaultRowHeight="15"/>
  <cols>
    <col min="1" max="1" width="8.83203125" style="1" customWidth="1"/>
    <col min="2" max="2" width="1.1640625" style="1" customWidth="1"/>
    <col min="3" max="4" width="4.5" style="1" customWidth="1"/>
    <col min="5" max="5" width="18.33203125" style="1" customWidth="1"/>
    <col min="6" max="6" width="108" style="1" customWidth="1"/>
    <col min="7" max="7" width="8" style="1" customWidth="1"/>
    <col min="8" max="8" width="15" style="1" customWidth="1"/>
    <col min="9" max="9" width="16.83203125" style="1" customWidth="1"/>
    <col min="10" max="10" width="23.83203125" style="1" customWidth="1"/>
    <col min="11" max="11" width="23.83203125" style="1" hidden="1" customWidth="1"/>
    <col min="12" max="12" width="10" style="1" customWidth="1"/>
    <col min="13" max="13" width="11.5" style="1" hidden="1" customWidth="1"/>
    <col min="14" max="14" width="9.1640625" style="1" hidden="1"/>
    <col min="15" max="20" width="15.1640625" style="1" hidden="1" customWidth="1"/>
    <col min="21" max="21" width="17.5" style="1" hidden="1" customWidth="1"/>
    <col min="22" max="22" width="13.1640625" style="1" customWidth="1"/>
    <col min="23" max="23" width="17.5" style="1" customWidth="1"/>
    <col min="24" max="24" width="13.1640625" style="1" customWidth="1"/>
    <col min="25" max="25" width="16" style="1" customWidth="1"/>
    <col min="26" max="26" width="11.6640625" style="1" customWidth="1"/>
    <col min="27" max="27" width="16" style="1" customWidth="1"/>
    <col min="28" max="28" width="17.5" style="1" customWidth="1"/>
    <col min="29" max="29" width="11.6640625" style="1" customWidth="1"/>
    <col min="30" max="30" width="16" style="1" customWidth="1"/>
    <col min="31" max="31" width="17.5" style="1" customWidth="1"/>
    <col min="44" max="65" width="9.1640625" style="1" hidden="1"/>
  </cols>
  <sheetData>
    <row r="2" spans="1:46" s="1" customFormat="1" ht="36.950000000000003" customHeight="1">
      <c r="L2" s="342"/>
      <c r="M2" s="342"/>
      <c r="N2" s="342"/>
      <c r="O2" s="342"/>
      <c r="P2" s="342"/>
      <c r="Q2" s="342"/>
      <c r="R2" s="342"/>
      <c r="S2" s="342"/>
      <c r="T2" s="342"/>
      <c r="U2" s="342"/>
      <c r="V2" s="342"/>
      <c r="AT2" s="15" t="s">
        <v>91</v>
      </c>
    </row>
    <row r="3" spans="1:46" s="1" customFormat="1" ht="6.95" customHeight="1">
      <c r="B3" s="106"/>
      <c r="C3" s="107"/>
      <c r="D3" s="107"/>
      <c r="E3" s="107"/>
      <c r="F3" s="107"/>
      <c r="G3" s="107"/>
      <c r="H3" s="107"/>
      <c r="I3" s="107"/>
      <c r="J3" s="107"/>
      <c r="K3" s="107"/>
      <c r="L3" s="18"/>
      <c r="AT3" s="15" t="s">
        <v>83</v>
      </c>
    </row>
    <row r="4" spans="1:46" s="1" customFormat="1" ht="24.95" customHeight="1">
      <c r="B4" s="18"/>
      <c r="D4" s="108" t="s">
        <v>111</v>
      </c>
      <c r="L4" s="18"/>
      <c r="M4" s="109" t="s">
        <v>10</v>
      </c>
      <c r="AT4" s="15" t="s">
        <v>4</v>
      </c>
    </row>
    <row r="5" spans="1:46" s="1" customFormat="1" ht="6.95" customHeight="1">
      <c r="B5" s="18"/>
      <c r="L5" s="18"/>
    </row>
    <row r="6" spans="1:46" s="1" customFormat="1" ht="12" customHeight="1">
      <c r="B6" s="18"/>
      <c r="D6" s="110" t="s">
        <v>16</v>
      </c>
      <c r="L6" s="18"/>
    </row>
    <row r="7" spans="1:46" s="1" customFormat="1" ht="14.45" customHeight="1">
      <c r="B7" s="18"/>
      <c r="E7" s="343" t="str">
        <f>'Rekapitulace stavby'!K6</f>
        <v>Stavební úpravy objektu č.p. 104 a 105, Café Herzog, Broumov - 1. etapa</v>
      </c>
      <c r="F7" s="344"/>
      <c r="G7" s="344"/>
      <c r="H7" s="344"/>
      <c r="L7" s="18"/>
    </row>
    <row r="8" spans="1:46" s="1" customFormat="1" ht="12" customHeight="1">
      <c r="B8" s="18"/>
      <c r="D8" s="110" t="s">
        <v>112</v>
      </c>
      <c r="L8" s="18"/>
    </row>
    <row r="9" spans="1:46" s="2" customFormat="1" ht="14.45" customHeight="1">
      <c r="A9" s="32"/>
      <c r="B9" s="37"/>
      <c r="C9" s="32"/>
      <c r="D9" s="32"/>
      <c r="E9" s="343" t="s">
        <v>113</v>
      </c>
      <c r="F9" s="345"/>
      <c r="G9" s="345"/>
      <c r="H9" s="345"/>
      <c r="I9" s="32"/>
      <c r="J9" s="32"/>
      <c r="K9" s="32"/>
      <c r="L9" s="111"/>
      <c r="S9" s="32"/>
      <c r="T9" s="32"/>
      <c r="U9" s="32"/>
      <c r="V9" s="32"/>
      <c r="W9" s="32"/>
      <c r="X9" s="32"/>
      <c r="Y9" s="32"/>
      <c r="Z9" s="32"/>
      <c r="AA9" s="32"/>
      <c r="AB9" s="32"/>
      <c r="AC9" s="32"/>
      <c r="AD9" s="32"/>
      <c r="AE9" s="32"/>
    </row>
    <row r="10" spans="1:46" s="2" customFormat="1" ht="12" customHeight="1">
      <c r="A10" s="32"/>
      <c r="B10" s="37"/>
      <c r="C10" s="32"/>
      <c r="D10" s="110" t="s">
        <v>114</v>
      </c>
      <c r="E10" s="32"/>
      <c r="F10" s="32"/>
      <c r="G10" s="32"/>
      <c r="H10" s="32"/>
      <c r="I10" s="32"/>
      <c r="J10" s="32"/>
      <c r="K10" s="32"/>
      <c r="L10" s="111"/>
      <c r="S10" s="32"/>
      <c r="T10" s="32"/>
      <c r="U10" s="32"/>
      <c r="V10" s="32"/>
      <c r="W10" s="32"/>
      <c r="X10" s="32"/>
      <c r="Y10" s="32"/>
      <c r="Z10" s="32"/>
      <c r="AA10" s="32"/>
      <c r="AB10" s="32"/>
      <c r="AC10" s="32"/>
      <c r="AD10" s="32"/>
      <c r="AE10" s="32"/>
    </row>
    <row r="11" spans="1:46" s="2" customFormat="1" ht="15.6" customHeight="1">
      <c r="A11" s="32"/>
      <c r="B11" s="37"/>
      <c r="C11" s="32"/>
      <c r="D11" s="32"/>
      <c r="E11" s="346" t="s">
        <v>991</v>
      </c>
      <c r="F11" s="345"/>
      <c r="G11" s="345"/>
      <c r="H11" s="345"/>
      <c r="I11" s="32"/>
      <c r="J11" s="32"/>
      <c r="K11" s="32"/>
      <c r="L11" s="111"/>
      <c r="S11" s="32"/>
      <c r="T11" s="32"/>
      <c r="U11" s="32"/>
      <c r="V11" s="32"/>
      <c r="W11" s="32"/>
      <c r="X11" s="32"/>
      <c r="Y11" s="32"/>
      <c r="Z11" s="32"/>
      <c r="AA11" s="32"/>
      <c r="AB11" s="32"/>
      <c r="AC11" s="32"/>
      <c r="AD11" s="32"/>
      <c r="AE11" s="32"/>
    </row>
    <row r="12" spans="1:46" s="2" customFormat="1" ht="11.25">
      <c r="A12" s="32"/>
      <c r="B12" s="37"/>
      <c r="C12" s="32"/>
      <c r="D12" s="32"/>
      <c r="E12" s="32"/>
      <c r="F12" s="32"/>
      <c r="G12" s="32"/>
      <c r="H12" s="32"/>
      <c r="I12" s="32"/>
      <c r="J12" s="32"/>
      <c r="K12" s="32"/>
      <c r="L12" s="111"/>
      <c r="S12" s="32"/>
      <c r="T12" s="32"/>
      <c r="U12" s="32"/>
      <c r="V12" s="32"/>
      <c r="W12" s="32"/>
      <c r="X12" s="32"/>
      <c r="Y12" s="32"/>
      <c r="Z12" s="32"/>
      <c r="AA12" s="32"/>
      <c r="AB12" s="32"/>
      <c r="AC12" s="32"/>
      <c r="AD12" s="32"/>
      <c r="AE12" s="32"/>
    </row>
    <row r="13" spans="1:46" s="2" customFormat="1" ht="12" customHeight="1">
      <c r="A13" s="32"/>
      <c r="B13" s="37"/>
      <c r="C13" s="32"/>
      <c r="D13" s="110" t="s">
        <v>18</v>
      </c>
      <c r="E13" s="32"/>
      <c r="F13" s="101" t="s">
        <v>19</v>
      </c>
      <c r="G13" s="32"/>
      <c r="H13" s="32"/>
      <c r="I13" s="110" t="s">
        <v>20</v>
      </c>
      <c r="J13" s="101" t="s">
        <v>19</v>
      </c>
      <c r="K13" s="32"/>
      <c r="L13" s="111"/>
      <c r="S13" s="32"/>
      <c r="T13" s="32"/>
      <c r="U13" s="32"/>
      <c r="V13" s="32"/>
      <c r="W13" s="32"/>
      <c r="X13" s="32"/>
      <c r="Y13" s="32"/>
      <c r="Z13" s="32"/>
      <c r="AA13" s="32"/>
      <c r="AB13" s="32"/>
      <c r="AC13" s="32"/>
      <c r="AD13" s="32"/>
      <c r="AE13" s="32"/>
    </row>
    <row r="14" spans="1:46" s="2" customFormat="1" ht="12" customHeight="1">
      <c r="A14" s="32"/>
      <c r="B14" s="37"/>
      <c r="C14" s="32"/>
      <c r="D14" s="110" t="s">
        <v>21</v>
      </c>
      <c r="E14" s="32"/>
      <c r="F14" s="101" t="s">
        <v>22</v>
      </c>
      <c r="G14" s="32"/>
      <c r="H14" s="32"/>
      <c r="I14" s="110" t="s">
        <v>23</v>
      </c>
      <c r="J14" s="112" t="str">
        <f>'Rekapitulace stavby'!AN8</f>
        <v>10. 10. 2022</v>
      </c>
      <c r="K14" s="32"/>
      <c r="L14" s="111"/>
      <c r="S14" s="32"/>
      <c r="T14" s="32"/>
      <c r="U14" s="32"/>
      <c r="V14" s="32"/>
      <c r="W14" s="32"/>
      <c r="X14" s="32"/>
      <c r="Y14" s="32"/>
      <c r="Z14" s="32"/>
      <c r="AA14" s="32"/>
      <c r="AB14" s="32"/>
      <c r="AC14" s="32"/>
      <c r="AD14" s="32"/>
      <c r="AE14" s="32"/>
    </row>
    <row r="15" spans="1:46" s="2" customFormat="1" ht="10.9" customHeight="1">
      <c r="A15" s="32"/>
      <c r="B15" s="37"/>
      <c r="C15" s="32"/>
      <c r="D15" s="32"/>
      <c r="E15" s="32"/>
      <c r="F15" s="32"/>
      <c r="G15" s="32"/>
      <c r="H15" s="32"/>
      <c r="I15" s="32"/>
      <c r="J15" s="32"/>
      <c r="K15" s="32"/>
      <c r="L15" s="111"/>
      <c r="S15" s="32"/>
      <c r="T15" s="32"/>
      <c r="U15" s="32"/>
      <c r="V15" s="32"/>
      <c r="W15" s="32"/>
      <c r="X15" s="32"/>
      <c r="Y15" s="32"/>
      <c r="Z15" s="32"/>
      <c r="AA15" s="32"/>
      <c r="AB15" s="32"/>
      <c r="AC15" s="32"/>
      <c r="AD15" s="32"/>
      <c r="AE15" s="32"/>
    </row>
    <row r="16" spans="1:46" s="2" customFormat="1" ht="12" customHeight="1">
      <c r="A16" s="32"/>
      <c r="B16" s="37"/>
      <c r="C16" s="32"/>
      <c r="D16" s="110" t="s">
        <v>25</v>
      </c>
      <c r="E16" s="32"/>
      <c r="F16" s="32"/>
      <c r="G16" s="32"/>
      <c r="H16" s="32"/>
      <c r="I16" s="110" t="s">
        <v>26</v>
      </c>
      <c r="J16" s="101" t="s">
        <v>19</v>
      </c>
      <c r="K16" s="32"/>
      <c r="L16" s="111"/>
      <c r="S16" s="32"/>
      <c r="T16" s="32"/>
      <c r="U16" s="32"/>
      <c r="V16" s="32"/>
      <c r="W16" s="32"/>
      <c r="X16" s="32"/>
      <c r="Y16" s="32"/>
      <c r="Z16" s="32"/>
      <c r="AA16" s="32"/>
      <c r="AB16" s="32"/>
      <c r="AC16" s="32"/>
      <c r="AD16" s="32"/>
      <c r="AE16" s="32"/>
    </row>
    <row r="17" spans="1:31" s="2" customFormat="1" ht="18" customHeight="1">
      <c r="A17" s="32"/>
      <c r="B17" s="37"/>
      <c r="C17" s="32"/>
      <c r="D17" s="32"/>
      <c r="E17" s="101" t="s">
        <v>27</v>
      </c>
      <c r="F17" s="32"/>
      <c r="G17" s="32"/>
      <c r="H17" s="32"/>
      <c r="I17" s="110" t="s">
        <v>28</v>
      </c>
      <c r="J17" s="101" t="s">
        <v>19</v>
      </c>
      <c r="K17" s="32"/>
      <c r="L17" s="111"/>
      <c r="S17" s="32"/>
      <c r="T17" s="32"/>
      <c r="U17" s="32"/>
      <c r="V17" s="32"/>
      <c r="W17" s="32"/>
      <c r="X17" s="32"/>
      <c r="Y17" s="32"/>
      <c r="Z17" s="32"/>
      <c r="AA17" s="32"/>
      <c r="AB17" s="32"/>
      <c r="AC17" s="32"/>
      <c r="AD17" s="32"/>
      <c r="AE17" s="32"/>
    </row>
    <row r="18" spans="1:31" s="2" customFormat="1" ht="6.95" customHeight="1">
      <c r="A18" s="32"/>
      <c r="B18" s="37"/>
      <c r="C18" s="32"/>
      <c r="D18" s="32"/>
      <c r="E18" s="32"/>
      <c r="F18" s="32"/>
      <c r="G18" s="32"/>
      <c r="H18" s="32"/>
      <c r="I18" s="32"/>
      <c r="J18" s="32"/>
      <c r="K18" s="32"/>
      <c r="L18" s="111"/>
      <c r="S18" s="32"/>
      <c r="T18" s="32"/>
      <c r="U18" s="32"/>
      <c r="V18" s="32"/>
      <c r="W18" s="32"/>
      <c r="X18" s="32"/>
      <c r="Y18" s="32"/>
      <c r="Z18" s="32"/>
      <c r="AA18" s="32"/>
      <c r="AB18" s="32"/>
      <c r="AC18" s="32"/>
      <c r="AD18" s="32"/>
      <c r="AE18" s="32"/>
    </row>
    <row r="19" spans="1:31" s="2" customFormat="1" ht="12" customHeight="1">
      <c r="A19" s="32"/>
      <c r="B19" s="37"/>
      <c r="C19" s="32"/>
      <c r="D19" s="110" t="s">
        <v>29</v>
      </c>
      <c r="E19" s="32"/>
      <c r="F19" s="32"/>
      <c r="G19" s="32"/>
      <c r="H19" s="32"/>
      <c r="I19" s="110" t="s">
        <v>26</v>
      </c>
      <c r="J19" s="28" t="str">
        <f>'Rekapitulace stavby'!AN13</f>
        <v>Vyplň údaj</v>
      </c>
      <c r="K19" s="32"/>
      <c r="L19" s="111"/>
      <c r="S19" s="32"/>
      <c r="T19" s="32"/>
      <c r="U19" s="32"/>
      <c r="V19" s="32"/>
      <c r="W19" s="32"/>
      <c r="X19" s="32"/>
      <c r="Y19" s="32"/>
      <c r="Z19" s="32"/>
      <c r="AA19" s="32"/>
      <c r="AB19" s="32"/>
      <c r="AC19" s="32"/>
      <c r="AD19" s="32"/>
      <c r="AE19" s="32"/>
    </row>
    <row r="20" spans="1:31" s="2" customFormat="1" ht="18" customHeight="1">
      <c r="A20" s="32"/>
      <c r="B20" s="37"/>
      <c r="C20" s="32"/>
      <c r="D20" s="32"/>
      <c r="E20" s="347" t="str">
        <f>'Rekapitulace stavby'!E14</f>
        <v>Vyplň údaj</v>
      </c>
      <c r="F20" s="348"/>
      <c r="G20" s="348"/>
      <c r="H20" s="348"/>
      <c r="I20" s="110" t="s">
        <v>28</v>
      </c>
      <c r="J20" s="28" t="str">
        <f>'Rekapitulace stavby'!AN14</f>
        <v>Vyplň údaj</v>
      </c>
      <c r="K20" s="32"/>
      <c r="L20" s="111"/>
      <c r="S20" s="32"/>
      <c r="T20" s="32"/>
      <c r="U20" s="32"/>
      <c r="V20" s="32"/>
      <c r="W20" s="32"/>
      <c r="X20" s="32"/>
      <c r="Y20" s="32"/>
      <c r="Z20" s="32"/>
      <c r="AA20" s="32"/>
      <c r="AB20" s="32"/>
      <c r="AC20" s="32"/>
      <c r="AD20" s="32"/>
      <c r="AE20" s="32"/>
    </row>
    <row r="21" spans="1:31" s="2" customFormat="1" ht="6.95" customHeight="1">
      <c r="A21" s="32"/>
      <c r="B21" s="37"/>
      <c r="C21" s="32"/>
      <c r="D21" s="32"/>
      <c r="E21" s="32"/>
      <c r="F21" s="32"/>
      <c r="G21" s="32"/>
      <c r="H21" s="32"/>
      <c r="I21" s="32"/>
      <c r="J21" s="32"/>
      <c r="K21" s="32"/>
      <c r="L21" s="111"/>
      <c r="S21" s="32"/>
      <c r="T21" s="32"/>
      <c r="U21" s="32"/>
      <c r="V21" s="32"/>
      <c r="W21" s="32"/>
      <c r="X21" s="32"/>
      <c r="Y21" s="32"/>
      <c r="Z21" s="32"/>
      <c r="AA21" s="32"/>
      <c r="AB21" s="32"/>
      <c r="AC21" s="32"/>
      <c r="AD21" s="32"/>
      <c r="AE21" s="32"/>
    </row>
    <row r="22" spans="1:31" s="2" customFormat="1" ht="12" customHeight="1">
      <c r="A22" s="32"/>
      <c r="B22" s="37"/>
      <c r="C22" s="32"/>
      <c r="D22" s="110" t="s">
        <v>31</v>
      </c>
      <c r="E22" s="32"/>
      <c r="F22" s="32"/>
      <c r="G22" s="32"/>
      <c r="H22" s="32"/>
      <c r="I22" s="110" t="s">
        <v>26</v>
      </c>
      <c r="J22" s="101" t="s">
        <v>32</v>
      </c>
      <c r="K22" s="32"/>
      <c r="L22" s="111"/>
      <c r="S22" s="32"/>
      <c r="T22" s="32"/>
      <c r="U22" s="32"/>
      <c r="V22" s="32"/>
      <c r="W22" s="32"/>
      <c r="X22" s="32"/>
      <c r="Y22" s="32"/>
      <c r="Z22" s="32"/>
      <c r="AA22" s="32"/>
      <c r="AB22" s="32"/>
      <c r="AC22" s="32"/>
      <c r="AD22" s="32"/>
      <c r="AE22" s="32"/>
    </row>
    <row r="23" spans="1:31" s="2" customFormat="1" ht="18" customHeight="1">
      <c r="A23" s="32"/>
      <c r="B23" s="37"/>
      <c r="C23" s="32"/>
      <c r="D23" s="32"/>
      <c r="E23" s="101" t="s">
        <v>33</v>
      </c>
      <c r="F23" s="32"/>
      <c r="G23" s="32"/>
      <c r="H23" s="32"/>
      <c r="I23" s="110" t="s">
        <v>28</v>
      </c>
      <c r="J23" s="101" t="s">
        <v>34</v>
      </c>
      <c r="K23" s="32"/>
      <c r="L23" s="111"/>
      <c r="S23" s="32"/>
      <c r="T23" s="32"/>
      <c r="U23" s="32"/>
      <c r="V23" s="32"/>
      <c r="W23" s="32"/>
      <c r="X23" s="32"/>
      <c r="Y23" s="32"/>
      <c r="Z23" s="32"/>
      <c r="AA23" s="32"/>
      <c r="AB23" s="32"/>
      <c r="AC23" s="32"/>
      <c r="AD23" s="32"/>
      <c r="AE23" s="32"/>
    </row>
    <row r="24" spans="1:31" s="2" customFormat="1" ht="6.95" customHeight="1">
      <c r="A24" s="32"/>
      <c r="B24" s="37"/>
      <c r="C24" s="32"/>
      <c r="D24" s="32"/>
      <c r="E24" s="32"/>
      <c r="F24" s="32"/>
      <c r="G24" s="32"/>
      <c r="H24" s="32"/>
      <c r="I24" s="32"/>
      <c r="J24" s="32"/>
      <c r="K24" s="32"/>
      <c r="L24" s="111"/>
      <c r="S24" s="32"/>
      <c r="T24" s="32"/>
      <c r="U24" s="32"/>
      <c r="V24" s="32"/>
      <c r="W24" s="32"/>
      <c r="X24" s="32"/>
      <c r="Y24" s="32"/>
      <c r="Z24" s="32"/>
      <c r="AA24" s="32"/>
      <c r="AB24" s="32"/>
      <c r="AC24" s="32"/>
      <c r="AD24" s="32"/>
      <c r="AE24" s="32"/>
    </row>
    <row r="25" spans="1:31" s="2" customFormat="1" ht="12" customHeight="1">
      <c r="A25" s="32"/>
      <c r="B25" s="37"/>
      <c r="C25" s="32"/>
      <c r="D25" s="110" t="s">
        <v>36</v>
      </c>
      <c r="E25" s="32"/>
      <c r="F25" s="32"/>
      <c r="G25" s="32"/>
      <c r="H25" s="32"/>
      <c r="I25" s="110" t="s">
        <v>26</v>
      </c>
      <c r="J25" s="101" t="s">
        <v>19</v>
      </c>
      <c r="K25" s="32"/>
      <c r="L25" s="111"/>
      <c r="S25" s="32"/>
      <c r="T25" s="32"/>
      <c r="U25" s="32"/>
      <c r="V25" s="32"/>
      <c r="W25" s="32"/>
      <c r="X25" s="32"/>
      <c r="Y25" s="32"/>
      <c r="Z25" s="32"/>
      <c r="AA25" s="32"/>
      <c r="AB25" s="32"/>
      <c r="AC25" s="32"/>
      <c r="AD25" s="32"/>
      <c r="AE25" s="32"/>
    </row>
    <row r="26" spans="1:31" s="2" customFormat="1" ht="18" customHeight="1">
      <c r="A26" s="32"/>
      <c r="B26" s="37"/>
      <c r="C26" s="32"/>
      <c r="D26" s="32"/>
      <c r="E26" s="101" t="s">
        <v>37</v>
      </c>
      <c r="F26" s="32"/>
      <c r="G26" s="32"/>
      <c r="H26" s="32"/>
      <c r="I26" s="110" t="s">
        <v>28</v>
      </c>
      <c r="J26" s="101" t="s">
        <v>19</v>
      </c>
      <c r="K26" s="32"/>
      <c r="L26" s="111"/>
      <c r="S26" s="32"/>
      <c r="T26" s="32"/>
      <c r="U26" s="32"/>
      <c r="V26" s="32"/>
      <c r="W26" s="32"/>
      <c r="X26" s="32"/>
      <c r="Y26" s="32"/>
      <c r="Z26" s="32"/>
      <c r="AA26" s="32"/>
      <c r="AB26" s="32"/>
      <c r="AC26" s="32"/>
      <c r="AD26" s="32"/>
      <c r="AE26" s="32"/>
    </row>
    <row r="27" spans="1:31" s="2" customFormat="1" ht="6.95" customHeight="1">
      <c r="A27" s="32"/>
      <c r="B27" s="37"/>
      <c r="C27" s="32"/>
      <c r="D27" s="32"/>
      <c r="E27" s="32"/>
      <c r="F27" s="32"/>
      <c r="G27" s="32"/>
      <c r="H27" s="32"/>
      <c r="I27" s="32"/>
      <c r="J27" s="32"/>
      <c r="K27" s="32"/>
      <c r="L27" s="111"/>
      <c r="S27" s="32"/>
      <c r="T27" s="32"/>
      <c r="U27" s="32"/>
      <c r="V27" s="32"/>
      <c r="W27" s="32"/>
      <c r="X27" s="32"/>
      <c r="Y27" s="32"/>
      <c r="Z27" s="32"/>
      <c r="AA27" s="32"/>
      <c r="AB27" s="32"/>
      <c r="AC27" s="32"/>
      <c r="AD27" s="32"/>
      <c r="AE27" s="32"/>
    </row>
    <row r="28" spans="1:31" s="2" customFormat="1" ht="12" customHeight="1">
      <c r="A28" s="32"/>
      <c r="B28" s="37"/>
      <c r="C28" s="32"/>
      <c r="D28" s="110" t="s">
        <v>38</v>
      </c>
      <c r="E28" s="32"/>
      <c r="F28" s="32"/>
      <c r="G28" s="32"/>
      <c r="H28" s="32"/>
      <c r="I28" s="32"/>
      <c r="J28" s="32"/>
      <c r="K28" s="32"/>
      <c r="L28" s="111"/>
      <c r="S28" s="32"/>
      <c r="T28" s="32"/>
      <c r="U28" s="32"/>
      <c r="V28" s="32"/>
      <c r="W28" s="32"/>
      <c r="X28" s="32"/>
      <c r="Y28" s="32"/>
      <c r="Z28" s="32"/>
      <c r="AA28" s="32"/>
      <c r="AB28" s="32"/>
      <c r="AC28" s="32"/>
      <c r="AD28" s="32"/>
      <c r="AE28" s="32"/>
    </row>
    <row r="29" spans="1:31" s="8" customFormat="1" ht="14.45" customHeight="1">
      <c r="A29" s="113"/>
      <c r="B29" s="114"/>
      <c r="C29" s="113"/>
      <c r="D29" s="113"/>
      <c r="E29" s="349" t="s">
        <v>19</v>
      </c>
      <c r="F29" s="349"/>
      <c r="G29" s="349"/>
      <c r="H29" s="349"/>
      <c r="I29" s="113"/>
      <c r="J29" s="113"/>
      <c r="K29" s="113"/>
      <c r="L29" s="115"/>
      <c r="S29" s="113"/>
      <c r="T29" s="113"/>
      <c r="U29" s="113"/>
      <c r="V29" s="113"/>
      <c r="W29" s="113"/>
      <c r="X29" s="113"/>
      <c r="Y29" s="113"/>
      <c r="Z29" s="113"/>
      <c r="AA29" s="113"/>
      <c r="AB29" s="113"/>
      <c r="AC29" s="113"/>
      <c r="AD29" s="113"/>
      <c r="AE29" s="113"/>
    </row>
    <row r="30" spans="1:31" s="2" customFormat="1" ht="6.95" customHeight="1">
      <c r="A30" s="32"/>
      <c r="B30" s="37"/>
      <c r="C30" s="32"/>
      <c r="D30" s="32"/>
      <c r="E30" s="32"/>
      <c r="F30" s="32"/>
      <c r="G30" s="32"/>
      <c r="H30" s="32"/>
      <c r="I30" s="32"/>
      <c r="J30" s="32"/>
      <c r="K30" s="32"/>
      <c r="L30" s="111"/>
      <c r="S30" s="32"/>
      <c r="T30" s="32"/>
      <c r="U30" s="32"/>
      <c r="V30" s="32"/>
      <c r="W30" s="32"/>
      <c r="X30" s="32"/>
      <c r="Y30" s="32"/>
      <c r="Z30" s="32"/>
      <c r="AA30" s="32"/>
      <c r="AB30" s="32"/>
      <c r="AC30" s="32"/>
      <c r="AD30" s="32"/>
      <c r="AE30" s="32"/>
    </row>
    <row r="31" spans="1:31" s="2" customFormat="1" ht="6.95" customHeight="1">
      <c r="A31" s="32"/>
      <c r="B31" s="37"/>
      <c r="C31" s="32"/>
      <c r="D31" s="116"/>
      <c r="E31" s="116"/>
      <c r="F31" s="116"/>
      <c r="G31" s="116"/>
      <c r="H31" s="116"/>
      <c r="I31" s="116"/>
      <c r="J31" s="116"/>
      <c r="K31" s="116"/>
      <c r="L31" s="111"/>
      <c r="S31" s="32"/>
      <c r="T31" s="32"/>
      <c r="U31" s="32"/>
      <c r="V31" s="32"/>
      <c r="W31" s="32"/>
      <c r="X31" s="32"/>
      <c r="Y31" s="32"/>
      <c r="Z31" s="32"/>
      <c r="AA31" s="32"/>
      <c r="AB31" s="32"/>
      <c r="AC31" s="32"/>
      <c r="AD31" s="32"/>
      <c r="AE31" s="32"/>
    </row>
    <row r="32" spans="1:31" s="2" customFormat="1" ht="25.35" customHeight="1">
      <c r="A32" s="32"/>
      <c r="B32" s="37"/>
      <c r="C32" s="32"/>
      <c r="D32" s="117" t="s">
        <v>40</v>
      </c>
      <c r="E32" s="32"/>
      <c r="F32" s="32"/>
      <c r="G32" s="32"/>
      <c r="H32" s="32"/>
      <c r="I32" s="32"/>
      <c r="J32" s="118">
        <f>ROUND(J102, 2)</f>
        <v>0</v>
      </c>
      <c r="K32" s="32"/>
      <c r="L32" s="111"/>
      <c r="S32" s="32"/>
      <c r="T32" s="32"/>
      <c r="U32" s="32"/>
      <c r="V32" s="32"/>
      <c r="W32" s="32"/>
      <c r="X32" s="32"/>
      <c r="Y32" s="32"/>
      <c r="Z32" s="32"/>
      <c r="AA32" s="32"/>
      <c r="AB32" s="32"/>
      <c r="AC32" s="32"/>
      <c r="AD32" s="32"/>
      <c r="AE32" s="32"/>
    </row>
    <row r="33" spans="1:31" s="2" customFormat="1" ht="6.95" customHeight="1">
      <c r="A33" s="32"/>
      <c r="B33" s="37"/>
      <c r="C33" s="32"/>
      <c r="D33" s="116"/>
      <c r="E33" s="116"/>
      <c r="F33" s="116"/>
      <c r="G33" s="116"/>
      <c r="H33" s="116"/>
      <c r="I33" s="116"/>
      <c r="J33" s="116"/>
      <c r="K33" s="116"/>
      <c r="L33" s="111"/>
      <c r="S33" s="32"/>
      <c r="T33" s="32"/>
      <c r="U33" s="32"/>
      <c r="V33" s="32"/>
      <c r="W33" s="32"/>
      <c r="X33" s="32"/>
      <c r="Y33" s="32"/>
      <c r="Z33" s="32"/>
      <c r="AA33" s="32"/>
      <c r="AB33" s="32"/>
      <c r="AC33" s="32"/>
      <c r="AD33" s="32"/>
      <c r="AE33" s="32"/>
    </row>
    <row r="34" spans="1:31" s="2" customFormat="1" ht="14.45" customHeight="1">
      <c r="A34" s="32"/>
      <c r="B34" s="37"/>
      <c r="C34" s="32"/>
      <c r="D34" s="32"/>
      <c r="E34" s="32"/>
      <c r="F34" s="119" t="s">
        <v>42</v>
      </c>
      <c r="G34" s="32"/>
      <c r="H34" s="32"/>
      <c r="I34" s="119" t="s">
        <v>41</v>
      </c>
      <c r="J34" s="119" t="s">
        <v>43</v>
      </c>
      <c r="K34" s="32"/>
      <c r="L34" s="111"/>
      <c r="S34" s="32"/>
      <c r="T34" s="32"/>
      <c r="U34" s="32"/>
      <c r="V34" s="32"/>
      <c r="W34" s="32"/>
      <c r="X34" s="32"/>
      <c r="Y34" s="32"/>
      <c r="Z34" s="32"/>
      <c r="AA34" s="32"/>
      <c r="AB34" s="32"/>
      <c r="AC34" s="32"/>
      <c r="AD34" s="32"/>
      <c r="AE34" s="32"/>
    </row>
    <row r="35" spans="1:31" s="2" customFormat="1" ht="14.45" customHeight="1">
      <c r="A35" s="32"/>
      <c r="B35" s="37"/>
      <c r="C35" s="32"/>
      <c r="D35" s="120" t="s">
        <v>44</v>
      </c>
      <c r="E35" s="110" t="s">
        <v>45</v>
      </c>
      <c r="F35" s="121">
        <f>ROUND((SUM(BE102:BE165)),  2)</f>
        <v>0</v>
      </c>
      <c r="G35" s="32"/>
      <c r="H35" s="32"/>
      <c r="I35" s="122">
        <v>0.21</v>
      </c>
      <c r="J35" s="121">
        <f>ROUND(((SUM(BE102:BE165))*I35),  2)</f>
        <v>0</v>
      </c>
      <c r="K35" s="32"/>
      <c r="L35" s="111"/>
      <c r="S35" s="32"/>
      <c r="T35" s="32"/>
      <c r="U35" s="32"/>
      <c r="V35" s="32"/>
      <c r="W35" s="32"/>
      <c r="X35" s="32"/>
      <c r="Y35" s="32"/>
      <c r="Z35" s="32"/>
      <c r="AA35" s="32"/>
      <c r="AB35" s="32"/>
      <c r="AC35" s="32"/>
      <c r="AD35" s="32"/>
      <c r="AE35" s="32"/>
    </row>
    <row r="36" spans="1:31" s="2" customFormat="1" ht="14.45" customHeight="1">
      <c r="A36" s="32"/>
      <c r="B36" s="37"/>
      <c r="C36" s="32"/>
      <c r="D36" s="32"/>
      <c r="E36" s="110" t="s">
        <v>46</v>
      </c>
      <c r="F36" s="121">
        <f>ROUND((SUM(BF102:BF165)),  2)</f>
        <v>0</v>
      </c>
      <c r="G36" s="32"/>
      <c r="H36" s="32"/>
      <c r="I36" s="122">
        <v>0.15</v>
      </c>
      <c r="J36" s="121">
        <f>ROUND(((SUM(BF102:BF165))*I36),  2)</f>
        <v>0</v>
      </c>
      <c r="K36" s="32"/>
      <c r="L36" s="111"/>
      <c r="S36" s="32"/>
      <c r="T36" s="32"/>
      <c r="U36" s="32"/>
      <c r="V36" s="32"/>
      <c r="W36" s="32"/>
      <c r="X36" s="32"/>
      <c r="Y36" s="32"/>
      <c r="Z36" s="32"/>
      <c r="AA36" s="32"/>
      <c r="AB36" s="32"/>
      <c r="AC36" s="32"/>
      <c r="AD36" s="32"/>
      <c r="AE36" s="32"/>
    </row>
    <row r="37" spans="1:31" s="2" customFormat="1" ht="14.45" hidden="1" customHeight="1">
      <c r="A37" s="32"/>
      <c r="B37" s="37"/>
      <c r="C37" s="32"/>
      <c r="D37" s="32"/>
      <c r="E37" s="110" t="s">
        <v>47</v>
      </c>
      <c r="F37" s="121">
        <f>ROUND((SUM(BG102:BG165)),  2)</f>
        <v>0</v>
      </c>
      <c r="G37" s="32"/>
      <c r="H37" s="32"/>
      <c r="I37" s="122">
        <v>0.21</v>
      </c>
      <c r="J37" s="121">
        <f>0</f>
        <v>0</v>
      </c>
      <c r="K37" s="32"/>
      <c r="L37" s="111"/>
      <c r="S37" s="32"/>
      <c r="T37" s="32"/>
      <c r="U37" s="32"/>
      <c r="V37" s="32"/>
      <c r="W37" s="32"/>
      <c r="X37" s="32"/>
      <c r="Y37" s="32"/>
      <c r="Z37" s="32"/>
      <c r="AA37" s="32"/>
      <c r="AB37" s="32"/>
      <c r="AC37" s="32"/>
      <c r="AD37" s="32"/>
      <c r="AE37" s="32"/>
    </row>
    <row r="38" spans="1:31" s="2" customFormat="1" ht="14.45" hidden="1" customHeight="1">
      <c r="A38" s="32"/>
      <c r="B38" s="37"/>
      <c r="C38" s="32"/>
      <c r="D38" s="32"/>
      <c r="E38" s="110" t="s">
        <v>48</v>
      </c>
      <c r="F38" s="121">
        <f>ROUND((SUM(BH102:BH165)),  2)</f>
        <v>0</v>
      </c>
      <c r="G38" s="32"/>
      <c r="H38" s="32"/>
      <c r="I38" s="122">
        <v>0.15</v>
      </c>
      <c r="J38" s="121">
        <f>0</f>
        <v>0</v>
      </c>
      <c r="K38" s="32"/>
      <c r="L38" s="111"/>
      <c r="S38" s="32"/>
      <c r="T38" s="32"/>
      <c r="U38" s="32"/>
      <c r="V38" s="32"/>
      <c r="W38" s="32"/>
      <c r="X38" s="32"/>
      <c r="Y38" s="32"/>
      <c r="Z38" s="32"/>
      <c r="AA38" s="32"/>
      <c r="AB38" s="32"/>
      <c r="AC38" s="32"/>
      <c r="AD38" s="32"/>
      <c r="AE38" s="32"/>
    </row>
    <row r="39" spans="1:31" s="2" customFormat="1" ht="14.45" hidden="1" customHeight="1">
      <c r="A39" s="32"/>
      <c r="B39" s="37"/>
      <c r="C39" s="32"/>
      <c r="D39" s="32"/>
      <c r="E39" s="110" t="s">
        <v>49</v>
      </c>
      <c r="F39" s="121">
        <f>ROUND((SUM(BI102:BI165)),  2)</f>
        <v>0</v>
      </c>
      <c r="G39" s="32"/>
      <c r="H39" s="32"/>
      <c r="I39" s="122">
        <v>0</v>
      </c>
      <c r="J39" s="121">
        <f>0</f>
        <v>0</v>
      </c>
      <c r="K39" s="32"/>
      <c r="L39" s="111"/>
      <c r="S39" s="32"/>
      <c r="T39" s="32"/>
      <c r="U39" s="32"/>
      <c r="V39" s="32"/>
      <c r="W39" s="32"/>
      <c r="X39" s="32"/>
      <c r="Y39" s="32"/>
      <c r="Z39" s="32"/>
      <c r="AA39" s="32"/>
      <c r="AB39" s="32"/>
      <c r="AC39" s="32"/>
      <c r="AD39" s="32"/>
      <c r="AE39" s="32"/>
    </row>
    <row r="40" spans="1:31" s="2" customFormat="1" ht="6.95" customHeight="1">
      <c r="A40" s="32"/>
      <c r="B40" s="37"/>
      <c r="C40" s="32"/>
      <c r="D40" s="32"/>
      <c r="E40" s="32"/>
      <c r="F40" s="32"/>
      <c r="G40" s="32"/>
      <c r="H40" s="32"/>
      <c r="I40" s="32"/>
      <c r="J40" s="32"/>
      <c r="K40" s="32"/>
      <c r="L40" s="111"/>
      <c r="S40" s="32"/>
      <c r="T40" s="32"/>
      <c r="U40" s="32"/>
      <c r="V40" s="32"/>
      <c r="W40" s="32"/>
      <c r="X40" s="32"/>
      <c r="Y40" s="32"/>
      <c r="Z40" s="32"/>
      <c r="AA40" s="32"/>
      <c r="AB40" s="32"/>
      <c r="AC40" s="32"/>
      <c r="AD40" s="32"/>
      <c r="AE40" s="32"/>
    </row>
    <row r="41" spans="1:31" s="2" customFormat="1" ht="25.35" customHeight="1">
      <c r="A41" s="32"/>
      <c r="B41" s="37"/>
      <c r="C41" s="123"/>
      <c r="D41" s="124" t="s">
        <v>50</v>
      </c>
      <c r="E41" s="125"/>
      <c r="F41" s="125"/>
      <c r="G41" s="126" t="s">
        <v>51</v>
      </c>
      <c r="H41" s="127" t="s">
        <v>52</v>
      </c>
      <c r="I41" s="125"/>
      <c r="J41" s="128">
        <f>SUM(J32:J39)</f>
        <v>0</v>
      </c>
      <c r="K41" s="129"/>
      <c r="L41" s="111"/>
      <c r="S41" s="32"/>
      <c r="T41" s="32"/>
      <c r="U41" s="32"/>
      <c r="V41" s="32"/>
      <c r="W41" s="32"/>
      <c r="X41" s="32"/>
      <c r="Y41" s="32"/>
      <c r="Z41" s="32"/>
      <c r="AA41" s="32"/>
      <c r="AB41" s="32"/>
      <c r="AC41" s="32"/>
      <c r="AD41" s="32"/>
      <c r="AE41" s="32"/>
    </row>
    <row r="42" spans="1:31" s="2" customFormat="1" ht="14.45" customHeight="1">
      <c r="A42" s="32"/>
      <c r="B42" s="130"/>
      <c r="C42" s="131"/>
      <c r="D42" s="131"/>
      <c r="E42" s="131"/>
      <c r="F42" s="131"/>
      <c r="G42" s="131"/>
      <c r="H42" s="131"/>
      <c r="I42" s="131"/>
      <c r="J42" s="131"/>
      <c r="K42" s="131"/>
      <c r="L42" s="111"/>
      <c r="S42" s="32"/>
      <c r="T42" s="32"/>
      <c r="U42" s="32"/>
      <c r="V42" s="32"/>
      <c r="W42" s="32"/>
      <c r="X42" s="32"/>
      <c r="Y42" s="32"/>
      <c r="Z42" s="32"/>
      <c r="AA42" s="32"/>
      <c r="AB42" s="32"/>
      <c r="AC42" s="32"/>
      <c r="AD42" s="32"/>
      <c r="AE42" s="32"/>
    </row>
    <row r="46" spans="1:31" s="2" customFormat="1" ht="6.95" customHeight="1">
      <c r="A46" s="32"/>
      <c r="B46" s="132"/>
      <c r="C46" s="133"/>
      <c r="D46" s="133"/>
      <c r="E46" s="133"/>
      <c r="F46" s="133"/>
      <c r="G46" s="133"/>
      <c r="H46" s="133"/>
      <c r="I46" s="133"/>
      <c r="J46" s="133"/>
      <c r="K46" s="133"/>
      <c r="L46" s="111"/>
      <c r="S46" s="32"/>
      <c r="T46" s="32"/>
      <c r="U46" s="32"/>
      <c r="V46" s="32"/>
      <c r="W46" s="32"/>
      <c r="X46" s="32"/>
      <c r="Y46" s="32"/>
      <c r="Z46" s="32"/>
      <c r="AA46" s="32"/>
      <c r="AB46" s="32"/>
      <c r="AC46" s="32"/>
      <c r="AD46" s="32"/>
      <c r="AE46" s="32"/>
    </row>
    <row r="47" spans="1:31" s="2" customFormat="1" ht="24.95" customHeight="1">
      <c r="A47" s="32"/>
      <c r="B47" s="33"/>
      <c r="C47" s="21" t="s">
        <v>116</v>
      </c>
      <c r="D47" s="34"/>
      <c r="E47" s="34"/>
      <c r="F47" s="34"/>
      <c r="G47" s="34"/>
      <c r="H47" s="34"/>
      <c r="I47" s="34"/>
      <c r="J47" s="34"/>
      <c r="K47" s="34"/>
      <c r="L47" s="111"/>
      <c r="S47" s="32"/>
      <c r="T47" s="32"/>
      <c r="U47" s="32"/>
      <c r="V47" s="32"/>
      <c r="W47" s="32"/>
      <c r="X47" s="32"/>
      <c r="Y47" s="32"/>
      <c r="Z47" s="32"/>
      <c r="AA47" s="32"/>
      <c r="AB47" s="32"/>
      <c r="AC47" s="32"/>
      <c r="AD47" s="32"/>
      <c r="AE47" s="32"/>
    </row>
    <row r="48" spans="1:31" s="2" customFormat="1" ht="6.95" customHeight="1">
      <c r="A48" s="32"/>
      <c r="B48" s="33"/>
      <c r="C48" s="34"/>
      <c r="D48" s="34"/>
      <c r="E48" s="34"/>
      <c r="F48" s="34"/>
      <c r="G48" s="34"/>
      <c r="H48" s="34"/>
      <c r="I48" s="34"/>
      <c r="J48" s="34"/>
      <c r="K48" s="34"/>
      <c r="L48" s="111"/>
      <c r="S48" s="32"/>
      <c r="T48" s="32"/>
      <c r="U48" s="32"/>
      <c r="V48" s="32"/>
      <c r="W48" s="32"/>
      <c r="X48" s="32"/>
      <c r="Y48" s="32"/>
      <c r="Z48" s="32"/>
      <c r="AA48" s="32"/>
      <c r="AB48" s="32"/>
      <c r="AC48" s="32"/>
      <c r="AD48" s="32"/>
      <c r="AE48" s="32"/>
    </row>
    <row r="49" spans="1:47" s="2" customFormat="1" ht="12" customHeight="1">
      <c r="A49" s="32"/>
      <c r="B49" s="33"/>
      <c r="C49" s="27" t="s">
        <v>16</v>
      </c>
      <c r="D49" s="34"/>
      <c r="E49" s="34"/>
      <c r="F49" s="34"/>
      <c r="G49" s="34"/>
      <c r="H49" s="34"/>
      <c r="I49" s="34"/>
      <c r="J49" s="34"/>
      <c r="K49" s="34"/>
      <c r="L49" s="111"/>
      <c r="S49" s="32"/>
      <c r="T49" s="32"/>
      <c r="U49" s="32"/>
      <c r="V49" s="32"/>
      <c r="W49" s="32"/>
      <c r="X49" s="32"/>
      <c r="Y49" s="32"/>
      <c r="Z49" s="32"/>
      <c r="AA49" s="32"/>
      <c r="AB49" s="32"/>
      <c r="AC49" s="32"/>
      <c r="AD49" s="32"/>
      <c r="AE49" s="32"/>
    </row>
    <row r="50" spans="1:47" s="2" customFormat="1" ht="14.45" customHeight="1">
      <c r="A50" s="32"/>
      <c r="B50" s="33"/>
      <c r="C50" s="34"/>
      <c r="D50" s="34"/>
      <c r="E50" s="350" t="str">
        <f>E7</f>
        <v>Stavební úpravy objektu č.p. 104 a 105, Café Herzog, Broumov - 1. etapa</v>
      </c>
      <c r="F50" s="351"/>
      <c r="G50" s="351"/>
      <c r="H50" s="351"/>
      <c r="I50" s="34"/>
      <c r="J50" s="34"/>
      <c r="K50" s="34"/>
      <c r="L50" s="111"/>
      <c r="S50" s="32"/>
      <c r="T50" s="32"/>
      <c r="U50" s="32"/>
      <c r="V50" s="32"/>
      <c r="W50" s="32"/>
      <c r="X50" s="32"/>
      <c r="Y50" s="32"/>
      <c r="Z50" s="32"/>
      <c r="AA50" s="32"/>
      <c r="AB50" s="32"/>
      <c r="AC50" s="32"/>
      <c r="AD50" s="32"/>
      <c r="AE50" s="32"/>
    </row>
    <row r="51" spans="1:47" s="1" customFormat="1" ht="12" customHeight="1">
      <c r="B51" s="19"/>
      <c r="C51" s="27" t="s">
        <v>112</v>
      </c>
      <c r="D51" s="20"/>
      <c r="E51" s="20"/>
      <c r="F51" s="20"/>
      <c r="G51" s="20"/>
      <c r="H51" s="20"/>
      <c r="I51" s="20"/>
      <c r="J51" s="20"/>
      <c r="K51" s="20"/>
      <c r="L51" s="18"/>
    </row>
    <row r="52" spans="1:47" s="2" customFormat="1" ht="14.45" customHeight="1">
      <c r="A52" s="32"/>
      <c r="B52" s="33"/>
      <c r="C52" s="34"/>
      <c r="D52" s="34"/>
      <c r="E52" s="350" t="s">
        <v>113</v>
      </c>
      <c r="F52" s="352"/>
      <c r="G52" s="352"/>
      <c r="H52" s="352"/>
      <c r="I52" s="34"/>
      <c r="J52" s="34"/>
      <c r="K52" s="34"/>
      <c r="L52" s="111"/>
      <c r="S52" s="32"/>
      <c r="T52" s="32"/>
      <c r="U52" s="32"/>
      <c r="V52" s="32"/>
      <c r="W52" s="32"/>
      <c r="X52" s="32"/>
      <c r="Y52" s="32"/>
      <c r="Z52" s="32"/>
      <c r="AA52" s="32"/>
      <c r="AB52" s="32"/>
      <c r="AC52" s="32"/>
      <c r="AD52" s="32"/>
      <c r="AE52" s="32"/>
    </row>
    <row r="53" spans="1:47" s="2" customFormat="1" ht="12" customHeight="1">
      <c r="A53" s="32"/>
      <c r="B53" s="33"/>
      <c r="C53" s="27" t="s">
        <v>114</v>
      </c>
      <c r="D53" s="34"/>
      <c r="E53" s="34"/>
      <c r="F53" s="34"/>
      <c r="G53" s="34"/>
      <c r="H53" s="34"/>
      <c r="I53" s="34"/>
      <c r="J53" s="34"/>
      <c r="K53" s="34"/>
      <c r="L53" s="111"/>
      <c r="S53" s="32"/>
      <c r="T53" s="32"/>
      <c r="U53" s="32"/>
      <c r="V53" s="32"/>
      <c r="W53" s="32"/>
      <c r="X53" s="32"/>
      <c r="Y53" s="32"/>
      <c r="Z53" s="32"/>
      <c r="AA53" s="32"/>
      <c r="AB53" s="32"/>
      <c r="AC53" s="32"/>
      <c r="AD53" s="32"/>
      <c r="AE53" s="32"/>
    </row>
    <row r="54" spans="1:47" s="2" customFormat="1" ht="15.6" customHeight="1">
      <c r="A54" s="32"/>
      <c r="B54" s="33"/>
      <c r="C54" s="34"/>
      <c r="D54" s="34"/>
      <c r="E54" s="299" t="str">
        <f>E11</f>
        <v>1.2 - Stavebně-kontrukční řešení</v>
      </c>
      <c r="F54" s="352"/>
      <c r="G54" s="352"/>
      <c r="H54" s="352"/>
      <c r="I54" s="34"/>
      <c r="J54" s="34"/>
      <c r="K54" s="34"/>
      <c r="L54" s="111"/>
      <c r="S54" s="32"/>
      <c r="T54" s="32"/>
      <c r="U54" s="32"/>
      <c r="V54" s="32"/>
      <c r="W54" s="32"/>
      <c r="X54" s="32"/>
      <c r="Y54" s="32"/>
      <c r="Z54" s="32"/>
      <c r="AA54" s="32"/>
      <c r="AB54" s="32"/>
      <c r="AC54" s="32"/>
      <c r="AD54" s="32"/>
      <c r="AE54" s="32"/>
    </row>
    <row r="55" spans="1:47" s="2" customFormat="1" ht="6.95" customHeight="1">
      <c r="A55" s="32"/>
      <c r="B55" s="33"/>
      <c r="C55" s="34"/>
      <c r="D55" s="34"/>
      <c r="E55" s="34"/>
      <c r="F55" s="34"/>
      <c r="G55" s="34"/>
      <c r="H55" s="34"/>
      <c r="I55" s="34"/>
      <c r="J55" s="34"/>
      <c r="K55" s="34"/>
      <c r="L55" s="111"/>
      <c r="S55" s="32"/>
      <c r="T55" s="32"/>
      <c r="U55" s="32"/>
      <c r="V55" s="32"/>
      <c r="W55" s="32"/>
      <c r="X55" s="32"/>
      <c r="Y55" s="32"/>
      <c r="Z55" s="32"/>
      <c r="AA55" s="32"/>
      <c r="AB55" s="32"/>
      <c r="AC55" s="32"/>
      <c r="AD55" s="32"/>
      <c r="AE55" s="32"/>
    </row>
    <row r="56" spans="1:47" s="2" customFormat="1" ht="12" customHeight="1">
      <c r="A56" s="32"/>
      <c r="B56" s="33"/>
      <c r="C56" s="27" t="s">
        <v>21</v>
      </c>
      <c r="D56" s="34"/>
      <c r="E56" s="34"/>
      <c r="F56" s="25" t="str">
        <f>F14</f>
        <v>k. ú. Broumov</v>
      </c>
      <c r="G56" s="34"/>
      <c r="H56" s="34"/>
      <c r="I56" s="27" t="s">
        <v>23</v>
      </c>
      <c r="J56" s="57" t="str">
        <f>IF(J14="","",J14)</f>
        <v>10. 10. 2022</v>
      </c>
      <c r="K56" s="34"/>
      <c r="L56" s="111"/>
      <c r="S56" s="32"/>
      <c r="T56" s="32"/>
      <c r="U56" s="32"/>
      <c r="V56" s="32"/>
      <c r="W56" s="32"/>
      <c r="X56" s="32"/>
      <c r="Y56" s="32"/>
      <c r="Z56" s="32"/>
      <c r="AA56" s="32"/>
      <c r="AB56" s="32"/>
      <c r="AC56" s="32"/>
      <c r="AD56" s="32"/>
      <c r="AE56" s="32"/>
    </row>
    <row r="57" spans="1:47" s="2" customFormat="1" ht="6.95" customHeight="1">
      <c r="A57" s="32"/>
      <c r="B57" s="33"/>
      <c r="C57" s="34"/>
      <c r="D57" s="34"/>
      <c r="E57" s="34"/>
      <c r="F57" s="34"/>
      <c r="G57" s="34"/>
      <c r="H57" s="34"/>
      <c r="I57" s="34"/>
      <c r="J57" s="34"/>
      <c r="K57" s="34"/>
      <c r="L57" s="111"/>
      <c r="S57" s="32"/>
      <c r="T57" s="32"/>
      <c r="U57" s="32"/>
      <c r="V57" s="32"/>
      <c r="W57" s="32"/>
      <c r="X57" s="32"/>
      <c r="Y57" s="32"/>
      <c r="Z57" s="32"/>
      <c r="AA57" s="32"/>
      <c r="AB57" s="32"/>
      <c r="AC57" s="32"/>
      <c r="AD57" s="32"/>
      <c r="AE57" s="32"/>
    </row>
    <row r="58" spans="1:47" s="2" customFormat="1" ht="15.6" customHeight="1">
      <c r="A58" s="32"/>
      <c r="B58" s="33"/>
      <c r="C58" s="27" t="s">
        <v>25</v>
      </c>
      <c r="D58" s="34"/>
      <c r="E58" s="34"/>
      <c r="F58" s="25" t="str">
        <f>E17</f>
        <v xml:space="preserve"> </v>
      </c>
      <c r="G58" s="34"/>
      <c r="H58" s="34"/>
      <c r="I58" s="27" t="s">
        <v>31</v>
      </c>
      <c r="J58" s="30" t="str">
        <f>E23</f>
        <v>INS spol. s r.o.</v>
      </c>
      <c r="K58" s="34"/>
      <c r="L58" s="111"/>
      <c r="S58" s="32"/>
      <c r="T58" s="32"/>
      <c r="U58" s="32"/>
      <c r="V58" s="32"/>
      <c r="W58" s="32"/>
      <c r="X58" s="32"/>
      <c r="Y58" s="32"/>
      <c r="Z58" s="32"/>
      <c r="AA58" s="32"/>
      <c r="AB58" s="32"/>
      <c r="AC58" s="32"/>
      <c r="AD58" s="32"/>
      <c r="AE58" s="32"/>
    </row>
    <row r="59" spans="1:47" s="2" customFormat="1" ht="26.45" customHeight="1">
      <c r="A59" s="32"/>
      <c r="B59" s="33"/>
      <c r="C59" s="27" t="s">
        <v>29</v>
      </c>
      <c r="D59" s="34"/>
      <c r="E59" s="34"/>
      <c r="F59" s="25" t="str">
        <f>IF(E20="","",E20)</f>
        <v>Vyplň údaj</v>
      </c>
      <c r="G59" s="34"/>
      <c r="H59" s="34"/>
      <c r="I59" s="27" t="s">
        <v>36</v>
      </c>
      <c r="J59" s="30" t="str">
        <f>E26</f>
        <v>Ing. Michaela Hůlková</v>
      </c>
      <c r="K59" s="34"/>
      <c r="L59" s="111"/>
      <c r="S59" s="32"/>
      <c r="T59" s="32"/>
      <c r="U59" s="32"/>
      <c r="V59" s="32"/>
      <c r="W59" s="32"/>
      <c r="X59" s="32"/>
      <c r="Y59" s="32"/>
      <c r="Z59" s="32"/>
      <c r="AA59" s="32"/>
      <c r="AB59" s="32"/>
      <c r="AC59" s="32"/>
      <c r="AD59" s="32"/>
      <c r="AE59" s="32"/>
    </row>
    <row r="60" spans="1:47" s="2" customFormat="1" ht="10.35" customHeight="1">
      <c r="A60" s="32"/>
      <c r="B60" s="33"/>
      <c r="C60" s="34"/>
      <c r="D60" s="34"/>
      <c r="E60" s="34"/>
      <c r="F60" s="34"/>
      <c r="G60" s="34"/>
      <c r="H60" s="34"/>
      <c r="I60" s="34"/>
      <c r="J60" s="34"/>
      <c r="K60" s="34"/>
      <c r="L60" s="111"/>
      <c r="S60" s="32"/>
      <c r="T60" s="32"/>
      <c r="U60" s="32"/>
      <c r="V60" s="32"/>
      <c r="W60" s="32"/>
      <c r="X60" s="32"/>
      <c r="Y60" s="32"/>
      <c r="Z60" s="32"/>
      <c r="AA60" s="32"/>
      <c r="AB60" s="32"/>
      <c r="AC60" s="32"/>
      <c r="AD60" s="32"/>
      <c r="AE60" s="32"/>
    </row>
    <row r="61" spans="1:47" s="2" customFormat="1" ht="29.25" customHeight="1">
      <c r="A61" s="32"/>
      <c r="B61" s="33"/>
      <c r="C61" s="134" t="s">
        <v>117</v>
      </c>
      <c r="D61" s="135"/>
      <c r="E61" s="135"/>
      <c r="F61" s="135"/>
      <c r="G61" s="135"/>
      <c r="H61" s="135"/>
      <c r="I61" s="135"/>
      <c r="J61" s="136" t="s">
        <v>118</v>
      </c>
      <c r="K61" s="135"/>
      <c r="L61" s="111"/>
      <c r="S61" s="32"/>
      <c r="T61" s="32"/>
      <c r="U61" s="32"/>
      <c r="V61" s="32"/>
      <c r="W61" s="32"/>
      <c r="X61" s="32"/>
      <c r="Y61" s="32"/>
      <c r="Z61" s="32"/>
      <c r="AA61" s="32"/>
      <c r="AB61" s="32"/>
      <c r="AC61" s="32"/>
      <c r="AD61" s="32"/>
      <c r="AE61" s="32"/>
    </row>
    <row r="62" spans="1:47" s="2" customFormat="1" ht="10.35" customHeight="1">
      <c r="A62" s="32"/>
      <c r="B62" s="33"/>
      <c r="C62" s="34"/>
      <c r="D62" s="34"/>
      <c r="E62" s="34"/>
      <c r="F62" s="34"/>
      <c r="G62" s="34"/>
      <c r="H62" s="34"/>
      <c r="I62" s="34"/>
      <c r="J62" s="34"/>
      <c r="K62" s="34"/>
      <c r="L62" s="111"/>
      <c r="S62" s="32"/>
      <c r="T62" s="32"/>
      <c r="U62" s="32"/>
      <c r="V62" s="32"/>
      <c r="W62" s="32"/>
      <c r="X62" s="32"/>
      <c r="Y62" s="32"/>
      <c r="Z62" s="32"/>
      <c r="AA62" s="32"/>
      <c r="AB62" s="32"/>
      <c r="AC62" s="32"/>
      <c r="AD62" s="32"/>
      <c r="AE62" s="32"/>
    </row>
    <row r="63" spans="1:47" s="2" customFormat="1" ht="22.9" customHeight="1">
      <c r="A63" s="32"/>
      <c r="B63" s="33"/>
      <c r="C63" s="137" t="s">
        <v>72</v>
      </c>
      <c r="D63" s="34"/>
      <c r="E63" s="34"/>
      <c r="F63" s="34"/>
      <c r="G63" s="34"/>
      <c r="H63" s="34"/>
      <c r="I63" s="34"/>
      <c r="J63" s="75">
        <f>J102</f>
        <v>0</v>
      </c>
      <c r="K63" s="34"/>
      <c r="L63" s="111"/>
      <c r="S63" s="32"/>
      <c r="T63" s="32"/>
      <c r="U63" s="32"/>
      <c r="V63" s="32"/>
      <c r="W63" s="32"/>
      <c r="X63" s="32"/>
      <c r="Y63" s="32"/>
      <c r="Z63" s="32"/>
      <c r="AA63" s="32"/>
      <c r="AB63" s="32"/>
      <c r="AC63" s="32"/>
      <c r="AD63" s="32"/>
      <c r="AE63" s="32"/>
      <c r="AU63" s="15" t="s">
        <v>119</v>
      </c>
    </row>
    <row r="64" spans="1:47" s="9" customFormat="1" ht="24.95" customHeight="1">
      <c r="B64" s="138"/>
      <c r="C64" s="139"/>
      <c r="D64" s="140" t="s">
        <v>120</v>
      </c>
      <c r="E64" s="141"/>
      <c r="F64" s="141"/>
      <c r="G64" s="141"/>
      <c r="H64" s="141"/>
      <c r="I64" s="141"/>
      <c r="J64" s="142">
        <f>J103</f>
        <v>0</v>
      </c>
      <c r="K64" s="139"/>
      <c r="L64" s="143"/>
    </row>
    <row r="65" spans="2:12" s="10" customFormat="1" ht="19.899999999999999" customHeight="1">
      <c r="B65" s="144"/>
      <c r="C65" s="95"/>
      <c r="D65" s="145" t="s">
        <v>121</v>
      </c>
      <c r="E65" s="146"/>
      <c r="F65" s="146"/>
      <c r="G65" s="146"/>
      <c r="H65" s="146"/>
      <c r="I65" s="146"/>
      <c r="J65" s="147">
        <f>J104</f>
        <v>0</v>
      </c>
      <c r="K65" s="95"/>
      <c r="L65" s="148"/>
    </row>
    <row r="66" spans="2:12" s="10" customFormat="1" ht="14.85" customHeight="1">
      <c r="B66" s="144"/>
      <c r="C66" s="95"/>
      <c r="D66" s="145" t="s">
        <v>122</v>
      </c>
      <c r="E66" s="146"/>
      <c r="F66" s="146"/>
      <c r="G66" s="146"/>
      <c r="H66" s="146"/>
      <c r="I66" s="146"/>
      <c r="J66" s="147">
        <f>J105</f>
        <v>0</v>
      </c>
      <c r="K66" s="95"/>
      <c r="L66" s="148"/>
    </row>
    <row r="67" spans="2:12" s="10" customFormat="1" ht="19.899999999999999" customHeight="1">
      <c r="B67" s="144"/>
      <c r="C67" s="95"/>
      <c r="D67" s="145" t="s">
        <v>992</v>
      </c>
      <c r="E67" s="146"/>
      <c r="F67" s="146"/>
      <c r="G67" s="146"/>
      <c r="H67" s="146"/>
      <c r="I67" s="146"/>
      <c r="J67" s="147">
        <f>J108</f>
        <v>0</v>
      </c>
      <c r="K67" s="95"/>
      <c r="L67" s="148"/>
    </row>
    <row r="68" spans="2:12" s="10" customFormat="1" ht="14.85" customHeight="1">
      <c r="B68" s="144"/>
      <c r="C68" s="95"/>
      <c r="D68" s="145" t="s">
        <v>993</v>
      </c>
      <c r="E68" s="146"/>
      <c r="F68" s="146"/>
      <c r="G68" s="146"/>
      <c r="H68" s="146"/>
      <c r="I68" s="146"/>
      <c r="J68" s="147">
        <f>J109</f>
        <v>0</v>
      </c>
      <c r="K68" s="95"/>
      <c r="L68" s="148"/>
    </row>
    <row r="69" spans="2:12" s="10" customFormat="1" ht="19.899999999999999" customHeight="1">
      <c r="B69" s="144"/>
      <c r="C69" s="95"/>
      <c r="D69" s="145" t="s">
        <v>124</v>
      </c>
      <c r="E69" s="146"/>
      <c r="F69" s="146"/>
      <c r="G69" s="146"/>
      <c r="H69" s="146"/>
      <c r="I69" s="146"/>
      <c r="J69" s="147">
        <f>J120</f>
        <v>0</v>
      </c>
      <c r="K69" s="95"/>
      <c r="L69" s="148"/>
    </row>
    <row r="70" spans="2:12" s="10" customFormat="1" ht="14.85" customHeight="1">
      <c r="B70" s="144"/>
      <c r="C70" s="95"/>
      <c r="D70" s="145" t="s">
        <v>125</v>
      </c>
      <c r="E70" s="146"/>
      <c r="F70" s="146"/>
      <c r="G70" s="146"/>
      <c r="H70" s="146"/>
      <c r="I70" s="146"/>
      <c r="J70" s="147">
        <f>J121</f>
        <v>0</v>
      </c>
      <c r="K70" s="95"/>
      <c r="L70" s="148"/>
    </row>
    <row r="71" spans="2:12" s="10" customFormat="1" ht="19.899999999999999" customHeight="1">
      <c r="B71" s="144"/>
      <c r="C71" s="95"/>
      <c r="D71" s="145" t="s">
        <v>127</v>
      </c>
      <c r="E71" s="146"/>
      <c r="F71" s="146"/>
      <c r="G71" s="146"/>
      <c r="H71" s="146"/>
      <c r="I71" s="146"/>
      <c r="J71" s="147">
        <f>J124</f>
        <v>0</v>
      </c>
      <c r="K71" s="95"/>
      <c r="L71" s="148"/>
    </row>
    <row r="72" spans="2:12" s="10" customFormat="1" ht="14.85" customHeight="1">
      <c r="B72" s="144"/>
      <c r="C72" s="95"/>
      <c r="D72" s="145" t="s">
        <v>128</v>
      </c>
      <c r="E72" s="146"/>
      <c r="F72" s="146"/>
      <c r="G72" s="146"/>
      <c r="H72" s="146"/>
      <c r="I72" s="146"/>
      <c r="J72" s="147">
        <f>J125</f>
        <v>0</v>
      </c>
      <c r="K72" s="95"/>
      <c r="L72" s="148"/>
    </row>
    <row r="73" spans="2:12" s="10" customFormat="1" ht="14.85" customHeight="1">
      <c r="B73" s="144"/>
      <c r="C73" s="95"/>
      <c r="D73" s="145" t="s">
        <v>129</v>
      </c>
      <c r="E73" s="146"/>
      <c r="F73" s="146"/>
      <c r="G73" s="146"/>
      <c r="H73" s="146"/>
      <c r="I73" s="146"/>
      <c r="J73" s="147">
        <f>J128</f>
        <v>0</v>
      </c>
      <c r="K73" s="95"/>
      <c r="L73" s="148"/>
    </row>
    <row r="74" spans="2:12" s="10" customFormat="1" ht="14.85" customHeight="1">
      <c r="B74" s="144"/>
      <c r="C74" s="95"/>
      <c r="D74" s="145" t="s">
        <v>131</v>
      </c>
      <c r="E74" s="146"/>
      <c r="F74" s="146"/>
      <c r="G74" s="146"/>
      <c r="H74" s="146"/>
      <c r="I74" s="146"/>
      <c r="J74" s="147">
        <f>J132</f>
        <v>0</v>
      </c>
      <c r="K74" s="95"/>
      <c r="L74" s="148"/>
    </row>
    <row r="75" spans="2:12" s="10" customFormat="1" ht="19.899999999999999" customHeight="1">
      <c r="B75" s="144"/>
      <c r="C75" s="95"/>
      <c r="D75" s="145" t="s">
        <v>132</v>
      </c>
      <c r="E75" s="146"/>
      <c r="F75" s="146"/>
      <c r="G75" s="146"/>
      <c r="H75" s="146"/>
      <c r="I75" s="146"/>
      <c r="J75" s="147">
        <f>J139</f>
        <v>0</v>
      </c>
      <c r="K75" s="95"/>
      <c r="L75" s="148"/>
    </row>
    <row r="76" spans="2:12" s="10" customFormat="1" ht="19.899999999999999" customHeight="1">
      <c r="B76" s="144"/>
      <c r="C76" s="95"/>
      <c r="D76" s="145" t="s">
        <v>133</v>
      </c>
      <c r="E76" s="146"/>
      <c r="F76" s="146"/>
      <c r="G76" s="146"/>
      <c r="H76" s="146"/>
      <c r="I76" s="146"/>
      <c r="J76" s="147">
        <f>J148</f>
        <v>0</v>
      </c>
      <c r="K76" s="95"/>
      <c r="L76" s="148"/>
    </row>
    <row r="77" spans="2:12" s="9" customFormat="1" ht="24.95" customHeight="1">
      <c r="B77" s="138"/>
      <c r="C77" s="139"/>
      <c r="D77" s="140" t="s">
        <v>134</v>
      </c>
      <c r="E77" s="141"/>
      <c r="F77" s="141"/>
      <c r="G77" s="141"/>
      <c r="H77" s="141"/>
      <c r="I77" s="141"/>
      <c r="J77" s="142">
        <f>J151</f>
        <v>0</v>
      </c>
      <c r="K77" s="139"/>
      <c r="L77" s="143"/>
    </row>
    <row r="78" spans="2:12" s="10" customFormat="1" ht="19.899999999999999" customHeight="1">
      <c r="B78" s="144"/>
      <c r="C78" s="95"/>
      <c r="D78" s="145" t="s">
        <v>994</v>
      </c>
      <c r="E78" s="146"/>
      <c r="F78" s="146"/>
      <c r="G78" s="146"/>
      <c r="H78" s="146"/>
      <c r="I78" s="146"/>
      <c r="J78" s="147">
        <f>J152</f>
        <v>0</v>
      </c>
      <c r="K78" s="95"/>
      <c r="L78" s="148"/>
    </row>
    <row r="79" spans="2:12" s="10" customFormat="1" ht="19.899999999999999" customHeight="1">
      <c r="B79" s="144"/>
      <c r="C79" s="95"/>
      <c r="D79" s="145" t="s">
        <v>137</v>
      </c>
      <c r="E79" s="146"/>
      <c r="F79" s="146"/>
      <c r="G79" s="146"/>
      <c r="H79" s="146"/>
      <c r="I79" s="146"/>
      <c r="J79" s="147">
        <f>J156</f>
        <v>0</v>
      </c>
      <c r="K79" s="95"/>
      <c r="L79" s="148"/>
    </row>
    <row r="80" spans="2:12" s="10" customFormat="1" ht="19.899999999999999" customHeight="1">
      <c r="B80" s="144"/>
      <c r="C80" s="95"/>
      <c r="D80" s="145" t="s">
        <v>141</v>
      </c>
      <c r="E80" s="146"/>
      <c r="F80" s="146"/>
      <c r="G80" s="146"/>
      <c r="H80" s="146"/>
      <c r="I80" s="146"/>
      <c r="J80" s="147">
        <f>J161</f>
        <v>0</v>
      </c>
      <c r="K80" s="95"/>
      <c r="L80" s="148"/>
    </row>
    <row r="81" spans="1:31" s="2" customFormat="1" ht="21.75" customHeight="1">
      <c r="A81" s="32"/>
      <c r="B81" s="33"/>
      <c r="C81" s="34"/>
      <c r="D81" s="34"/>
      <c r="E81" s="34"/>
      <c r="F81" s="34"/>
      <c r="G81" s="34"/>
      <c r="H81" s="34"/>
      <c r="I81" s="34"/>
      <c r="J81" s="34"/>
      <c r="K81" s="34"/>
      <c r="L81" s="111"/>
      <c r="S81" s="32"/>
      <c r="T81" s="32"/>
      <c r="U81" s="32"/>
      <c r="V81" s="32"/>
      <c r="W81" s="32"/>
      <c r="X81" s="32"/>
      <c r="Y81" s="32"/>
      <c r="Z81" s="32"/>
      <c r="AA81" s="32"/>
      <c r="AB81" s="32"/>
      <c r="AC81" s="32"/>
      <c r="AD81" s="32"/>
      <c r="AE81" s="32"/>
    </row>
    <row r="82" spans="1:31" s="2" customFormat="1" ht="6.95" customHeight="1">
      <c r="A82" s="32"/>
      <c r="B82" s="45"/>
      <c r="C82" s="46"/>
      <c r="D82" s="46"/>
      <c r="E82" s="46"/>
      <c r="F82" s="46"/>
      <c r="G82" s="46"/>
      <c r="H82" s="46"/>
      <c r="I82" s="46"/>
      <c r="J82" s="46"/>
      <c r="K82" s="46"/>
      <c r="L82" s="111"/>
      <c r="S82" s="32"/>
      <c r="T82" s="32"/>
      <c r="U82" s="32"/>
      <c r="V82" s="32"/>
      <c r="W82" s="32"/>
      <c r="X82" s="32"/>
      <c r="Y82" s="32"/>
      <c r="Z82" s="32"/>
      <c r="AA82" s="32"/>
      <c r="AB82" s="32"/>
      <c r="AC82" s="32"/>
      <c r="AD82" s="32"/>
      <c r="AE82" s="32"/>
    </row>
    <row r="86" spans="1:31" s="2" customFormat="1" ht="6.95" customHeight="1">
      <c r="A86" s="32"/>
      <c r="B86" s="47"/>
      <c r="C86" s="48"/>
      <c r="D86" s="48"/>
      <c r="E86" s="48"/>
      <c r="F86" s="48"/>
      <c r="G86" s="48"/>
      <c r="H86" s="48"/>
      <c r="I86" s="48"/>
      <c r="J86" s="48"/>
      <c r="K86" s="48"/>
      <c r="L86" s="111"/>
      <c r="S86" s="32"/>
      <c r="T86" s="32"/>
      <c r="U86" s="32"/>
      <c r="V86" s="32"/>
      <c r="W86" s="32"/>
      <c r="X86" s="32"/>
      <c r="Y86" s="32"/>
      <c r="Z86" s="32"/>
      <c r="AA86" s="32"/>
      <c r="AB86" s="32"/>
      <c r="AC86" s="32"/>
      <c r="AD86" s="32"/>
      <c r="AE86" s="32"/>
    </row>
    <row r="87" spans="1:31" s="2" customFormat="1" ht="24.95" customHeight="1">
      <c r="A87" s="32"/>
      <c r="B87" s="33"/>
      <c r="C87" s="21" t="s">
        <v>153</v>
      </c>
      <c r="D87" s="34"/>
      <c r="E87" s="34"/>
      <c r="F87" s="34"/>
      <c r="G87" s="34"/>
      <c r="H87" s="34"/>
      <c r="I87" s="34"/>
      <c r="J87" s="34"/>
      <c r="K87" s="34"/>
      <c r="L87" s="111"/>
      <c r="S87" s="32"/>
      <c r="T87" s="32"/>
      <c r="U87" s="32"/>
      <c r="V87" s="32"/>
      <c r="W87" s="32"/>
      <c r="X87" s="32"/>
      <c r="Y87" s="32"/>
      <c r="Z87" s="32"/>
      <c r="AA87" s="32"/>
      <c r="AB87" s="32"/>
      <c r="AC87" s="32"/>
      <c r="AD87" s="32"/>
      <c r="AE87" s="32"/>
    </row>
    <row r="88" spans="1:31" s="2" customFormat="1" ht="6.95" customHeight="1">
      <c r="A88" s="32"/>
      <c r="B88" s="33"/>
      <c r="C88" s="34"/>
      <c r="D88" s="34"/>
      <c r="E88" s="34"/>
      <c r="F88" s="34"/>
      <c r="G88" s="34"/>
      <c r="H88" s="34"/>
      <c r="I88" s="34"/>
      <c r="J88" s="34"/>
      <c r="K88" s="34"/>
      <c r="L88" s="111"/>
      <c r="S88" s="32"/>
      <c r="T88" s="32"/>
      <c r="U88" s="32"/>
      <c r="V88" s="32"/>
      <c r="W88" s="32"/>
      <c r="X88" s="32"/>
      <c r="Y88" s="32"/>
      <c r="Z88" s="32"/>
      <c r="AA88" s="32"/>
      <c r="AB88" s="32"/>
      <c r="AC88" s="32"/>
      <c r="AD88" s="32"/>
      <c r="AE88" s="32"/>
    </row>
    <row r="89" spans="1:31" s="2" customFormat="1" ht="12" customHeight="1">
      <c r="A89" s="32"/>
      <c r="B89" s="33"/>
      <c r="C89" s="27" t="s">
        <v>16</v>
      </c>
      <c r="D89" s="34"/>
      <c r="E89" s="34"/>
      <c r="F89" s="34"/>
      <c r="G89" s="34"/>
      <c r="H89" s="34"/>
      <c r="I89" s="34"/>
      <c r="J89" s="34"/>
      <c r="K89" s="34"/>
      <c r="L89" s="111"/>
      <c r="S89" s="32"/>
      <c r="T89" s="32"/>
      <c r="U89" s="32"/>
      <c r="V89" s="32"/>
      <c r="W89" s="32"/>
      <c r="X89" s="32"/>
      <c r="Y89" s="32"/>
      <c r="Z89" s="32"/>
      <c r="AA89" s="32"/>
      <c r="AB89" s="32"/>
      <c r="AC89" s="32"/>
      <c r="AD89" s="32"/>
      <c r="AE89" s="32"/>
    </row>
    <row r="90" spans="1:31" s="2" customFormat="1" ht="14.45" customHeight="1">
      <c r="A90" s="32"/>
      <c r="B90" s="33"/>
      <c r="C90" s="34"/>
      <c r="D90" s="34"/>
      <c r="E90" s="350" t="str">
        <f>E7</f>
        <v>Stavební úpravy objektu č.p. 104 a 105, Café Herzog, Broumov - 1. etapa</v>
      </c>
      <c r="F90" s="351"/>
      <c r="G90" s="351"/>
      <c r="H90" s="351"/>
      <c r="I90" s="34"/>
      <c r="J90" s="34"/>
      <c r="K90" s="34"/>
      <c r="L90" s="111"/>
      <c r="S90" s="32"/>
      <c r="T90" s="32"/>
      <c r="U90" s="32"/>
      <c r="V90" s="32"/>
      <c r="W90" s="32"/>
      <c r="X90" s="32"/>
      <c r="Y90" s="32"/>
      <c r="Z90" s="32"/>
      <c r="AA90" s="32"/>
      <c r="AB90" s="32"/>
      <c r="AC90" s="32"/>
      <c r="AD90" s="32"/>
      <c r="AE90" s="32"/>
    </row>
    <row r="91" spans="1:31" s="1" customFormat="1" ht="12" customHeight="1">
      <c r="B91" s="19"/>
      <c r="C91" s="27" t="s">
        <v>112</v>
      </c>
      <c r="D91" s="20"/>
      <c r="E91" s="20"/>
      <c r="F91" s="20"/>
      <c r="G91" s="20"/>
      <c r="H91" s="20"/>
      <c r="I91" s="20"/>
      <c r="J91" s="20"/>
      <c r="K91" s="20"/>
      <c r="L91" s="18"/>
    </row>
    <row r="92" spans="1:31" s="2" customFormat="1" ht="14.45" customHeight="1">
      <c r="A92" s="32"/>
      <c r="B92" s="33"/>
      <c r="C92" s="34"/>
      <c r="D92" s="34"/>
      <c r="E92" s="350" t="s">
        <v>113</v>
      </c>
      <c r="F92" s="352"/>
      <c r="G92" s="352"/>
      <c r="H92" s="352"/>
      <c r="I92" s="34"/>
      <c r="J92" s="34"/>
      <c r="K92" s="34"/>
      <c r="L92" s="111"/>
      <c r="S92" s="32"/>
      <c r="T92" s="32"/>
      <c r="U92" s="32"/>
      <c r="V92" s="32"/>
      <c r="W92" s="32"/>
      <c r="X92" s="32"/>
      <c r="Y92" s="32"/>
      <c r="Z92" s="32"/>
      <c r="AA92" s="32"/>
      <c r="AB92" s="32"/>
      <c r="AC92" s="32"/>
      <c r="AD92" s="32"/>
      <c r="AE92" s="32"/>
    </row>
    <row r="93" spans="1:31" s="2" customFormat="1" ht="12" customHeight="1">
      <c r="A93" s="32"/>
      <c r="B93" s="33"/>
      <c r="C93" s="27" t="s">
        <v>114</v>
      </c>
      <c r="D93" s="34"/>
      <c r="E93" s="34"/>
      <c r="F93" s="34"/>
      <c r="G93" s="34"/>
      <c r="H93" s="34"/>
      <c r="I93" s="34"/>
      <c r="J93" s="34"/>
      <c r="K93" s="34"/>
      <c r="L93" s="111"/>
      <c r="S93" s="32"/>
      <c r="T93" s="32"/>
      <c r="U93" s="32"/>
      <c r="V93" s="32"/>
      <c r="W93" s="32"/>
      <c r="X93" s="32"/>
      <c r="Y93" s="32"/>
      <c r="Z93" s="32"/>
      <c r="AA93" s="32"/>
      <c r="AB93" s="32"/>
      <c r="AC93" s="32"/>
      <c r="AD93" s="32"/>
      <c r="AE93" s="32"/>
    </row>
    <row r="94" spans="1:31" s="2" customFormat="1" ht="15.6" customHeight="1">
      <c r="A94" s="32"/>
      <c r="B94" s="33"/>
      <c r="C94" s="34"/>
      <c r="D94" s="34"/>
      <c r="E94" s="299" t="str">
        <f>E11</f>
        <v>1.2 - Stavebně-kontrukční řešení</v>
      </c>
      <c r="F94" s="352"/>
      <c r="G94" s="352"/>
      <c r="H94" s="352"/>
      <c r="I94" s="34"/>
      <c r="J94" s="34"/>
      <c r="K94" s="34"/>
      <c r="L94" s="111"/>
      <c r="S94" s="32"/>
      <c r="T94" s="32"/>
      <c r="U94" s="32"/>
      <c r="V94" s="32"/>
      <c r="W94" s="32"/>
      <c r="X94" s="32"/>
      <c r="Y94" s="32"/>
      <c r="Z94" s="32"/>
      <c r="AA94" s="32"/>
      <c r="AB94" s="32"/>
      <c r="AC94" s="32"/>
      <c r="AD94" s="32"/>
      <c r="AE94" s="32"/>
    </row>
    <row r="95" spans="1:31" s="2" customFormat="1" ht="6.95" customHeight="1">
      <c r="A95" s="32"/>
      <c r="B95" s="33"/>
      <c r="C95" s="34"/>
      <c r="D95" s="34"/>
      <c r="E95" s="34"/>
      <c r="F95" s="34"/>
      <c r="G95" s="34"/>
      <c r="H95" s="34"/>
      <c r="I95" s="34"/>
      <c r="J95" s="34"/>
      <c r="K95" s="34"/>
      <c r="L95" s="111"/>
      <c r="S95" s="32"/>
      <c r="T95" s="32"/>
      <c r="U95" s="32"/>
      <c r="V95" s="32"/>
      <c r="W95" s="32"/>
      <c r="X95" s="32"/>
      <c r="Y95" s="32"/>
      <c r="Z95" s="32"/>
      <c r="AA95" s="32"/>
      <c r="AB95" s="32"/>
      <c r="AC95" s="32"/>
      <c r="AD95" s="32"/>
      <c r="AE95" s="32"/>
    </row>
    <row r="96" spans="1:31" s="2" customFormat="1" ht="12" customHeight="1">
      <c r="A96" s="32"/>
      <c r="B96" s="33"/>
      <c r="C96" s="27" t="s">
        <v>21</v>
      </c>
      <c r="D96" s="34"/>
      <c r="E96" s="34"/>
      <c r="F96" s="25" t="str">
        <f>F14</f>
        <v>k. ú. Broumov</v>
      </c>
      <c r="G96" s="34"/>
      <c r="H96" s="34"/>
      <c r="I96" s="27" t="s">
        <v>23</v>
      </c>
      <c r="J96" s="57" t="str">
        <f>IF(J14="","",J14)</f>
        <v>10. 10. 2022</v>
      </c>
      <c r="K96" s="34"/>
      <c r="L96" s="111"/>
      <c r="S96" s="32"/>
      <c r="T96" s="32"/>
      <c r="U96" s="32"/>
      <c r="V96" s="32"/>
      <c r="W96" s="32"/>
      <c r="X96" s="32"/>
      <c r="Y96" s="32"/>
      <c r="Z96" s="32"/>
      <c r="AA96" s="32"/>
      <c r="AB96" s="32"/>
      <c r="AC96" s="32"/>
      <c r="AD96" s="32"/>
      <c r="AE96" s="32"/>
    </row>
    <row r="97" spans="1:65" s="2" customFormat="1" ht="6.95" customHeight="1">
      <c r="A97" s="32"/>
      <c r="B97" s="33"/>
      <c r="C97" s="34"/>
      <c r="D97" s="34"/>
      <c r="E97" s="34"/>
      <c r="F97" s="34"/>
      <c r="G97" s="34"/>
      <c r="H97" s="34"/>
      <c r="I97" s="34"/>
      <c r="J97" s="34"/>
      <c r="K97" s="34"/>
      <c r="L97" s="111"/>
      <c r="S97" s="32"/>
      <c r="T97" s="32"/>
      <c r="U97" s="32"/>
      <c r="V97" s="32"/>
      <c r="W97" s="32"/>
      <c r="X97" s="32"/>
      <c r="Y97" s="32"/>
      <c r="Z97" s="32"/>
      <c r="AA97" s="32"/>
      <c r="AB97" s="32"/>
      <c r="AC97" s="32"/>
      <c r="AD97" s="32"/>
      <c r="AE97" s="32"/>
    </row>
    <row r="98" spans="1:65" s="2" customFormat="1" ht="15.6" customHeight="1">
      <c r="A98" s="32"/>
      <c r="B98" s="33"/>
      <c r="C98" s="27" t="s">
        <v>25</v>
      </c>
      <c r="D98" s="34"/>
      <c r="E98" s="34"/>
      <c r="F98" s="25" t="str">
        <f>E17</f>
        <v xml:space="preserve"> </v>
      </c>
      <c r="G98" s="34"/>
      <c r="H98" s="34"/>
      <c r="I98" s="27" t="s">
        <v>31</v>
      </c>
      <c r="J98" s="30" t="str">
        <f>E23</f>
        <v>INS spol. s r.o.</v>
      </c>
      <c r="K98" s="34"/>
      <c r="L98" s="111"/>
      <c r="S98" s="32"/>
      <c r="T98" s="32"/>
      <c r="U98" s="32"/>
      <c r="V98" s="32"/>
      <c r="W98" s="32"/>
      <c r="X98" s="32"/>
      <c r="Y98" s="32"/>
      <c r="Z98" s="32"/>
      <c r="AA98" s="32"/>
      <c r="AB98" s="32"/>
      <c r="AC98" s="32"/>
      <c r="AD98" s="32"/>
      <c r="AE98" s="32"/>
    </row>
    <row r="99" spans="1:65" s="2" customFormat="1" ht="26.45" customHeight="1">
      <c r="A99" s="32"/>
      <c r="B99" s="33"/>
      <c r="C99" s="27" t="s">
        <v>29</v>
      </c>
      <c r="D99" s="34"/>
      <c r="E99" s="34"/>
      <c r="F99" s="25" t="str">
        <f>IF(E20="","",E20)</f>
        <v>Vyplň údaj</v>
      </c>
      <c r="G99" s="34"/>
      <c r="H99" s="34"/>
      <c r="I99" s="27" t="s">
        <v>36</v>
      </c>
      <c r="J99" s="30" t="str">
        <f>E26</f>
        <v>Ing. Michaela Hůlková</v>
      </c>
      <c r="K99" s="34"/>
      <c r="L99" s="111"/>
      <c r="S99" s="32"/>
      <c r="T99" s="32"/>
      <c r="U99" s="32"/>
      <c r="V99" s="32"/>
      <c r="W99" s="32"/>
      <c r="X99" s="32"/>
      <c r="Y99" s="32"/>
      <c r="Z99" s="32"/>
      <c r="AA99" s="32"/>
      <c r="AB99" s="32"/>
      <c r="AC99" s="32"/>
      <c r="AD99" s="32"/>
      <c r="AE99" s="32"/>
    </row>
    <row r="100" spans="1:65" s="2" customFormat="1" ht="10.35" customHeight="1">
      <c r="A100" s="32"/>
      <c r="B100" s="33"/>
      <c r="C100" s="34"/>
      <c r="D100" s="34"/>
      <c r="E100" s="34"/>
      <c r="F100" s="34"/>
      <c r="G100" s="34"/>
      <c r="H100" s="34"/>
      <c r="I100" s="34"/>
      <c r="J100" s="34"/>
      <c r="K100" s="34"/>
      <c r="L100" s="111"/>
      <c r="S100" s="32"/>
      <c r="T100" s="32"/>
      <c r="U100" s="32"/>
      <c r="V100" s="32"/>
      <c r="W100" s="32"/>
      <c r="X100" s="32"/>
      <c r="Y100" s="32"/>
      <c r="Z100" s="32"/>
      <c r="AA100" s="32"/>
      <c r="AB100" s="32"/>
      <c r="AC100" s="32"/>
      <c r="AD100" s="32"/>
      <c r="AE100" s="32"/>
    </row>
    <row r="101" spans="1:65" s="11" customFormat="1" ht="29.25" customHeight="1">
      <c r="A101" s="149"/>
      <c r="B101" s="150"/>
      <c r="C101" s="151" t="s">
        <v>154</v>
      </c>
      <c r="D101" s="152" t="s">
        <v>59</v>
      </c>
      <c r="E101" s="152" t="s">
        <v>55</v>
      </c>
      <c r="F101" s="152" t="s">
        <v>56</v>
      </c>
      <c r="G101" s="152" t="s">
        <v>155</v>
      </c>
      <c r="H101" s="152" t="s">
        <v>156</v>
      </c>
      <c r="I101" s="152" t="s">
        <v>157</v>
      </c>
      <c r="J101" s="153" t="s">
        <v>118</v>
      </c>
      <c r="K101" s="154" t="s">
        <v>158</v>
      </c>
      <c r="L101" s="155"/>
      <c r="M101" s="66" t="s">
        <v>19</v>
      </c>
      <c r="N101" s="67" t="s">
        <v>44</v>
      </c>
      <c r="O101" s="67" t="s">
        <v>159</v>
      </c>
      <c r="P101" s="67" t="s">
        <v>160</v>
      </c>
      <c r="Q101" s="67" t="s">
        <v>161</v>
      </c>
      <c r="R101" s="67" t="s">
        <v>162</v>
      </c>
      <c r="S101" s="67" t="s">
        <v>163</v>
      </c>
      <c r="T101" s="68" t="s">
        <v>164</v>
      </c>
      <c r="U101" s="149"/>
      <c r="V101" s="149"/>
      <c r="W101" s="149"/>
      <c r="X101" s="149"/>
      <c r="Y101" s="149"/>
      <c r="Z101" s="149"/>
      <c r="AA101" s="149"/>
      <c r="AB101" s="149"/>
      <c r="AC101" s="149"/>
      <c r="AD101" s="149"/>
      <c r="AE101" s="149"/>
    </row>
    <row r="102" spans="1:65" s="2" customFormat="1" ht="22.9" customHeight="1">
      <c r="A102" s="32"/>
      <c r="B102" s="33"/>
      <c r="C102" s="73" t="s">
        <v>165</v>
      </c>
      <c r="D102" s="34"/>
      <c r="E102" s="34"/>
      <c r="F102" s="34"/>
      <c r="G102" s="34"/>
      <c r="H102" s="34"/>
      <c r="I102" s="34"/>
      <c r="J102" s="156">
        <f>BK102</f>
        <v>0</v>
      </c>
      <c r="K102" s="34"/>
      <c r="L102" s="37"/>
      <c r="M102" s="69"/>
      <c r="N102" s="157"/>
      <c r="O102" s="70"/>
      <c r="P102" s="158">
        <f>P103+P151</f>
        <v>0</v>
      </c>
      <c r="Q102" s="70"/>
      <c r="R102" s="158">
        <f>R103+R151</f>
        <v>1.4331329936000001</v>
      </c>
      <c r="S102" s="70"/>
      <c r="T102" s="159">
        <f>T103+T151</f>
        <v>3.2101800000000003</v>
      </c>
      <c r="U102" s="32"/>
      <c r="V102" s="32"/>
      <c r="W102" s="32"/>
      <c r="X102" s="32"/>
      <c r="Y102" s="32"/>
      <c r="Z102" s="32"/>
      <c r="AA102" s="32"/>
      <c r="AB102" s="32"/>
      <c r="AC102" s="32"/>
      <c r="AD102" s="32"/>
      <c r="AE102" s="32"/>
      <c r="AT102" s="15" t="s">
        <v>73</v>
      </c>
      <c r="AU102" s="15" t="s">
        <v>119</v>
      </c>
      <c r="BK102" s="160">
        <f>BK103+BK151</f>
        <v>0</v>
      </c>
    </row>
    <row r="103" spans="1:65" s="12" customFormat="1" ht="25.9" customHeight="1">
      <c r="B103" s="161"/>
      <c r="C103" s="162"/>
      <c r="D103" s="163" t="s">
        <v>73</v>
      </c>
      <c r="E103" s="164" t="s">
        <v>166</v>
      </c>
      <c r="F103" s="164" t="s">
        <v>167</v>
      </c>
      <c r="G103" s="162"/>
      <c r="H103" s="162"/>
      <c r="I103" s="165"/>
      <c r="J103" s="166">
        <f>BK103</f>
        <v>0</v>
      </c>
      <c r="K103" s="162"/>
      <c r="L103" s="167"/>
      <c r="M103" s="168"/>
      <c r="N103" s="169"/>
      <c r="O103" s="169"/>
      <c r="P103" s="170">
        <f>P104+P108+P120+P124+P139+P148</f>
        <v>0</v>
      </c>
      <c r="Q103" s="169"/>
      <c r="R103" s="170">
        <f>R104+R108+R120+R124+R139+R148</f>
        <v>1.3631329936000001</v>
      </c>
      <c r="S103" s="169"/>
      <c r="T103" s="171">
        <f>T104+T108+T120+T124+T139+T148</f>
        <v>2.2915000000000001</v>
      </c>
      <c r="AR103" s="172" t="s">
        <v>81</v>
      </c>
      <c r="AT103" s="173" t="s">
        <v>73</v>
      </c>
      <c r="AU103" s="173" t="s">
        <v>74</v>
      </c>
      <c r="AY103" s="172" t="s">
        <v>168</v>
      </c>
      <c r="BK103" s="174">
        <f>BK104+BK108+BK120+BK124+BK139+BK148</f>
        <v>0</v>
      </c>
    </row>
    <row r="104" spans="1:65" s="12" customFormat="1" ht="22.9" customHeight="1">
      <c r="B104" s="161"/>
      <c r="C104" s="162"/>
      <c r="D104" s="163" t="s">
        <v>73</v>
      </c>
      <c r="E104" s="175" t="s">
        <v>169</v>
      </c>
      <c r="F104" s="175" t="s">
        <v>170</v>
      </c>
      <c r="G104" s="162"/>
      <c r="H104" s="162"/>
      <c r="I104" s="165"/>
      <c r="J104" s="176">
        <f>BK104</f>
        <v>0</v>
      </c>
      <c r="K104" s="162"/>
      <c r="L104" s="167"/>
      <c r="M104" s="168"/>
      <c r="N104" s="169"/>
      <c r="O104" s="169"/>
      <c r="P104" s="170">
        <f>P105</f>
        <v>0</v>
      </c>
      <c r="Q104" s="169"/>
      <c r="R104" s="170">
        <f>R105</f>
        <v>2.7512910000000002E-2</v>
      </c>
      <c r="S104" s="169"/>
      <c r="T104" s="171">
        <f>T105</f>
        <v>0</v>
      </c>
      <c r="AR104" s="172" t="s">
        <v>81</v>
      </c>
      <c r="AT104" s="173" t="s">
        <v>73</v>
      </c>
      <c r="AU104" s="173" t="s">
        <v>81</v>
      </c>
      <c r="AY104" s="172" t="s">
        <v>168</v>
      </c>
      <c r="BK104" s="174">
        <f>BK105</f>
        <v>0</v>
      </c>
    </row>
    <row r="105" spans="1:65" s="12" customFormat="1" ht="20.85" customHeight="1">
      <c r="B105" s="161"/>
      <c r="C105" s="162"/>
      <c r="D105" s="163" t="s">
        <v>73</v>
      </c>
      <c r="E105" s="175" t="s">
        <v>171</v>
      </c>
      <c r="F105" s="175" t="s">
        <v>172</v>
      </c>
      <c r="G105" s="162"/>
      <c r="H105" s="162"/>
      <c r="I105" s="165"/>
      <c r="J105" s="176">
        <f>BK105</f>
        <v>0</v>
      </c>
      <c r="K105" s="162"/>
      <c r="L105" s="167"/>
      <c r="M105" s="168"/>
      <c r="N105" s="169"/>
      <c r="O105" s="169"/>
      <c r="P105" s="170">
        <f>SUM(P106:P107)</f>
        <v>0</v>
      </c>
      <c r="Q105" s="169"/>
      <c r="R105" s="170">
        <f>SUM(R106:R107)</f>
        <v>2.7512910000000002E-2</v>
      </c>
      <c r="S105" s="169"/>
      <c r="T105" s="171">
        <f>SUM(T106:T107)</f>
        <v>0</v>
      </c>
      <c r="AR105" s="172" t="s">
        <v>81</v>
      </c>
      <c r="AT105" s="173" t="s">
        <v>73</v>
      </c>
      <c r="AU105" s="173" t="s">
        <v>83</v>
      </c>
      <c r="AY105" s="172" t="s">
        <v>168</v>
      </c>
      <c r="BK105" s="174">
        <f>SUM(BK106:BK107)</f>
        <v>0</v>
      </c>
    </row>
    <row r="106" spans="1:65" s="2" customFormat="1" ht="22.15" customHeight="1">
      <c r="A106" s="32"/>
      <c r="B106" s="33"/>
      <c r="C106" s="177" t="s">
        <v>81</v>
      </c>
      <c r="D106" s="177" t="s">
        <v>173</v>
      </c>
      <c r="E106" s="178" t="s">
        <v>208</v>
      </c>
      <c r="F106" s="179" t="s">
        <v>209</v>
      </c>
      <c r="G106" s="180" t="s">
        <v>210</v>
      </c>
      <c r="H106" s="181">
        <v>0.96299999999999997</v>
      </c>
      <c r="I106" s="182"/>
      <c r="J106" s="183">
        <f>ROUND(I106*H106,2)</f>
        <v>0</v>
      </c>
      <c r="K106" s="184"/>
      <c r="L106" s="37"/>
      <c r="M106" s="185" t="s">
        <v>19</v>
      </c>
      <c r="N106" s="186" t="s">
        <v>45</v>
      </c>
      <c r="O106" s="62"/>
      <c r="P106" s="187">
        <f>O106*H106</f>
        <v>0</v>
      </c>
      <c r="Q106" s="187">
        <v>2.8570000000000002E-2</v>
      </c>
      <c r="R106" s="187">
        <f>Q106*H106</f>
        <v>2.7512910000000002E-2</v>
      </c>
      <c r="S106" s="187">
        <v>0</v>
      </c>
      <c r="T106" s="188">
        <f>S106*H106</f>
        <v>0</v>
      </c>
      <c r="U106" s="32"/>
      <c r="V106" s="32"/>
      <c r="W106" s="32"/>
      <c r="X106" s="32"/>
      <c r="Y106" s="32"/>
      <c r="Z106" s="32"/>
      <c r="AA106" s="32"/>
      <c r="AB106" s="32"/>
      <c r="AC106" s="32"/>
      <c r="AD106" s="32"/>
      <c r="AE106" s="32"/>
      <c r="AR106" s="189" t="s">
        <v>177</v>
      </c>
      <c r="AT106" s="189" t="s">
        <v>173</v>
      </c>
      <c r="AU106" s="189" t="s">
        <v>169</v>
      </c>
      <c r="AY106" s="15" t="s">
        <v>168</v>
      </c>
      <c r="BE106" s="190">
        <f>IF(N106="základní",J106,0)</f>
        <v>0</v>
      </c>
      <c r="BF106" s="190">
        <f>IF(N106="snížená",J106,0)</f>
        <v>0</v>
      </c>
      <c r="BG106" s="190">
        <f>IF(N106="zákl. přenesená",J106,0)</f>
        <v>0</v>
      </c>
      <c r="BH106" s="190">
        <f>IF(N106="sníž. přenesená",J106,0)</f>
        <v>0</v>
      </c>
      <c r="BI106" s="190">
        <f>IF(N106="nulová",J106,0)</f>
        <v>0</v>
      </c>
      <c r="BJ106" s="15" t="s">
        <v>81</v>
      </c>
      <c r="BK106" s="190">
        <f>ROUND(I106*H106,2)</f>
        <v>0</v>
      </c>
      <c r="BL106" s="15" t="s">
        <v>177</v>
      </c>
      <c r="BM106" s="189" t="s">
        <v>995</v>
      </c>
    </row>
    <row r="107" spans="1:65" s="2" customFormat="1" ht="11.25">
      <c r="A107" s="32"/>
      <c r="B107" s="33"/>
      <c r="C107" s="34"/>
      <c r="D107" s="191" t="s">
        <v>179</v>
      </c>
      <c r="E107" s="34"/>
      <c r="F107" s="192" t="s">
        <v>212</v>
      </c>
      <c r="G107" s="34"/>
      <c r="H107" s="34"/>
      <c r="I107" s="193"/>
      <c r="J107" s="34"/>
      <c r="K107" s="34"/>
      <c r="L107" s="37"/>
      <c r="M107" s="194"/>
      <c r="N107" s="195"/>
      <c r="O107" s="62"/>
      <c r="P107" s="62"/>
      <c r="Q107" s="62"/>
      <c r="R107" s="62"/>
      <c r="S107" s="62"/>
      <c r="T107" s="63"/>
      <c r="U107" s="32"/>
      <c r="V107" s="32"/>
      <c r="W107" s="32"/>
      <c r="X107" s="32"/>
      <c r="Y107" s="32"/>
      <c r="Z107" s="32"/>
      <c r="AA107" s="32"/>
      <c r="AB107" s="32"/>
      <c r="AC107" s="32"/>
      <c r="AD107" s="32"/>
      <c r="AE107" s="32"/>
      <c r="AT107" s="15" t="s">
        <v>179</v>
      </c>
      <c r="AU107" s="15" t="s">
        <v>169</v>
      </c>
    </row>
    <row r="108" spans="1:65" s="12" customFormat="1" ht="22.9" customHeight="1">
      <c r="B108" s="161"/>
      <c r="C108" s="162"/>
      <c r="D108" s="163" t="s">
        <v>73</v>
      </c>
      <c r="E108" s="175" t="s">
        <v>177</v>
      </c>
      <c r="F108" s="175" t="s">
        <v>996</v>
      </c>
      <c r="G108" s="162"/>
      <c r="H108" s="162"/>
      <c r="I108" s="165"/>
      <c r="J108" s="176">
        <f>BK108</f>
        <v>0</v>
      </c>
      <c r="K108" s="162"/>
      <c r="L108" s="167"/>
      <c r="M108" s="168"/>
      <c r="N108" s="169"/>
      <c r="O108" s="169"/>
      <c r="P108" s="170">
        <f>P109</f>
        <v>0</v>
      </c>
      <c r="Q108" s="169"/>
      <c r="R108" s="170">
        <f>R109</f>
        <v>1.3267816336</v>
      </c>
      <c r="S108" s="169"/>
      <c r="T108" s="171">
        <f>T109</f>
        <v>0</v>
      </c>
      <c r="AR108" s="172" t="s">
        <v>81</v>
      </c>
      <c r="AT108" s="173" t="s">
        <v>73</v>
      </c>
      <c r="AU108" s="173" t="s">
        <v>81</v>
      </c>
      <c r="AY108" s="172" t="s">
        <v>168</v>
      </c>
      <c r="BK108" s="174">
        <f>BK109</f>
        <v>0</v>
      </c>
    </row>
    <row r="109" spans="1:65" s="12" customFormat="1" ht="20.85" customHeight="1">
      <c r="B109" s="161"/>
      <c r="C109" s="162"/>
      <c r="D109" s="163" t="s">
        <v>73</v>
      </c>
      <c r="E109" s="175" t="s">
        <v>383</v>
      </c>
      <c r="F109" s="175" t="s">
        <v>997</v>
      </c>
      <c r="G109" s="162"/>
      <c r="H109" s="162"/>
      <c r="I109" s="165"/>
      <c r="J109" s="176">
        <f>BK109</f>
        <v>0</v>
      </c>
      <c r="K109" s="162"/>
      <c r="L109" s="167"/>
      <c r="M109" s="168"/>
      <c r="N109" s="169"/>
      <c r="O109" s="169"/>
      <c r="P109" s="170">
        <f>SUM(P110:P119)</f>
        <v>0</v>
      </c>
      <c r="Q109" s="169"/>
      <c r="R109" s="170">
        <f>SUM(R110:R119)</f>
        <v>1.3267816336</v>
      </c>
      <c r="S109" s="169"/>
      <c r="T109" s="171">
        <f>SUM(T110:T119)</f>
        <v>0</v>
      </c>
      <c r="AR109" s="172" t="s">
        <v>81</v>
      </c>
      <c r="AT109" s="173" t="s">
        <v>73</v>
      </c>
      <c r="AU109" s="173" t="s">
        <v>83</v>
      </c>
      <c r="AY109" s="172" t="s">
        <v>168</v>
      </c>
      <c r="BK109" s="174">
        <f>SUM(BK110:BK119)</f>
        <v>0</v>
      </c>
    </row>
    <row r="110" spans="1:65" s="2" customFormat="1" ht="22.15" customHeight="1">
      <c r="A110" s="32"/>
      <c r="B110" s="33"/>
      <c r="C110" s="177" t="s">
        <v>83</v>
      </c>
      <c r="D110" s="177" t="s">
        <v>173</v>
      </c>
      <c r="E110" s="178" t="s">
        <v>998</v>
      </c>
      <c r="F110" s="179" t="s">
        <v>999</v>
      </c>
      <c r="G110" s="180" t="s">
        <v>183</v>
      </c>
      <c r="H110" s="181">
        <v>0.28899999999999998</v>
      </c>
      <c r="I110" s="182"/>
      <c r="J110" s="183">
        <f>ROUND(I110*H110,2)</f>
        <v>0</v>
      </c>
      <c r="K110" s="184"/>
      <c r="L110" s="37"/>
      <c r="M110" s="185" t="s">
        <v>19</v>
      </c>
      <c r="N110" s="186" t="s">
        <v>45</v>
      </c>
      <c r="O110" s="62"/>
      <c r="P110" s="187">
        <f>O110*H110</f>
        <v>0</v>
      </c>
      <c r="Q110" s="187">
        <v>2.40978</v>
      </c>
      <c r="R110" s="187">
        <f>Q110*H110</f>
        <v>0.69642641999999999</v>
      </c>
      <c r="S110" s="187">
        <v>0</v>
      </c>
      <c r="T110" s="188">
        <f>S110*H110</f>
        <v>0</v>
      </c>
      <c r="U110" s="32"/>
      <c r="V110" s="32"/>
      <c r="W110" s="32"/>
      <c r="X110" s="32"/>
      <c r="Y110" s="32"/>
      <c r="Z110" s="32"/>
      <c r="AA110" s="32"/>
      <c r="AB110" s="32"/>
      <c r="AC110" s="32"/>
      <c r="AD110" s="32"/>
      <c r="AE110" s="32"/>
      <c r="AR110" s="189" t="s">
        <v>177</v>
      </c>
      <c r="AT110" s="189" t="s">
        <v>173</v>
      </c>
      <c r="AU110" s="189" t="s">
        <v>169</v>
      </c>
      <c r="AY110" s="15" t="s">
        <v>168</v>
      </c>
      <c r="BE110" s="190">
        <f>IF(N110="základní",J110,0)</f>
        <v>0</v>
      </c>
      <c r="BF110" s="190">
        <f>IF(N110="snížená",J110,0)</f>
        <v>0</v>
      </c>
      <c r="BG110" s="190">
        <f>IF(N110="zákl. přenesená",J110,0)</f>
        <v>0</v>
      </c>
      <c r="BH110" s="190">
        <f>IF(N110="sníž. přenesená",J110,0)</f>
        <v>0</v>
      </c>
      <c r="BI110" s="190">
        <f>IF(N110="nulová",J110,0)</f>
        <v>0</v>
      </c>
      <c r="BJ110" s="15" t="s">
        <v>81</v>
      </c>
      <c r="BK110" s="190">
        <f>ROUND(I110*H110,2)</f>
        <v>0</v>
      </c>
      <c r="BL110" s="15" t="s">
        <v>177</v>
      </c>
      <c r="BM110" s="189" t="s">
        <v>1000</v>
      </c>
    </row>
    <row r="111" spans="1:65" s="2" customFormat="1" ht="11.25">
      <c r="A111" s="32"/>
      <c r="B111" s="33"/>
      <c r="C111" s="34"/>
      <c r="D111" s="191" t="s">
        <v>179</v>
      </c>
      <c r="E111" s="34"/>
      <c r="F111" s="192" t="s">
        <v>1001</v>
      </c>
      <c r="G111" s="34"/>
      <c r="H111" s="34"/>
      <c r="I111" s="193"/>
      <c r="J111" s="34"/>
      <c r="K111" s="34"/>
      <c r="L111" s="37"/>
      <c r="M111" s="194"/>
      <c r="N111" s="195"/>
      <c r="O111" s="62"/>
      <c r="P111" s="62"/>
      <c r="Q111" s="62"/>
      <c r="R111" s="62"/>
      <c r="S111" s="62"/>
      <c r="T111" s="63"/>
      <c r="U111" s="32"/>
      <c r="V111" s="32"/>
      <c r="W111" s="32"/>
      <c r="X111" s="32"/>
      <c r="Y111" s="32"/>
      <c r="Z111" s="32"/>
      <c r="AA111" s="32"/>
      <c r="AB111" s="32"/>
      <c r="AC111" s="32"/>
      <c r="AD111" s="32"/>
      <c r="AE111" s="32"/>
      <c r="AT111" s="15" t="s">
        <v>179</v>
      </c>
      <c r="AU111" s="15" t="s">
        <v>169</v>
      </c>
    </row>
    <row r="112" spans="1:65" s="2" customFormat="1" ht="19.899999999999999" customHeight="1">
      <c r="A112" s="32"/>
      <c r="B112" s="33"/>
      <c r="C112" s="177" t="s">
        <v>169</v>
      </c>
      <c r="D112" s="177" t="s">
        <v>173</v>
      </c>
      <c r="E112" s="178" t="s">
        <v>1002</v>
      </c>
      <c r="F112" s="179" t="s">
        <v>1003</v>
      </c>
      <c r="G112" s="180" t="s">
        <v>176</v>
      </c>
      <c r="H112" s="181">
        <v>7</v>
      </c>
      <c r="I112" s="182"/>
      <c r="J112" s="183">
        <f>ROUND(I112*H112,2)</f>
        <v>0</v>
      </c>
      <c r="K112" s="184"/>
      <c r="L112" s="37"/>
      <c r="M112" s="185" t="s">
        <v>19</v>
      </c>
      <c r="N112" s="186" t="s">
        <v>45</v>
      </c>
      <c r="O112" s="62"/>
      <c r="P112" s="187">
        <f>O112*H112</f>
        <v>0</v>
      </c>
      <c r="Q112" s="187">
        <v>2.2780000000000002E-2</v>
      </c>
      <c r="R112" s="187">
        <f>Q112*H112</f>
        <v>0.15946000000000002</v>
      </c>
      <c r="S112" s="187">
        <v>0</v>
      </c>
      <c r="T112" s="188">
        <f>S112*H112</f>
        <v>0</v>
      </c>
      <c r="U112" s="32"/>
      <c r="V112" s="32"/>
      <c r="W112" s="32"/>
      <c r="X112" s="32"/>
      <c r="Y112" s="32"/>
      <c r="Z112" s="32"/>
      <c r="AA112" s="32"/>
      <c r="AB112" s="32"/>
      <c r="AC112" s="32"/>
      <c r="AD112" s="32"/>
      <c r="AE112" s="32"/>
      <c r="AR112" s="189" t="s">
        <v>177</v>
      </c>
      <c r="AT112" s="189" t="s">
        <v>173</v>
      </c>
      <c r="AU112" s="189" t="s">
        <v>169</v>
      </c>
      <c r="AY112" s="15" t="s">
        <v>168</v>
      </c>
      <c r="BE112" s="190">
        <f>IF(N112="základní",J112,0)</f>
        <v>0</v>
      </c>
      <c r="BF112" s="190">
        <f>IF(N112="snížená",J112,0)</f>
        <v>0</v>
      </c>
      <c r="BG112" s="190">
        <f>IF(N112="zákl. přenesená",J112,0)</f>
        <v>0</v>
      </c>
      <c r="BH112" s="190">
        <f>IF(N112="sníž. přenesená",J112,0)</f>
        <v>0</v>
      </c>
      <c r="BI112" s="190">
        <f>IF(N112="nulová",J112,0)</f>
        <v>0</v>
      </c>
      <c r="BJ112" s="15" t="s">
        <v>81</v>
      </c>
      <c r="BK112" s="190">
        <f>ROUND(I112*H112,2)</f>
        <v>0</v>
      </c>
      <c r="BL112" s="15" t="s">
        <v>177</v>
      </c>
      <c r="BM112" s="189" t="s">
        <v>1004</v>
      </c>
    </row>
    <row r="113" spans="1:65" s="2" customFormat="1" ht="11.25">
      <c r="A113" s="32"/>
      <c r="B113" s="33"/>
      <c r="C113" s="34"/>
      <c r="D113" s="191" t="s">
        <v>179</v>
      </c>
      <c r="E113" s="34"/>
      <c r="F113" s="192" t="s">
        <v>1005</v>
      </c>
      <c r="G113" s="34"/>
      <c r="H113" s="34"/>
      <c r="I113" s="193"/>
      <c r="J113" s="34"/>
      <c r="K113" s="34"/>
      <c r="L113" s="37"/>
      <c r="M113" s="194"/>
      <c r="N113" s="195"/>
      <c r="O113" s="62"/>
      <c r="P113" s="62"/>
      <c r="Q113" s="62"/>
      <c r="R113" s="62"/>
      <c r="S113" s="62"/>
      <c r="T113" s="63"/>
      <c r="U113" s="32"/>
      <c r="V113" s="32"/>
      <c r="W113" s="32"/>
      <c r="X113" s="32"/>
      <c r="Y113" s="32"/>
      <c r="Z113" s="32"/>
      <c r="AA113" s="32"/>
      <c r="AB113" s="32"/>
      <c r="AC113" s="32"/>
      <c r="AD113" s="32"/>
      <c r="AE113" s="32"/>
      <c r="AT113" s="15" t="s">
        <v>179</v>
      </c>
      <c r="AU113" s="15" t="s">
        <v>169</v>
      </c>
    </row>
    <row r="114" spans="1:65" s="2" customFormat="1" ht="22.15" customHeight="1">
      <c r="A114" s="32"/>
      <c r="B114" s="33"/>
      <c r="C114" s="177" t="s">
        <v>177</v>
      </c>
      <c r="D114" s="177" t="s">
        <v>173</v>
      </c>
      <c r="E114" s="178" t="s">
        <v>1006</v>
      </c>
      <c r="F114" s="179" t="s">
        <v>1007</v>
      </c>
      <c r="G114" s="180" t="s">
        <v>176</v>
      </c>
      <c r="H114" s="181">
        <v>7</v>
      </c>
      <c r="I114" s="182"/>
      <c r="J114" s="183">
        <f>ROUND(I114*H114,2)</f>
        <v>0</v>
      </c>
      <c r="K114" s="184"/>
      <c r="L114" s="37"/>
      <c r="M114" s="185" t="s">
        <v>19</v>
      </c>
      <c r="N114" s="186" t="s">
        <v>45</v>
      </c>
      <c r="O114" s="62"/>
      <c r="P114" s="187">
        <f>O114*H114</f>
        <v>0</v>
      </c>
      <c r="Q114" s="187">
        <v>5.8999999999999997E-2</v>
      </c>
      <c r="R114" s="187">
        <f>Q114*H114</f>
        <v>0.41299999999999998</v>
      </c>
      <c r="S114" s="187">
        <v>0</v>
      </c>
      <c r="T114" s="188">
        <f>S114*H114</f>
        <v>0</v>
      </c>
      <c r="U114" s="32"/>
      <c r="V114" s="32"/>
      <c r="W114" s="32"/>
      <c r="X114" s="32"/>
      <c r="Y114" s="32"/>
      <c r="Z114" s="32"/>
      <c r="AA114" s="32"/>
      <c r="AB114" s="32"/>
      <c r="AC114" s="32"/>
      <c r="AD114" s="32"/>
      <c r="AE114" s="32"/>
      <c r="AR114" s="189" t="s">
        <v>177</v>
      </c>
      <c r="AT114" s="189" t="s">
        <v>173</v>
      </c>
      <c r="AU114" s="189" t="s">
        <v>169</v>
      </c>
      <c r="AY114" s="15" t="s">
        <v>168</v>
      </c>
      <c r="BE114" s="190">
        <f>IF(N114="základní",J114,0)</f>
        <v>0</v>
      </c>
      <c r="BF114" s="190">
        <f>IF(N114="snížená",J114,0)</f>
        <v>0</v>
      </c>
      <c r="BG114" s="190">
        <f>IF(N114="zákl. přenesená",J114,0)</f>
        <v>0</v>
      </c>
      <c r="BH114" s="190">
        <f>IF(N114="sníž. přenesená",J114,0)</f>
        <v>0</v>
      </c>
      <c r="BI114" s="190">
        <f>IF(N114="nulová",J114,0)</f>
        <v>0</v>
      </c>
      <c r="BJ114" s="15" t="s">
        <v>81</v>
      </c>
      <c r="BK114" s="190">
        <f>ROUND(I114*H114,2)</f>
        <v>0</v>
      </c>
      <c r="BL114" s="15" t="s">
        <v>177</v>
      </c>
      <c r="BM114" s="189" t="s">
        <v>1008</v>
      </c>
    </row>
    <row r="115" spans="1:65" s="2" customFormat="1" ht="11.25">
      <c r="A115" s="32"/>
      <c r="B115" s="33"/>
      <c r="C115" s="34"/>
      <c r="D115" s="191" t="s">
        <v>179</v>
      </c>
      <c r="E115" s="34"/>
      <c r="F115" s="192" t="s">
        <v>1009</v>
      </c>
      <c r="G115" s="34"/>
      <c r="H115" s="34"/>
      <c r="I115" s="193"/>
      <c r="J115" s="34"/>
      <c r="K115" s="34"/>
      <c r="L115" s="37"/>
      <c r="M115" s="194"/>
      <c r="N115" s="195"/>
      <c r="O115" s="62"/>
      <c r="P115" s="62"/>
      <c r="Q115" s="62"/>
      <c r="R115" s="62"/>
      <c r="S115" s="62"/>
      <c r="T115" s="63"/>
      <c r="U115" s="32"/>
      <c r="V115" s="32"/>
      <c r="W115" s="32"/>
      <c r="X115" s="32"/>
      <c r="Y115" s="32"/>
      <c r="Z115" s="32"/>
      <c r="AA115" s="32"/>
      <c r="AB115" s="32"/>
      <c r="AC115" s="32"/>
      <c r="AD115" s="32"/>
      <c r="AE115" s="32"/>
      <c r="AT115" s="15" t="s">
        <v>179</v>
      </c>
      <c r="AU115" s="15" t="s">
        <v>169</v>
      </c>
    </row>
    <row r="116" spans="1:65" s="2" customFormat="1" ht="22.15" customHeight="1">
      <c r="A116" s="32"/>
      <c r="B116" s="33"/>
      <c r="C116" s="177" t="s">
        <v>194</v>
      </c>
      <c r="D116" s="177" t="s">
        <v>173</v>
      </c>
      <c r="E116" s="178" t="s">
        <v>1010</v>
      </c>
      <c r="F116" s="179" t="s">
        <v>1011</v>
      </c>
      <c r="G116" s="180" t="s">
        <v>210</v>
      </c>
      <c r="H116" s="181">
        <v>32.81</v>
      </c>
      <c r="I116" s="182"/>
      <c r="J116" s="183">
        <f>ROUND(I116*H116,2)</f>
        <v>0</v>
      </c>
      <c r="K116" s="184"/>
      <c r="L116" s="37"/>
      <c r="M116" s="185" t="s">
        <v>19</v>
      </c>
      <c r="N116" s="186" t="s">
        <v>45</v>
      </c>
      <c r="O116" s="62"/>
      <c r="P116" s="187">
        <f>O116*H116</f>
        <v>0</v>
      </c>
      <c r="Q116" s="187">
        <v>1.7645600000000001E-3</v>
      </c>
      <c r="R116" s="187">
        <f>Q116*H116</f>
        <v>5.7895213600000009E-2</v>
      </c>
      <c r="S116" s="187">
        <v>0</v>
      </c>
      <c r="T116" s="188">
        <f>S116*H116</f>
        <v>0</v>
      </c>
      <c r="U116" s="32"/>
      <c r="V116" s="32"/>
      <c r="W116" s="32"/>
      <c r="X116" s="32"/>
      <c r="Y116" s="32"/>
      <c r="Z116" s="32"/>
      <c r="AA116" s="32"/>
      <c r="AB116" s="32"/>
      <c r="AC116" s="32"/>
      <c r="AD116" s="32"/>
      <c r="AE116" s="32"/>
      <c r="AR116" s="189" t="s">
        <v>177</v>
      </c>
      <c r="AT116" s="189" t="s">
        <v>173</v>
      </c>
      <c r="AU116" s="189" t="s">
        <v>169</v>
      </c>
      <c r="AY116" s="15" t="s">
        <v>168</v>
      </c>
      <c r="BE116" s="190">
        <f>IF(N116="základní",J116,0)</f>
        <v>0</v>
      </c>
      <c r="BF116" s="190">
        <f>IF(N116="snížená",J116,0)</f>
        <v>0</v>
      </c>
      <c r="BG116" s="190">
        <f>IF(N116="zákl. přenesená",J116,0)</f>
        <v>0</v>
      </c>
      <c r="BH116" s="190">
        <f>IF(N116="sníž. přenesená",J116,0)</f>
        <v>0</v>
      </c>
      <c r="BI116" s="190">
        <f>IF(N116="nulová",J116,0)</f>
        <v>0</v>
      </c>
      <c r="BJ116" s="15" t="s">
        <v>81</v>
      </c>
      <c r="BK116" s="190">
        <f>ROUND(I116*H116,2)</f>
        <v>0</v>
      </c>
      <c r="BL116" s="15" t="s">
        <v>177</v>
      </c>
      <c r="BM116" s="189" t="s">
        <v>1012</v>
      </c>
    </row>
    <row r="117" spans="1:65" s="2" customFormat="1" ht="11.25">
      <c r="A117" s="32"/>
      <c r="B117" s="33"/>
      <c r="C117" s="34"/>
      <c r="D117" s="191" t="s">
        <v>179</v>
      </c>
      <c r="E117" s="34"/>
      <c r="F117" s="192" t="s">
        <v>1013</v>
      </c>
      <c r="G117" s="34"/>
      <c r="H117" s="34"/>
      <c r="I117" s="193"/>
      <c r="J117" s="34"/>
      <c r="K117" s="34"/>
      <c r="L117" s="37"/>
      <c r="M117" s="194"/>
      <c r="N117" s="195"/>
      <c r="O117" s="62"/>
      <c r="P117" s="62"/>
      <c r="Q117" s="62"/>
      <c r="R117" s="62"/>
      <c r="S117" s="62"/>
      <c r="T117" s="63"/>
      <c r="U117" s="32"/>
      <c r="V117" s="32"/>
      <c r="W117" s="32"/>
      <c r="X117" s="32"/>
      <c r="Y117" s="32"/>
      <c r="Z117" s="32"/>
      <c r="AA117" s="32"/>
      <c r="AB117" s="32"/>
      <c r="AC117" s="32"/>
      <c r="AD117" s="32"/>
      <c r="AE117" s="32"/>
      <c r="AT117" s="15" t="s">
        <v>179</v>
      </c>
      <c r="AU117" s="15" t="s">
        <v>169</v>
      </c>
    </row>
    <row r="118" spans="1:65" s="2" customFormat="1" ht="22.15" customHeight="1">
      <c r="A118" s="32"/>
      <c r="B118" s="33"/>
      <c r="C118" s="177" t="s">
        <v>200</v>
      </c>
      <c r="D118" s="177" t="s">
        <v>173</v>
      </c>
      <c r="E118" s="178" t="s">
        <v>1014</v>
      </c>
      <c r="F118" s="179" t="s">
        <v>1015</v>
      </c>
      <c r="G118" s="180" t="s">
        <v>210</v>
      </c>
      <c r="H118" s="181">
        <v>32.81</v>
      </c>
      <c r="I118" s="182"/>
      <c r="J118" s="183">
        <f>ROUND(I118*H118,2)</f>
        <v>0</v>
      </c>
      <c r="K118" s="184"/>
      <c r="L118" s="37"/>
      <c r="M118" s="185" t="s">
        <v>19</v>
      </c>
      <c r="N118" s="186" t="s">
        <v>45</v>
      </c>
      <c r="O118" s="62"/>
      <c r="P118" s="187">
        <f>O118*H118</f>
        <v>0</v>
      </c>
      <c r="Q118" s="187">
        <v>0</v>
      </c>
      <c r="R118" s="187">
        <f>Q118*H118</f>
        <v>0</v>
      </c>
      <c r="S118" s="187">
        <v>0</v>
      </c>
      <c r="T118" s="188">
        <f>S118*H118</f>
        <v>0</v>
      </c>
      <c r="U118" s="32"/>
      <c r="V118" s="32"/>
      <c r="W118" s="32"/>
      <c r="X118" s="32"/>
      <c r="Y118" s="32"/>
      <c r="Z118" s="32"/>
      <c r="AA118" s="32"/>
      <c r="AB118" s="32"/>
      <c r="AC118" s="32"/>
      <c r="AD118" s="32"/>
      <c r="AE118" s="32"/>
      <c r="AR118" s="189" t="s">
        <v>177</v>
      </c>
      <c r="AT118" s="189" t="s">
        <v>173</v>
      </c>
      <c r="AU118" s="189" t="s">
        <v>169</v>
      </c>
      <c r="AY118" s="15" t="s">
        <v>168</v>
      </c>
      <c r="BE118" s="190">
        <f>IF(N118="základní",J118,0)</f>
        <v>0</v>
      </c>
      <c r="BF118" s="190">
        <f>IF(N118="snížená",J118,0)</f>
        <v>0</v>
      </c>
      <c r="BG118" s="190">
        <f>IF(N118="zákl. přenesená",J118,0)</f>
        <v>0</v>
      </c>
      <c r="BH118" s="190">
        <f>IF(N118="sníž. přenesená",J118,0)</f>
        <v>0</v>
      </c>
      <c r="BI118" s="190">
        <f>IF(N118="nulová",J118,0)</f>
        <v>0</v>
      </c>
      <c r="BJ118" s="15" t="s">
        <v>81</v>
      </c>
      <c r="BK118" s="190">
        <f>ROUND(I118*H118,2)</f>
        <v>0</v>
      </c>
      <c r="BL118" s="15" t="s">
        <v>177</v>
      </c>
      <c r="BM118" s="189" t="s">
        <v>1016</v>
      </c>
    </row>
    <row r="119" spans="1:65" s="2" customFormat="1" ht="11.25">
      <c r="A119" s="32"/>
      <c r="B119" s="33"/>
      <c r="C119" s="34"/>
      <c r="D119" s="191" t="s">
        <v>179</v>
      </c>
      <c r="E119" s="34"/>
      <c r="F119" s="192" t="s">
        <v>1017</v>
      </c>
      <c r="G119" s="34"/>
      <c r="H119" s="34"/>
      <c r="I119" s="193"/>
      <c r="J119" s="34"/>
      <c r="K119" s="34"/>
      <c r="L119" s="37"/>
      <c r="M119" s="194"/>
      <c r="N119" s="195"/>
      <c r="O119" s="62"/>
      <c r="P119" s="62"/>
      <c r="Q119" s="62"/>
      <c r="R119" s="62"/>
      <c r="S119" s="62"/>
      <c r="T119" s="63"/>
      <c r="U119" s="32"/>
      <c r="V119" s="32"/>
      <c r="W119" s="32"/>
      <c r="X119" s="32"/>
      <c r="Y119" s="32"/>
      <c r="Z119" s="32"/>
      <c r="AA119" s="32"/>
      <c r="AB119" s="32"/>
      <c r="AC119" s="32"/>
      <c r="AD119" s="32"/>
      <c r="AE119" s="32"/>
      <c r="AT119" s="15" t="s">
        <v>179</v>
      </c>
      <c r="AU119" s="15" t="s">
        <v>169</v>
      </c>
    </row>
    <row r="120" spans="1:65" s="12" customFormat="1" ht="22.9" customHeight="1">
      <c r="B120" s="161"/>
      <c r="C120" s="162"/>
      <c r="D120" s="163" t="s">
        <v>73</v>
      </c>
      <c r="E120" s="175" t="s">
        <v>200</v>
      </c>
      <c r="F120" s="175" t="s">
        <v>226</v>
      </c>
      <c r="G120" s="162"/>
      <c r="H120" s="162"/>
      <c r="I120" s="165"/>
      <c r="J120" s="176">
        <f>BK120</f>
        <v>0</v>
      </c>
      <c r="K120" s="162"/>
      <c r="L120" s="167"/>
      <c r="M120" s="168"/>
      <c r="N120" s="169"/>
      <c r="O120" s="169"/>
      <c r="P120" s="170">
        <f>P121</f>
        <v>0</v>
      </c>
      <c r="Q120" s="169"/>
      <c r="R120" s="170">
        <f>R121</f>
        <v>0</v>
      </c>
      <c r="S120" s="169"/>
      <c r="T120" s="171">
        <f>T121</f>
        <v>0</v>
      </c>
      <c r="AR120" s="172" t="s">
        <v>81</v>
      </c>
      <c r="AT120" s="173" t="s">
        <v>73</v>
      </c>
      <c r="AU120" s="173" t="s">
        <v>81</v>
      </c>
      <c r="AY120" s="172" t="s">
        <v>168</v>
      </c>
      <c r="BK120" s="174">
        <f>BK121</f>
        <v>0</v>
      </c>
    </row>
    <row r="121" spans="1:65" s="12" customFormat="1" ht="20.85" customHeight="1">
      <c r="B121" s="161"/>
      <c r="C121" s="162"/>
      <c r="D121" s="163" t="s">
        <v>73</v>
      </c>
      <c r="E121" s="175" t="s">
        <v>227</v>
      </c>
      <c r="F121" s="175" t="s">
        <v>228</v>
      </c>
      <c r="G121" s="162"/>
      <c r="H121" s="162"/>
      <c r="I121" s="165"/>
      <c r="J121" s="176">
        <f>BK121</f>
        <v>0</v>
      </c>
      <c r="K121" s="162"/>
      <c r="L121" s="167"/>
      <c r="M121" s="168"/>
      <c r="N121" s="169"/>
      <c r="O121" s="169"/>
      <c r="P121" s="170">
        <f>SUM(P122:P123)</f>
        <v>0</v>
      </c>
      <c r="Q121" s="169"/>
      <c r="R121" s="170">
        <f>SUM(R122:R123)</f>
        <v>0</v>
      </c>
      <c r="S121" s="169"/>
      <c r="T121" s="171">
        <f>SUM(T122:T123)</f>
        <v>0</v>
      </c>
      <c r="AR121" s="172" t="s">
        <v>81</v>
      </c>
      <c r="AT121" s="173" t="s">
        <v>73</v>
      </c>
      <c r="AU121" s="173" t="s">
        <v>83</v>
      </c>
      <c r="AY121" s="172" t="s">
        <v>168</v>
      </c>
      <c r="BK121" s="174">
        <f>SUM(BK122:BK123)</f>
        <v>0</v>
      </c>
    </row>
    <row r="122" spans="1:65" s="2" customFormat="1" ht="14.45" customHeight="1">
      <c r="A122" s="32"/>
      <c r="B122" s="33"/>
      <c r="C122" s="177" t="s">
        <v>202</v>
      </c>
      <c r="D122" s="177" t="s">
        <v>173</v>
      </c>
      <c r="E122" s="178" t="s">
        <v>264</v>
      </c>
      <c r="F122" s="179" t="s">
        <v>265</v>
      </c>
      <c r="G122" s="180" t="s">
        <v>210</v>
      </c>
      <c r="H122" s="181">
        <v>32.81</v>
      </c>
      <c r="I122" s="182"/>
      <c r="J122" s="183">
        <f>ROUND(I122*H122,2)</f>
        <v>0</v>
      </c>
      <c r="K122" s="184"/>
      <c r="L122" s="37"/>
      <c r="M122" s="185" t="s">
        <v>19</v>
      </c>
      <c r="N122" s="186" t="s">
        <v>45</v>
      </c>
      <c r="O122" s="62"/>
      <c r="P122" s="187">
        <f>O122*H122</f>
        <v>0</v>
      </c>
      <c r="Q122" s="187">
        <v>0</v>
      </c>
      <c r="R122" s="187">
        <f>Q122*H122</f>
        <v>0</v>
      </c>
      <c r="S122" s="187">
        <v>0</v>
      </c>
      <c r="T122" s="188">
        <f>S122*H122</f>
        <v>0</v>
      </c>
      <c r="U122" s="32"/>
      <c r="V122" s="32"/>
      <c r="W122" s="32"/>
      <c r="X122" s="32"/>
      <c r="Y122" s="32"/>
      <c r="Z122" s="32"/>
      <c r="AA122" s="32"/>
      <c r="AB122" s="32"/>
      <c r="AC122" s="32"/>
      <c r="AD122" s="32"/>
      <c r="AE122" s="32"/>
      <c r="AR122" s="189" t="s">
        <v>177</v>
      </c>
      <c r="AT122" s="189" t="s">
        <v>173</v>
      </c>
      <c r="AU122" s="189" t="s">
        <v>169</v>
      </c>
      <c r="AY122" s="15" t="s">
        <v>168</v>
      </c>
      <c r="BE122" s="190">
        <f>IF(N122="základní",J122,0)</f>
        <v>0</v>
      </c>
      <c r="BF122" s="190">
        <f>IF(N122="snížená",J122,0)</f>
        <v>0</v>
      </c>
      <c r="BG122" s="190">
        <f>IF(N122="zákl. přenesená",J122,0)</f>
        <v>0</v>
      </c>
      <c r="BH122" s="190">
        <f>IF(N122="sníž. přenesená",J122,0)</f>
        <v>0</v>
      </c>
      <c r="BI122" s="190">
        <f>IF(N122="nulová",J122,0)</f>
        <v>0</v>
      </c>
      <c r="BJ122" s="15" t="s">
        <v>81</v>
      </c>
      <c r="BK122" s="190">
        <f>ROUND(I122*H122,2)</f>
        <v>0</v>
      </c>
      <c r="BL122" s="15" t="s">
        <v>177</v>
      </c>
      <c r="BM122" s="189" t="s">
        <v>1018</v>
      </c>
    </row>
    <row r="123" spans="1:65" s="2" customFormat="1" ht="11.25">
      <c r="A123" s="32"/>
      <c r="B123" s="33"/>
      <c r="C123" s="34"/>
      <c r="D123" s="191" t="s">
        <v>179</v>
      </c>
      <c r="E123" s="34"/>
      <c r="F123" s="192" t="s">
        <v>267</v>
      </c>
      <c r="G123" s="34"/>
      <c r="H123" s="34"/>
      <c r="I123" s="193"/>
      <c r="J123" s="34"/>
      <c r="K123" s="34"/>
      <c r="L123" s="37"/>
      <c r="M123" s="194"/>
      <c r="N123" s="195"/>
      <c r="O123" s="62"/>
      <c r="P123" s="62"/>
      <c r="Q123" s="62"/>
      <c r="R123" s="62"/>
      <c r="S123" s="62"/>
      <c r="T123" s="63"/>
      <c r="U123" s="32"/>
      <c r="V123" s="32"/>
      <c r="W123" s="32"/>
      <c r="X123" s="32"/>
      <c r="Y123" s="32"/>
      <c r="Z123" s="32"/>
      <c r="AA123" s="32"/>
      <c r="AB123" s="32"/>
      <c r="AC123" s="32"/>
      <c r="AD123" s="32"/>
      <c r="AE123" s="32"/>
      <c r="AT123" s="15" t="s">
        <v>179</v>
      </c>
      <c r="AU123" s="15" t="s">
        <v>169</v>
      </c>
    </row>
    <row r="124" spans="1:65" s="12" customFormat="1" ht="22.9" customHeight="1">
      <c r="B124" s="161"/>
      <c r="C124" s="162"/>
      <c r="D124" s="163" t="s">
        <v>73</v>
      </c>
      <c r="E124" s="175" t="s">
        <v>215</v>
      </c>
      <c r="F124" s="175" t="s">
        <v>311</v>
      </c>
      <c r="G124" s="162"/>
      <c r="H124" s="162"/>
      <c r="I124" s="165"/>
      <c r="J124" s="176">
        <f>BK124</f>
        <v>0</v>
      </c>
      <c r="K124" s="162"/>
      <c r="L124" s="167"/>
      <c r="M124" s="168"/>
      <c r="N124" s="169"/>
      <c r="O124" s="169"/>
      <c r="P124" s="170">
        <f>P125+P128+P132</f>
        <v>0</v>
      </c>
      <c r="Q124" s="169"/>
      <c r="R124" s="170">
        <f>R125+R128+R132</f>
        <v>8.8384500000000012E-3</v>
      </c>
      <c r="S124" s="169"/>
      <c r="T124" s="171">
        <f>T125+T128+T132</f>
        <v>2.2915000000000001</v>
      </c>
      <c r="AR124" s="172" t="s">
        <v>81</v>
      </c>
      <c r="AT124" s="173" t="s">
        <v>73</v>
      </c>
      <c r="AU124" s="173" t="s">
        <v>81</v>
      </c>
      <c r="AY124" s="172" t="s">
        <v>168</v>
      </c>
      <c r="BK124" s="174">
        <f>BK125+BK128+BK132</f>
        <v>0</v>
      </c>
    </row>
    <row r="125" spans="1:65" s="12" customFormat="1" ht="20.85" customHeight="1">
      <c r="B125" s="161"/>
      <c r="C125" s="162"/>
      <c r="D125" s="163" t="s">
        <v>73</v>
      </c>
      <c r="E125" s="175" t="s">
        <v>312</v>
      </c>
      <c r="F125" s="175" t="s">
        <v>313</v>
      </c>
      <c r="G125" s="162"/>
      <c r="H125" s="162"/>
      <c r="I125" s="165"/>
      <c r="J125" s="176">
        <f>BK125</f>
        <v>0</v>
      </c>
      <c r="K125" s="162"/>
      <c r="L125" s="167"/>
      <c r="M125" s="168"/>
      <c r="N125" s="169"/>
      <c r="O125" s="169"/>
      <c r="P125" s="170">
        <f>SUM(P126:P127)</f>
        <v>0</v>
      </c>
      <c r="Q125" s="169"/>
      <c r="R125" s="170">
        <f>SUM(R126:R127)</f>
        <v>6.8901000000000006E-3</v>
      </c>
      <c r="S125" s="169"/>
      <c r="T125" s="171">
        <f>SUM(T126:T127)</f>
        <v>0</v>
      </c>
      <c r="AR125" s="172" t="s">
        <v>81</v>
      </c>
      <c r="AT125" s="173" t="s">
        <v>73</v>
      </c>
      <c r="AU125" s="173" t="s">
        <v>83</v>
      </c>
      <c r="AY125" s="172" t="s">
        <v>168</v>
      </c>
      <c r="BK125" s="174">
        <f>SUM(BK126:BK127)</f>
        <v>0</v>
      </c>
    </row>
    <row r="126" spans="1:65" s="2" customFormat="1" ht="22.15" customHeight="1">
      <c r="A126" s="32"/>
      <c r="B126" s="33"/>
      <c r="C126" s="177" t="s">
        <v>207</v>
      </c>
      <c r="D126" s="177" t="s">
        <v>173</v>
      </c>
      <c r="E126" s="178" t="s">
        <v>315</v>
      </c>
      <c r="F126" s="179" t="s">
        <v>316</v>
      </c>
      <c r="G126" s="180" t="s">
        <v>210</v>
      </c>
      <c r="H126" s="181">
        <v>32.81</v>
      </c>
      <c r="I126" s="182"/>
      <c r="J126" s="183">
        <f>ROUND(I126*H126,2)</f>
        <v>0</v>
      </c>
      <c r="K126" s="184"/>
      <c r="L126" s="37"/>
      <c r="M126" s="185" t="s">
        <v>19</v>
      </c>
      <c r="N126" s="186" t="s">
        <v>45</v>
      </c>
      <c r="O126" s="62"/>
      <c r="P126" s="187">
        <f>O126*H126</f>
        <v>0</v>
      </c>
      <c r="Q126" s="187">
        <v>2.1000000000000001E-4</v>
      </c>
      <c r="R126" s="187">
        <f>Q126*H126</f>
        <v>6.8901000000000006E-3</v>
      </c>
      <c r="S126" s="187">
        <v>0</v>
      </c>
      <c r="T126" s="188">
        <f>S126*H126</f>
        <v>0</v>
      </c>
      <c r="U126" s="32"/>
      <c r="V126" s="32"/>
      <c r="W126" s="32"/>
      <c r="X126" s="32"/>
      <c r="Y126" s="32"/>
      <c r="Z126" s="32"/>
      <c r="AA126" s="32"/>
      <c r="AB126" s="32"/>
      <c r="AC126" s="32"/>
      <c r="AD126" s="32"/>
      <c r="AE126" s="32"/>
      <c r="AR126" s="189" t="s">
        <v>177</v>
      </c>
      <c r="AT126" s="189" t="s">
        <v>173</v>
      </c>
      <c r="AU126" s="189" t="s">
        <v>169</v>
      </c>
      <c r="AY126" s="15" t="s">
        <v>168</v>
      </c>
      <c r="BE126" s="190">
        <f>IF(N126="základní",J126,0)</f>
        <v>0</v>
      </c>
      <c r="BF126" s="190">
        <f>IF(N126="snížená",J126,0)</f>
        <v>0</v>
      </c>
      <c r="BG126" s="190">
        <f>IF(N126="zákl. přenesená",J126,0)</f>
        <v>0</v>
      </c>
      <c r="BH126" s="190">
        <f>IF(N126="sníž. přenesená",J126,0)</f>
        <v>0</v>
      </c>
      <c r="BI126" s="190">
        <f>IF(N126="nulová",J126,0)</f>
        <v>0</v>
      </c>
      <c r="BJ126" s="15" t="s">
        <v>81</v>
      </c>
      <c r="BK126" s="190">
        <f>ROUND(I126*H126,2)</f>
        <v>0</v>
      </c>
      <c r="BL126" s="15" t="s">
        <v>177</v>
      </c>
      <c r="BM126" s="189" t="s">
        <v>1019</v>
      </c>
    </row>
    <row r="127" spans="1:65" s="2" customFormat="1" ht="11.25">
      <c r="A127" s="32"/>
      <c r="B127" s="33"/>
      <c r="C127" s="34"/>
      <c r="D127" s="191" t="s">
        <v>179</v>
      </c>
      <c r="E127" s="34"/>
      <c r="F127" s="192" t="s">
        <v>318</v>
      </c>
      <c r="G127" s="34"/>
      <c r="H127" s="34"/>
      <c r="I127" s="193"/>
      <c r="J127" s="34"/>
      <c r="K127" s="34"/>
      <c r="L127" s="37"/>
      <c r="M127" s="194"/>
      <c r="N127" s="195"/>
      <c r="O127" s="62"/>
      <c r="P127" s="62"/>
      <c r="Q127" s="62"/>
      <c r="R127" s="62"/>
      <c r="S127" s="62"/>
      <c r="T127" s="63"/>
      <c r="U127" s="32"/>
      <c r="V127" s="32"/>
      <c r="W127" s="32"/>
      <c r="X127" s="32"/>
      <c r="Y127" s="32"/>
      <c r="Z127" s="32"/>
      <c r="AA127" s="32"/>
      <c r="AB127" s="32"/>
      <c r="AC127" s="32"/>
      <c r="AD127" s="32"/>
      <c r="AE127" s="32"/>
      <c r="AT127" s="15" t="s">
        <v>179</v>
      </c>
      <c r="AU127" s="15" t="s">
        <v>169</v>
      </c>
    </row>
    <row r="128" spans="1:65" s="12" customFormat="1" ht="20.85" customHeight="1">
      <c r="B128" s="161"/>
      <c r="C128" s="162"/>
      <c r="D128" s="163" t="s">
        <v>73</v>
      </c>
      <c r="E128" s="175" t="s">
        <v>319</v>
      </c>
      <c r="F128" s="175" t="s">
        <v>320</v>
      </c>
      <c r="G128" s="162"/>
      <c r="H128" s="162"/>
      <c r="I128" s="165"/>
      <c r="J128" s="176">
        <f>BK128</f>
        <v>0</v>
      </c>
      <c r="K128" s="162"/>
      <c r="L128" s="167"/>
      <c r="M128" s="168"/>
      <c r="N128" s="169"/>
      <c r="O128" s="169"/>
      <c r="P128" s="170">
        <f>SUM(P129:P131)</f>
        <v>0</v>
      </c>
      <c r="Q128" s="169"/>
      <c r="R128" s="170">
        <f>SUM(R129:R131)</f>
        <v>1.9483500000000002E-3</v>
      </c>
      <c r="S128" s="169"/>
      <c r="T128" s="171">
        <f>SUM(T129:T131)</f>
        <v>0</v>
      </c>
      <c r="AR128" s="172" t="s">
        <v>81</v>
      </c>
      <c r="AT128" s="173" t="s">
        <v>73</v>
      </c>
      <c r="AU128" s="173" t="s">
        <v>83</v>
      </c>
      <c r="AY128" s="172" t="s">
        <v>168</v>
      </c>
      <c r="BK128" s="174">
        <f>SUM(BK129:BK131)</f>
        <v>0</v>
      </c>
    </row>
    <row r="129" spans="1:65" s="2" customFormat="1" ht="34.9" customHeight="1">
      <c r="A129" s="32"/>
      <c r="B129" s="33"/>
      <c r="C129" s="177" t="s">
        <v>215</v>
      </c>
      <c r="D129" s="177" t="s">
        <v>173</v>
      </c>
      <c r="E129" s="178" t="s">
        <v>322</v>
      </c>
      <c r="F129" s="179" t="s">
        <v>323</v>
      </c>
      <c r="G129" s="180" t="s">
        <v>324</v>
      </c>
      <c r="H129" s="181">
        <v>20</v>
      </c>
      <c r="I129" s="182"/>
      <c r="J129" s="183">
        <f>ROUND(I129*H129,2)</f>
        <v>0</v>
      </c>
      <c r="K129" s="184"/>
      <c r="L129" s="37"/>
      <c r="M129" s="185" t="s">
        <v>19</v>
      </c>
      <c r="N129" s="186" t="s">
        <v>45</v>
      </c>
      <c r="O129" s="62"/>
      <c r="P129" s="187">
        <f>O129*H129</f>
        <v>0</v>
      </c>
      <c r="Q129" s="187">
        <v>4.0000000000000003E-5</v>
      </c>
      <c r="R129" s="187">
        <f>Q129*H129</f>
        <v>8.0000000000000004E-4</v>
      </c>
      <c r="S129" s="187">
        <v>0</v>
      </c>
      <c r="T129" s="188">
        <f>S129*H129</f>
        <v>0</v>
      </c>
      <c r="U129" s="32"/>
      <c r="V129" s="32"/>
      <c r="W129" s="32"/>
      <c r="X129" s="32"/>
      <c r="Y129" s="32"/>
      <c r="Z129" s="32"/>
      <c r="AA129" s="32"/>
      <c r="AB129" s="32"/>
      <c r="AC129" s="32"/>
      <c r="AD129" s="32"/>
      <c r="AE129" s="32"/>
      <c r="AR129" s="189" t="s">
        <v>177</v>
      </c>
      <c r="AT129" s="189" t="s">
        <v>173</v>
      </c>
      <c r="AU129" s="189" t="s">
        <v>169</v>
      </c>
      <c r="AY129" s="15" t="s">
        <v>168</v>
      </c>
      <c r="BE129" s="190">
        <f>IF(N129="základní",J129,0)</f>
        <v>0</v>
      </c>
      <c r="BF129" s="190">
        <f>IF(N129="snížená",J129,0)</f>
        <v>0</v>
      </c>
      <c r="BG129" s="190">
        <f>IF(N129="zákl. přenesená",J129,0)</f>
        <v>0</v>
      </c>
      <c r="BH129" s="190">
        <f>IF(N129="sníž. přenesená",J129,0)</f>
        <v>0</v>
      </c>
      <c r="BI129" s="190">
        <f>IF(N129="nulová",J129,0)</f>
        <v>0</v>
      </c>
      <c r="BJ129" s="15" t="s">
        <v>81</v>
      </c>
      <c r="BK129" s="190">
        <f>ROUND(I129*H129,2)</f>
        <v>0</v>
      </c>
      <c r="BL129" s="15" t="s">
        <v>177</v>
      </c>
      <c r="BM129" s="189" t="s">
        <v>1020</v>
      </c>
    </row>
    <row r="130" spans="1:65" s="2" customFormat="1" ht="22.15" customHeight="1">
      <c r="A130" s="32"/>
      <c r="B130" s="33"/>
      <c r="C130" s="177" t="s">
        <v>220</v>
      </c>
      <c r="D130" s="177" t="s">
        <v>173</v>
      </c>
      <c r="E130" s="178" t="s">
        <v>327</v>
      </c>
      <c r="F130" s="179" t="s">
        <v>328</v>
      </c>
      <c r="G130" s="180" t="s">
        <v>210</v>
      </c>
      <c r="H130" s="181">
        <v>32.81</v>
      </c>
      <c r="I130" s="182"/>
      <c r="J130" s="183">
        <f>ROUND(I130*H130,2)</f>
        <v>0</v>
      </c>
      <c r="K130" s="184"/>
      <c r="L130" s="37"/>
      <c r="M130" s="185" t="s">
        <v>19</v>
      </c>
      <c r="N130" s="186" t="s">
        <v>45</v>
      </c>
      <c r="O130" s="62"/>
      <c r="P130" s="187">
        <f>O130*H130</f>
        <v>0</v>
      </c>
      <c r="Q130" s="187">
        <v>3.4999999999999997E-5</v>
      </c>
      <c r="R130" s="187">
        <f>Q130*H130</f>
        <v>1.14835E-3</v>
      </c>
      <c r="S130" s="187">
        <v>0</v>
      </c>
      <c r="T130" s="188">
        <f>S130*H130</f>
        <v>0</v>
      </c>
      <c r="U130" s="32"/>
      <c r="V130" s="32"/>
      <c r="W130" s="32"/>
      <c r="X130" s="32"/>
      <c r="Y130" s="32"/>
      <c r="Z130" s="32"/>
      <c r="AA130" s="32"/>
      <c r="AB130" s="32"/>
      <c r="AC130" s="32"/>
      <c r="AD130" s="32"/>
      <c r="AE130" s="32"/>
      <c r="AR130" s="189" t="s">
        <v>177</v>
      </c>
      <c r="AT130" s="189" t="s">
        <v>173</v>
      </c>
      <c r="AU130" s="189" t="s">
        <v>169</v>
      </c>
      <c r="AY130" s="15" t="s">
        <v>168</v>
      </c>
      <c r="BE130" s="190">
        <f>IF(N130="základní",J130,0)</f>
        <v>0</v>
      </c>
      <c r="BF130" s="190">
        <f>IF(N130="snížená",J130,0)</f>
        <v>0</v>
      </c>
      <c r="BG130" s="190">
        <f>IF(N130="zákl. přenesená",J130,0)</f>
        <v>0</v>
      </c>
      <c r="BH130" s="190">
        <f>IF(N130="sníž. přenesená",J130,0)</f>
        <v>0</v>
      </c>
      <c r="BI130" s="190">
        <f>IF(N130="nulová",J130,0)</f>
        <v>0</v>
      </c>
      <c r="BJ130" s="15" t="s">
        <v>81</v>
      </c>
      <c r="BK130" s="190">
        <f>ROUND(I130*H130,2)</f>
        <v>0</v>
      </c>
      <c r="BL130" s="15" t="s">
        <v>177</v>
      </c>
      <c r="BM130" s="189" t="s">
        <v>1021</v>
      </c>
    </row>
    <row r="131" spans="1:65" s="2" customFormat="1" ht="11.25">
      <c r="A131" s="32"/>
      <c r="B131" s="33"/>
      <c r="C131" s="34"/>
      <c r="D131" s="191" t="s">
        <v>179</v>
      </c>
      <c r="E131" s="34"/>
      <c r="F131" s="192" t="s">
        <v>330</v>
      </c>
      <c r="G131" s="34"/>
      <c r="H131" s="34"/>
      <c r="I131" s="193"/>
      <c r="J131" s="34"/>
      <c r="K131" s="34"/>
      <c r="L131" s="37"/>
      <c r="M131" s="194"/>
      <c r="N131" s="195"/>
      <c r="O131" s="62"/>
      <c r="P131" s="62"/>
      <c r="Q131" s="62"/>
      <c r="R131" s="62"/>
      <c r="S131" s="62"/>
      <c r="T131" s="63"/>
      <c r="U131" s="32"/>
      <c r="V131" s="32"/>
      <c r="W131" s="32"/>
      <c r="X131" s="32"/>
      <c r="Y131" s="32"/>
      <c r="Z131" s="32"/>
      <c r="AA131" s="32"/>
      <c r="AB131" s="32"/>
      <c r="AC131" s="32"/>
      <c r="AD131" s="32"/>
      <c r="AE131" s="32"/>
      <c r="AT131" s="15" t="s">
        <v>179</v>
      </c>
      <c r="AU131" s="15" t="s">
        <v>169</v>
      </c>
    </row>
    <row r="132" spans="1:65" s="12" customFormat="1" ht="20.85" customHeight="1">
      <c r="B132" s="161"/>
      <c r="C132" s="162"/>
      <c r="D132" s="163" t="s">
        <v>73</v>
      </c>
      <c r="E132" s="175" t="s">
        <v>366</v>
      </c>
      <c r="F132" s="175" t="s">
        <v>367</v>
      </c>
      <c r="G132" s="162"/>
      <c r="H132" s="162"/>
      <c r="I132" s="165"/>
      <c r="J132" s="176">
        <f>BK132</f>
        <v>0</v>
      </c>
      <c r="K132" s="162"/>
      <c r="L132" s="167"/>
      <c r="M132" s="168"/>
      <c r="N132" s="169"/>
      <c r="O132" s="169"/>
      <c r="P132" s="170">
        <f>SUM(P133:P138)</f>
        <v>0</v>
      </c>
      <c r="Q132" s="169"/>
      <c r="R132" s="170">
        <f>SUM(R133:R138)</f>
        <v>0</v>
      </c>
      <c r="S132" s="169"/>
      <c r="T132" s="171">
        <f>SUM(T133:T138)</f>
        <v>2.2915000000000001</v>
      </c>
      <c r="AR132" s="172" t="s">
        <v>81</v>
      </c>
      <c r="AT132" s="173" t="s">
        <v>73</v>
      </c>
      <c r="AU132" s="173" t="s">
        <v>83</v>
      </c>
      <c r="AY132" s="172" t="s">
        <v>168</v>
      </c>
      <c r="BK132" s="174">
        <f>SUM(BK133:BK138)</f>
        <v>0</v>
      </c>
    </row>
    <row r="133" spans="1:65" s="2" customFormat="1" ht="22.15" customHeight="1">
      <c r="A133" s="32"/>
      <c r="B133" s="33"/>
      <c r="C133" s="177" t="s">
        <v>229</v>
      </c>
      <c r="D133" s="177" t="s">
        <v>173</v>
      </c>
      <c r="E133" s="178" t="s">
        <v>389</v>
      </c>
      <c r="F133" s="179" t="s">
        <v>390</v>
      </c>
      <c r="G133" s="180" t="s">
        <v>176</v>
      </c>
      <c r="H133" s="181">
        <v>7</v>
      </c>
      <c r="I133" s="182"/>
      <c r="J133" s="183">
        <f>ROUND(I133*H133,2)</f>
        <v>0</v>
      </c>
      <c r="K133" s="184"/>
      <c r="L133" s="37"/>
      <c r="M133" s="185" t="s">
        <v>19</v>
      </c>
      <c r="N133" s="186" t="s">
        <v>45</v>
      </c>
      <c r="O133" s="62"/>
      <c r="P133" s="187">
        <f>O133*H133</f>
        <v>0</v>
      </c>
      <c r="Q133" s="187">
        <v>0</v>
      </c>
      <c r="R133" s="187">
        <f>Q133*H133</f>
        <v>0</v>
      </c>
      <c r="S133" s="187">
        <v>3.1E-2</v>
      </c>
      <c r="T133" s="188">
        <f>S133*H133</f>
        <v>0.217</v>
      </c>
      <c r="U133" s="32"/>
      <c r="V133" s="32"/>
      <c r="W133" s="32"/>
      <c r="X133" s="32"/>
      <c r="Y133" s="32"/>
      <c r="Z133" s="32"/>
      <c r="AA133" s="32"/>
      <c r="AB133" s="32"/>
      <c r="AC133" s="32"/>
      <c r="AD133" s="32"/>
      <c r="AE133" s="32"/>
      <c r="AR133" s="189" t="s">
        <v>253</v>
      </c>
      <c r="AT133" s="189" t="s">
        <v>173</v>
      </c>
      <c r="AU133" s="189" t="s">
        <v>169</v>
      </c>
      <c r="AY133" s="15" t="s">
        <v>168</v>
      </c>
      <c r="BE133" s="190">
        <f>IF(N133="základní",J133,0)</f>
        <v>0</v>
      </c>
      <c r="BF133" s="190">
        <f>IF(N133="snížená",J133,0)</f>
        <v>0</v>
      </c>
      <c r="BG133" s="190">
        <f>IF(N133="zákl. přenesená",J133,0)</f>
        <v>0</v>
      </c>
      <c r="BH133" s="190">
        <f>IF(N133="sníž. přenesená",J133,0)</f>
        <v>0</v>
      </c>
      <c r="BI133" s="190">
        <f>IF(N133="nulová",J133,0)</f>
        <v>0</v>
      </c>
      <c r="BJ133" s="15" t="s">
        <v>81</v>
      </c>
      <c r="BK133" s="190">
        <f>ROUND(I133*H133,2)</f>
        <v>0</v>
      </c>
      <c r="BL133" s="15" t="s">
        <v>253</v>
      </c>
      <c r="BM133" s="189" t="s">
        <v>1022</v>
      </c>
    </row>
    <row r="134" spans="1:65" s="2" customFormat="1" ht="11.25">
      <c r="A134" s="32"/>
      <c r="B134" s="33"/>
      <c r="C134" s="34"/>
      <c r="D134" s="191" t="s">
        <v>179</v>
      </c>
      <c r="E134" s="34"/>
      <c r="F134" s="192" t="s">
        <v>392</v>
      </c>
      <c r="G134" s="34"/>
      <c r="H134" s="34"/>
      <c r="I134" s="193"/>
      <c r="J134" s="34"/>
      <c r="K134" s="34"/>
      <c r="L134" s="37"/>
      <c r="M134" s="194"/>
      <c r="N134" s="195"/>
      <c r="O134" s="62"/>
      <c r="P134" s="62"/>
      <c r="Q134" s="62"/>
      <c r="R134" s="62"/>
      <c r="S134" s="62"/>
      <c r="T134" s="63"/>
      <c r="U134" s="32"/>
      <c r="V134" s="32"/>
      <c r="W134" s="32"/>
      <c r="X134" s="32"/>
      <c r="Y134" s="32"/>
      <c r="Z134" s="32"/>
      <c r="AA134" s="32"/>
      <c r="AB134" s="32"/>
      <c r="AC134" s="32"/>
      <c r="AD134" s="32"/>
      <c r="AE134" s="32"/>
      <c r="AT134" s="15" t="s">
        <v>179</v>
      </c>
      <c r="AU134" s="15" t="s">
        <v>169</v>
      </c>
    </row>
    <row r="135" spans="1:65" s="2" customFormat="1" ht="22.15" customHeight="1">
      <c r="A135" s="32"/>
      <c r="B135" s="33"/>
      <c r="C135" s="177" t="s">
        <v>234</v>
      </c>
      <c r="D135" s="177" t="s">
        <v>173</v>
      </c>
      <c r="E135" s="178" t="s">
        <v>1023</v>
      </c>
      <c r="F135" s="179" t="s">
        <v>1024</v>
      </c>
      <c r="G135" s="180" t="s">
        <v>176</v>
      </c>
      <c r="H135" s="181">
        <v>7</v>
      </c>
      <c r="I135" s="182"/>
      <c r="J135" s="183">
        <f>ROUND(I135*H135,2)</f>
        <v>0</v>
      </c>
      <c r="K135" s="184"/>
      <c r="L135" s="37"/>
      <c r="M135" s="185" t="s">
        <v>19</v>
      </c>
      <c r="N135" s="186" t="s">
        <v>45</v>
      </c>
      <c r="O135" s="62"/>
      <c r="P135" s="187">
        <f>O135*H135</f>
        <v>0</v>
      </c>
      <c r="Q135" s="187">
        <v>0</v>
      </c>
      <c r="R135" s="187">
        <f>Q135*H135</f>
        <v>0</v>
      </c>
      <c r="S135" s="187">
        <v>6.2E-2</v>
      </c>
      <c r="T135" s="188">
        <f>S135*H135</f>
        <v>0.434</v>
      </c>
      <c r="U135" s="32"/>
      <c r="V135" s="32"/>
      <c r="W135" s="32"/>
      <c r="X135" s="32"/>
      <c r="Y135" s="32"/>
      <c r="Z135" s="32"/>
      <c r="AA135" s="32"/>
      <c r="AB135" s="32"/>
      <c r="AC135" s="32"/>
      <c r="AD135" s="32"/>
      <c r="AE135" s="32"/>
      <c r="AR135" s="189" t="s">
        <v>177</v>
      </c>
      <c r="AT135" s="189" t="s">
        <v>173</v>
      </c>
      <c r="AU135" s="189" t="s">
        <v>169</v>
      </c>
      <c r="AY135" s="15" t="s">
        <v>168</v>
      </c>
      <c r="BE135" s="190">
        <f>IF(N135="základní",J135,0)</f>
        <v>0</v>
      </c>
      <c r="BF135" s="190">
        <f>IF(N135="snížená",J135,0)</f>
        <v>0</v>
      </c>
      <c r="BG135" s="190">
        <f>IF(N135="zákl. přenesená",J135,0)</f>
        <v>0</v>
      </c>
      <c r="BH135" s="190">
        <f>IF(N135="sníž. přenesená",J135,0)</f>
        <v>0</v>
      </c>
      <c r="BI135" s="190">
        <f>IF(N135="nulová",J135,0)</f>
        <v>0</v>
      </c>
      <c r="BJ135" s="15" t="s">
        <v>81</v>
      </c>
      <c r="BK135" s="190">
        <f>ROUND(I135*H135,2)</f>
        <v>0</v>
      </c>
      <c r="BL135" s="15" t="s">
        <v>177</v>
      </c>
      <c r="BM135" s="189" t="s">
        <v>1025</v>
      </c>
    </row>
    <row r="136" spans="1:65" s="2" customFormat="1" ht="11.25">
      <c r="A136" s="32"/>
      <c r="B136" s="33"/>
      <c r="C136" s="34"/>
      <c r="D136" s="191" t="s">
        <v>179</v>
      </c>
      <c r="E136" s="34"/>
      <c r="F136" s="192" t="s">
        <v>1026</v>
      </c>
      <c r="G136" s="34"/>
      <c r="H136" s="34"/>
      <c r="I136" s="193"/>
      <c r="J136" s="34"/>
      <c r="K136" s="34"/>
      <c r="L136" s="37"/>
      <c r="M136" s="194"/>
      <c r="N136" s="195"/>
      <c r="O136" s="62"/>
      <c r="P136" s="62"/>
      <c r="Q136" s="62"/>
      <c r="R136" s="62"/>
      <c r="S136" s="62"/>
      <c r="T136" s="63"/>
      <c r="U136" s="32"/>
      <c r="V136" s="32"/>
      <c r="W136" s="32"/>
      <c r="X136" s="32"/>
      <c r="Y136" s="32"/>
      <c r="Z136" s="32"/>
      <c r="AA136" s="32"/>
      <c r="AB136" s="32"/>
      <c r="AC136" s="32"/>
      <c r="AD136" s="32"/>
      <c r="AE136" s="32"/>
      <c r="AT136" s="15" t="s">
        <v>179</v>
      </c>
      <c r="AU136" s="15" t="s">
        <v>169</v>
      </c>
    </row>
    <row r="137" spans="1:65" s="2" customFormat="1" ht="22.15" customHeight="1">
      <c r="A137" s="32"/>
      <c r="B137" s="33"/>
      <c r="C137" s="177" t="s">
        <v>239</v>
      </c>
      <c r="D137" s="177" t="s">
        <v>173</v>
      </c>
      <c r="E137" s="178" t="s">
        <v>1027</v>
      </c>
      <c r="F137" s="179" t="s">
        <v>1028</v>
      </c>
      <c r="G137" s="180" t="s">
        <v>210</v>
      </c>
      <c r="H137" s="181">
        <v>32.81</v>
      </c>
      <c r="I137" s="182"/>
      <c r="J137" s="183">
        <f>ROUND(I137*H137,2)</f>
        <v>0</v>
      </c>
      <c r="K137" s="184"/>
      <c r="L137" s="37"/>
      <c r="M137" s="185" t="s">
        <v>19</v>
      </c>
      <c r="N137" s="186" t="s">
        <v>45</v>
      </c>
      <c r="O137" s="62"/>
      <c r="P137" s="187">
        <f>O137*H137</f>
        <v>0</v>
      </c>
      <c r="Q137" s="187">
        <v>0</v>
      </c>
      <c r="R137" s="187">
        <f>Q137*H137</f>
        <v>0</v>
      </c>
      <c r="S137" s="187">
        <v>0.05</v>
      </c>
      <c r="T137" s="188">
        <f>S137*H137</f>
        <v>1.6405000000000003</v>
      </c>
      <c r="U137" s="32"/>
      <c r="V137" s="32"/>
      <c r="W137" s="32"/>
      <c r="X137" s="32"/>
      <c r="Y137" s="32"/>
      <c r="Z137" s="32"/>
      <c r="AA137" s="32"/>
      <c r="AB137" s="32"/>
      <c r="AC137" s="32"/>
      <c r="AD137" s="32"/>
      <c r="AE137" s="32"/>
      <c r="AR137" s="189" t="s">
        <v>177</v>
      </c>
      <c r="AT137" s="189" t="s">
        <v>173</v>
      </c>
      <c r="AU137" s="189" t="s">
        <v>169</v>
      </c>
      <c r="AY137" s="15" t="s">
        <v>168</v>
      </c>
      <c r="BE137" s="190">
        <f>IF(N137="základní",J137,0)</f>
        <v>0</v>
      </c>
      <c r="BF137" s="190">
        <f>IF(N137="snížená",J137,0)</f>
        <v>0</v>
      </c>
      <c r="BG137" s="190">
        <f>IF(N137="zákl. přenesená",J137,0)</f>
        <v>0</v>
      </c>
      <c r="BH137" s="190">
        <f>IF(N137="sníž. přenesená",J137,0)</f>
        <v>0</v>
      </c>
      <c r="BI137" s="190">
        <f>IF(N137="nulová",J137,0)</f>
        <v>0</v>
      </c>
      <c r="BJ137" s="15" t="s">
        <v>81</v>
      </c>
      <c r="BK137" s="190">
        <f>ROUND(I137*H137,2)</f>
        <v>0</v>
      </c>
      <c r="BL137" s="15" t="s">
        <v>177</v>
      </c>
      <c r="BM137" s="189" t="s">
        <v>1029</v>
      </c>
    </row>
    <row r="138" spans="1:65" s="2" customFormat="1" ht="11.25">
      <c r="A138" s="32"/>
      <c r="B138" s="33"/>
      <c r="C138" s="34"/>
      <c r="D138" s="191" t="s">
        <v>179</v>
      </c>
      <c r="E138" s="34"/>
      <c r="F138" s="192" t="s">
        <v>1030</v>
      </c>
      <c r="G138" s="34"/>
      <c r="H138" s="34"/>
      <c r="I138" s="193"/>
      <c r="J138" s="34"/>
      <c r="K138" s="34"/>
      <c r="L138" s="37"/>
      <c r="M138" s="194"/>
      <c r="N138" s="195"/>
      <c r="O138" s="62"/>
      <c r="P138" s="62"/>
      <c r="Q138" s="62"/>
      <c r="R138" s="62"/>
      <c r="S138" s="62"/>
      <c r="T138" s="63"/>
      <c r="U138" s="32"/>
      <c r="V138" s="32"/>
      <c r="W138" s="32"/>
      <c r="X138" s="32"/>
      <c r="Y138" s="32"/>
      <c r="Z138" s="32"/>
      <c r="AA138" s="32"/>
      <c r="AB138" s="32"/>
      <c r="AC138" s="32"/>
      <c r="AD138" s="32"/>
      <c r="AE138" s="32"/>
      <c r="AT138" s="15" t="s">
        <v>179</v>
      </c>
      <c r="AU138" s="15" t="s">
        <v>169</v>
      </c>
    </row>
    <row r="139" spans="1:65" s="12" customFormat="1" ht="22.9" customHeight="1">
      <c r="B139" s="161"/>
      <c r="C139" s="162"/>
      <c r="D139" s="163" t="s">
        <v>73</v>
      </c>
      <c r="E139" s="175" t="s">
        <v>408</v>
      </c>
      <c r="F139" s="175" t="s">
        <v>409</v>
      </c>
      <c r="G139" s="162"/>
      <c r="H139" s="162"/>
      <c r="I139" s="165"/>
      <c r="J139" s="176">
        <f>BK139</f>
        <v>0</v>
      </c>
      <c r="K139" s="162"/>
      <c r="L139" s="167"/>
      <c r="M139" s="168"/>
      <c r="N139" s="169"/>
      <c r="O139" s="169"/>
      <c r="P139" s="170">
        <f>SUM(P140:P147)</f>
        <v>0</v>
      </c>
      <c r="Q139" s="169"/>
      <c r="R139" s="170">
        <f>SUM(R140:R147)</f>
        <v>0</v>
      </c>
      <c r="S139" s="169"/>
      <c r="T139" s="171">
        <f>SUM(T140:T147)</f>
        <v>0</v>
      </c>
      <c r="AR139" s="172" t="s">
        <v>81</v>
      </c>
      <c r="AT139" s="173" t="s">
        <v>73</v>
      </c>
      <c r="AU139" s="173" t="s">
        <v>81</v>
      </c>
      <c r="AY139" s="172" t="s">
        <v>168</v>
      </c>
      <c r="BK139" s="174">
        <f>SUM(BK140:BK147)</f>
        <v>0</v>
      </c>
    </row>
    <row r="140" spans="1:65" s="2" customFormat="1" ht="22.15" customHeight="1">
      <c r="A140" s="32"/>
      <c r="B140" s="33"/>
      <c r="C140" s="177" t="s">
        <v>244</v>
      </c>
      <c r="D140" s="177" t="s">
        <v>173</v>
      </c>
      <c r="E140" s="178" t="s">
        <v>411</v>
      </c>
      <c r="F140" s="179" t="s">
        <v>412</v>
      </c>
      <c r="G140" s="180" t="s">
        <v>197</v>
      </c>
      <c r="H140" s="181">
        <v>3.21</v>
      </c>
      <c r="I140" s="182"/>
      <c r="J140" s="183">
        <f>ROUND(I140*H140,2)</f>
        <v>0</v>
      </c>
      <c r="K140" s="184"/>
      <c r="L140" s="37"/>
      <c r="M140" s="185" t="s">
        <v>19</v>
      </c>
      <c r="N140" s="186" t="s">
        <v>45</v>
      </c>
      <c r="O140" s="62"/>
      <c r="P140" s="187">
        <f>O140*H140</f>
        <v>0</v>
      </c>
      <c r="Q140" s="187">
        <v>0</v>
      </c>
      <c r="R140" s="187">
        <f>Q140*H140</f>
        <v>0</v>
      </c>
      <c r="S140" s="187">
        <v>0</v>
      </c>
      <c r="T140" s="188">
        <f>S140*H140</f>
        <v>0</v>
      </c>
      <c r="U140" s="32"/>
      <c r="V140" s="32"/>
      <c r="W140" s="32"/>
      <c r="X140" s="32"/>
      <c r="Y140" s="32"/>
      <c r="Z140" s="32"/>
      <c r="AA140" s="32"/>
      <c r="AB140" s="32"/>
      <c r="AC140" s="32"/>
      <c r="AD140" s="32"/>
      <c r="AE140" s="32"/>
      <c r="AR140" s="189" t="s">
        <v>177</v>
      </c>
      <c r="AT140" s="189" t="s">
        <v>173</v>
      </c>
      <c r="AU140" s="189" t="s">
        <v>83</v>
      </c>
      <c r="AY140" s="15" t="s">
        <v>168</v>
      </c>
      <c r="BE140" s="190">
        <f>IF(N140="základní",J140,0)</f>
        <v>0</v>
      </c>
      <c r="BF140" s="190">
        <f>IF(N140="snížená",J140,0)</f>
        <v>0</v>
      </c>
      <c r="BG140" s="190">
        <f>IF(N140="zákl. přenesená",J140,0)</f>
        <v>0</v>
      </c>
      <c r="BH140" s="190">
        <f>IF(N140="sníž. přenesená",J140,0)</f>
        <v>0</v>
      </c>
      <c r="BI140" s="190">
        <f>IF(N140="nulová",J140,0)</f>
        <v>0</v>
      </c>
      <c r="BJ140" s="15" t="s">
        <v>81</v>
      </c>
      <c r="BK140" s="190">
        <f>ROUND(I140*H140,2)</f>
        <v>0</v>
      </c>
      <c r="BL140" s="15" t="s">
        <v>177</v>
      </c>
      <c r="BM140" s="189" t="s">
        <v>1031</v>
      </c>
    </row>
    <row r="141" spans="1:65" s="2" customFormat="1" ht="11.25">
      <c r="A141" s="32"/>
      <c r="B141" s="33"/>
      <c r="C141" s="34"/>
      <c r="D141" s="191" t="s">
        <v>179</v>
      </c>
      <c r="E141" s="34"/>
      <c r="F141" s="192" t="s">
        <v>414</v>
      </c>
      <c r="G141" s="34"/>
      <c r="H141" s="34"/>
      <c r="I141" s="193"/>
      <c r="J141" s="34"/>
      <c r="K141" s="34"/>
      <c r="L141" s="37"/>
      <c r="M141" s="194"/>
      <c r="N141" s="195"/>
      <c r="O141" s="62"/>
      <c r="P141" s="62"/>
      <c r="Q141" s="62"/>
      <c r="R141" s="62"/>
      <c r="S141" s="62"/>
      <c r="T141" s="63"/>
      <c r="U141" s="32"/>
      <c r="V141" s="32"/>
      <c r="W141" s="32"/>
      <c r="X141" s="32"/>
      <c r="Y141" s="32"/>
      <c r="Z141" s="32"/>
      <c r="AA141" s="32"/>
      <c r="AB141" s="32"/>
      <c r="AC141" s="32"/>
      <c r="AD141" s="32"/>
      <c r="AE141" s="32"/>
      <c r="AT141" s="15" t="s">
        <v>179</v>
      </c>
      <c r="AU141" s="15" t="s">
        <v>83</v>
      </c>
    </row>
    <row r="142" spans="1:65" s="2" customFormat="1" ht="19.899999999999999" customHeight="1">
      <c r="A142" s="32"/>
      <c r="B142" s="33"/>
      <c r="C142" s="177" t="s">
        <v>8</v>
      </c>
      <c r="D142" s="177" t="s">
        <v>173</v>
      </c>
      <c r="E142" s="178" t="s">
        <v>416</v>
      </c>
      <c r="F142" s="179" t="s">
        <v>417</v>
      </c>
      <c r="G142" s="180" t="s">
        <v>197</v>
      </c>
      <c r="H142" s="181">
        <v>3.21</v>
      </c>
      <c r="I142" s="182"/>
      <c r="J142" s="183">
        <f>ROUND(I142*H142,2)</f>
        <v>0</v>
      </c>
      <c r="K142" s="184"/>
      <c r="L142" s="37"/>
      <c r="M142" s="185" t="s">
        <v>19</v>
      </c>
      <c r="N142" s="186" t="s">
        <v>45</v>
      </c>
      <c r="O142" s="62"/>
      <c r="P142" s="187">
        <f>O142*H142</f>
        <v>0</v>
      </c>
      <c r="Q142" s="187">
        <v>0</v>
      </c>
      <c r="R142" s="187">
        <f>Q142*H142</f>
        <v>0</v>
      </c>
      <c r="S142" s="187">
        <v>0</v>
      </c>
      <c r="T142" s="188">
        <f>S142*H142</f>
        <v>0</v>
      </c>
      <c r="U142" s="32"/>
      <c r="V142" s="32"/>
      <c r="W142" s="32"/>
      <c r="X142" s="32"/>
      <c r="Y142" s="32"/>
      <c r="Z142" s="32"/>
      <c r="AA142" s="32"/>
      <c r="AB142" s="32"/>
      <c r="AC142" s="32"/>
      <c r="AD142" s="32"/>
      <c r="AE142" s="32"/>
      <c r="AR142" s="189" t="s">
        <v>177</v>
      </c>
      <c r="AT142" s="189" t="s">
        <v>173</v>
      </c>
      <c r="AU142" s="189" t="s">
        <v>83</v>
      </c>
      <c r="AY142" s="15" t="s">
        <v>168</v>
      </c>
      <c r="BE142" s="190">
        <f>IF(N142="základní",J142,0)</f>
        <v>0</v>
      </c>
      <c r="BF142" s="190">
        <f>IF(N142="snížená",J142,0)</f>
        <v>0</v>
      </c>
      <c r="BG142" s="190">
        <f>IF(N142="zákl. přenesená",J142,0)</f>
        <v>0</v>
      </c>
      <c r="BH142" s="190">
        <f>IF(N142="sníž. přenesená",J142,0)</f>
        <v>0</v>
      </c>
      <c r="BI142" s="190">
        <f>IF(N142="nulová",J142,0)</f>
        <v>0</v>
      </c>
      <c r="BJ142" s="15" t="s">
        <v>81</v>
      </c>
      <c r="BK142" s="190">
        <f>ROUND(I142*H142,2)</f>
        <v>0</v>
      </c>
      <c r="BL142" s="15" t="s">
        <v>177</v>
      </c>
      <c r="BM142" s="189" t="s">
        <v>1032</v>
      </c>
    </row>
    <row r="143" spans="1:65" s="2" customFormat="1" ht="11.25">
      <c r="A143" s="32"/>
      <c r="B143" s="33"/>
      <c r="C143" s="34"/>
      <c r="D143" s="191" t="s">
        <v>179</v>
      </c>
      <c r="E143" s="34"/>
      <c r="F143" s="192" t="s">
        <v>419</v>
      </c>
      <c r="G143" s="34"/>
      <c r="H143" s="34"/>
      <c r="I143" s="193"/>
      <c r="J143" s="34"/>
      <c r="K143" s="34"/>
      <c r="L143" s="37"/>
      <c r="M143" s="194"/>
      <c r="N143" s="195"/>
      <c r="O143" s="62"/>
      <c r="P143" s="62"/>
      <c r="Q143" s="62"/>
      <c r="R143" s="62"/>
      <c r="S143" s="62"/>
      <c r="T143" s="63"/>
      <c r="U143" s="32"/>
      <c r="V143" s="32"/>
      <c r="W143" s="32"/>
      <c r="X143" s="32"/>
      <c r="Y143" s="32"/>
      <c r="Z143" s="32"/>
      <c r="AA143" s="32"/>
      <c r="AB143" s="32"/>
      <c r="AC143" s="32"/>
      <c r="AD143" s="32"/>
      <c r="AE143" s="32"/>
      <c r="AT143" s="15" t="s">
        <v>179</v>
      </c>
      <c r="AU143" s="15" t="s">
        <v>83</v>
      </c>
    </row>
    <row r="144" spans="1:65" s="2" customFormat="1" ht="22.15" customHeight="1">
      <c r="A144" s="32"/>
      <c r="B144" s="33"/>
      <c r="C144" s="177" t="s">
        <v>253</v>
      </c>
      <c r="D144" s="177" t="s">
        <v>173</v>
      </c>
      <c r="E144" s="178" t="s">
        <v>421</v>
      </c>
      <c r="F144" s="179" t="s">
        <v>422</v>
      </c>
      <c r="G144" s="180" t="s">
        <v>197</v>
      </c>
      <c r="H144" s="181">
        <v>96.3</v>
      </c>
      <c r="I144" s="182"/>
      <c r="J144" s="183">
        <f>ROUND(I144*H144,2)</f>
        <v>0</v>
      </c>
      <c r="K144" s="184"/>
      <c r="L144" s="37"/>
      <c r="M144" s="185" t="s">
        <v>19</v>
      </c>
      <c r="N144" s="186" t="s">
        <v>45</v>
      </c>
      <c r="O144" s="62"/>
      <c r="P144" s="187">
        <f>O144*H144</f>
        <v>0</v>
      </c>
      <c r="Q144" s="187">
        <v>0</v>
      </c>
      <c r="R144" s="187">
        <f>Q144*H144</f>
        <v>0</v>
      </c>
      <c r="S144" s="187">
        <v>0</v>
      </c>
      <c r="T144" s="188">
        <f>S144*H144</f>
        <v>0</v>
      </c>
      <c r="U144" s="32"/>
      <c r="V144" s="32"/>
      <c r="W144" s="32"/>
      <c r="X144" s="32"/>
      <c r="Y144" s="32"/>
      <c r="Z144" s="32"/>
      <c r="AA144" s="32"/>
      <c r="AB144" s="32"/>
      <c r="AC144" s="32"/>
      <c r="AD144" s="32"/>
      <c r="AE144" s="32"/>
      <c r="AR144" s="189" t="s">
        <v>177</v>
      </c>
      <c r="AT144" s="189" t="s">
        <v>173</v>
      </c>
      <c r="AU144" s="189" t="s">
        <v>83</v>
      </c>
      <c r="AY144" s="15" t="s">
        <v>168</v>
      </c>
      <c r="BE144" s="190">
        <f>IF(N144="základní",J144,0)</f>
        <v>0</v>
      </c>
      <c r="BF144" s="190">
        <f>IF(N144="snížená",J144,0)</f>
        <v>0</v>
      </c>
      <c r="BG144" s="190">
        <f>IF(N144="zákl. přenesená",J144,0)</f>
        <v>0</v>
      </c>
      <c r="BH144" s="190">
        <f>IF(N144="sníž. přenesená",J144,0)</f>
        <v>0</v>
      </c>
      <c r="BI144" s="190">
        <f>IF(N144="nulová",J144,0)</f>
        <v>0</v>
      </c>
      <c r="BJ144" s="15" t="s">
        <v>81</v>
      </c>
      <c r="BK144" s="190">
        <f>ROUND(I144*H144,2)</f>
        <v>0</v>
      </c>
      <c r="BL144" s="15" t="s">
        <v>177</v>
      </c>
      <c r="BM144" s="189" t="s">
        <v>1033</v>
      </c>
    </row>
    <row r="145" spans="1:65" s="2" customFormat="1" ht="11.25">
      <c r="A145" s="32"/>
      <c r="B145" s="33"/>
      <c r="C145" s="34"/>
      <c r="D145" s="191" t="s">
        <v>179</v>
      </c>
      <c r="E145" s="34"/>
      <c r="F145" s="192" t="s">
        <v>424</v>
      </c>
      <c r="G145" s="34"/>
      <c r="H145" s="34"/>
      <c r="I145" s="193"/>
      <c r="J145" s="34"/>
      <c r="K145" s="34"/>
      <c r="L145" s="37"/>
      <c r="M145" s="194"/>
      <c r="N145" s="195"/>
      <c r="O145" s="62"/>
      <c r="P145" s="62"/>
      <c r="Q145" s="62"/>
      <c r="R145" s="62"/>
      <c r="S145" s="62"/>
      <c r="T145" s="63"/>
      <c r="U145" s="32"/>
      <c r="V145" s="32"/>
      <c r="W145" s="32"/>
      <c r="X145" s="32"/>
      <c r="Y145" s="32"/>
      <c r="Z145" s="32"/>
      <c r="AA145" s="32"/>
      <c r="AB145" s="32"/>
      <c r="AC145" s="32"/>
      <c r="AD145" s="32"/>
      <c r="AE145" s="32"/>
      <c r="AT145" s="15" t="s">
        <v>179</v>
      </c>
      <c r="AU145" s="15" t="s">
        <v>83</v>
      </c>
    </row>
    <row r="146" spans="1:65" s="2" customFormat="1" ht="22.15" customHeight="1">
      <c r="A146" s="32"/>
      <c r="B146" s="33"/>
      <c r="C146" s="177" t="s">
        <v>258</v>
      </c>
      <c r="D146" s="177" t="s">
        <v>173</v>
      </c>
      <c r="E146" s="178" t="s">
        <v>426</v>
      </c>
      <c r="F146" s="179" t="s">
        <v>427</v>
      </c>
      <c r="G146" s="180" t="s">
        <v>197</v>
      </c>
      <c r="H146" s="181">
        <v>3.21</v>
      </c>
      <c r="I146" s="182"/>
      <c r="J146" s="183">
        <f>ROUND(I146*H146,2)</f>
        <v>0</v>
      </c>
      <c r="K146" s="184"/>
      <c r="L146" s="37"/>
      <c r="M146" s="185" t="s">
        <v>19</v>
      </c>
      <c r="N146" s="186" t="s">
        <v>45</v>
      </c>
      <c r="O146" s="62"/>
      <c r="P146" s="187">
        <f>O146*H146</f>
        <v>0</v>
      </c>
      <c r="Q146" s="187">
        <v>0</v>
      </c>
      <c r="R146" s="187">
        <f>Q146*H146</f>
        <v>0</v>
      </c>
      <c r="S146" s="187">
        <v>0</v>
      </c>
      <c r="T146" s="188">
        <f>S146*H146</f>
        <v>0</v>
      </c>
      <c r="U146" s="32"/>
      <c r="V146" s="32"/>
      <c r="W146" s="32"/>
      <c r="X146" s="32"/>
      <c r="Y146" s="32"/>
      <c r="Z146" s="32"/>
      <c r="AA146" s="32"/>
      <c r="AB146" s="32"/>
      <c r="AC146" s="32"/>
      <c r="AD146" s="32"/>
      <c r="AE146" s="32"/>
      <c r="AR146" s="189" t="s">
        <v>177</v>
      </c>
      <c r="AT146" s="189" t="s">
        <v>173</v>
      </c>
      <c r="AU146" s="189" t="s">
        <v>83</v>
      </c>
      <c r="AY146" s="15" t="s">
        <v>168</v>
      </c>
      <c r="BE146" s="190">
        <f>IF(N146="základní",J146,0)</f>
        <v>0</v>
      </c>
      <c r="BF146" s="190">
        <f>IF(N146="snížená",J146,0)</f>
        <v>0</v>
      </c>
      <c r="BG146" s="190">
        <f>IF(N146="zákl. přenesená",J146,0)</f>
        <v>0</v>
      </c>
      <c r="BH146" s="190">
        <f>IF(N146="sníž. přenesená",J146,0)</f>
        <v>0</v>
      </c>
      <c r="BI146" s="190">
        <f>IF(N146="nulová",J146,0)</f>
        <v>0</v>
      </c>
      <c r="BJ146" s="15" t="s">
        <v>81</v>
      </c>
      <c r="BK146" s="190">
        <f>ROUND(I146*H146,2)</f>
        <v>0</v>
      </c>
      <c r="BL146" s="15" t="s">
        <v>177</v>
      </c>
      <c r="BM146" s="189" t="s">
        <v>1034</v>
      </c>
    </row>
    <row r="147" spans="1:65" s="2" customFormat="1" ht="11.25">
      <c r="A147" s="32"/>
      <c r="B147" s="33"/>
      <c r="C147" s="34"/>
      <c r="D147" s="191" t="s">
        <v>179</v>
      </c>
      <c r="E147" s="34"/>
      <c r="F147" s="192" t="s">
        <v>429</v>
      </c>
      <c r="G147" s="34"/>
      <c r="H147" s="34"/>
      <c r="I147" s="193"/>
      <c r="J147" s="34"/>
      <c r="K147" s="34"/>
      <c r="L147" s="37"/>
      <c r="M147" s="194"/>
      <c r="N147" s="195"/>
      <c r="O147" s="62"/>
      <c r="P147" s="62"/>
      <c r="Q147" s="62"/>
      <c r="R147" s="62"/>
      <c r="S147" s="62"/>
      <c r="T147" s="63"/>
      <c r="U147" s="32"/>
      <c r="V147" s="32"/>
      <c r="W147" s="32"/>
      <c r="X147" s="32"/>
      <c r="Y147" s="32"/>
      <c r="Z147" s="32"/>
      <c r="AA147" s="32"/>
      <c r="AB147" s="32"/>
      <c r="AC147" s="32"/>
      <c r="AD147" s="32"/>
      <c r="AE147" s="32"/>
      <c r="AT147" s="15" t="s">
        <v>179</v>
      </c>
      <c r="AU147" s="15" t="s">
        <v>83</v>
      </c>
    </row>
    <row r="148" spans="1:65" s="12" customFormat="1" ht="22.9" customHeight="1">
      <c r="B148" s="161"/>
      <c r="C148" s="162"/>
      <c r="D148" s="163" t="s">
        <v>73</v>
      </c>
      <c r="E148" s="175" t="s">
        <v>430</v>
      </c>
      <c r="F148" s="175" t="s">
        <v>431</v>
      </c>
      <c r="G148" s="162"/>
      <c r="H148" s="162"/>
      <c r="I148" s="165"/>
      <c r="J148" s="176">
        <f>BK148</f>
        <v>0</v>
      </c>
      <c r="K148" s="162"/>
      <c r="L148" s="167"/>
      <c r="M148" s="168"/>
      <c r="N148" s="169"/>
      <c r="O148" s="169"/>
      <c r="P148" s="170">
        <f>SUM(P149:P150)</f>
        <v>0</v>
      </c>
      <c r="Q148" s="169"/>
      <c r="R148" s="170">
        <f>SUM(R149:R150)</f>
        <v>0</v>
      </c>
      <c r="S148" s="169"/>
      <c r="T148" s="171">
        <f>SUM(T149:T150)</f>
        <v>0</v>
      </c>
      <c r="AR148" s="172" t="s">
        <v>81</v>
      </c>
      <c r="AT148" s="173" t="s">
        <v>73</v>
      </c>
      <c r="AU148" s="173" t="s">
        <v>81</v>
      </c>
      <c r="AY148" s="172" t="s">
        <v>168</v>
      </c>
      <c r="BK148" s="174">
        <f>SUM(BK149:BK150)</f>
        <v>0</v>
      </c>
    </row>
    <row r="149" spans="1:65" s="2" customFormat="1" ht="30" customHeight="1">
      <c r="A149" s="32"/>
      <c r="B149" s="33"/>
      <c r="C149" s="177" t="s">
        <v>263</v>
      </c>
      <c r="D149" s="177" t="s">
        <v>173</v>
      </c>
      <c r="E149" s="178" t="s">
        <v>433</v>
      </c>
      <c r="F149" s="179" t="s">
        <v>434</v>
      </c>
      <c r="G149" s="180" t="s">
        <v>197</v>
      </c>
      <c r="H149" s="181">
        <v>1.363</v>
      </c>
      <c r="I149" s="182"/>
      <c r="J149" s="183">
        <f>ROUND(I149*H149,2)</f>
        <v>0</v>
      </c>
      <c r="K149" s="184"/>
      <c r="L149" s="37"/>
      <c r="M149" s="185" t="s">
        <v>19</v>
      </c>
      <c r="N149" s="186" t="s">
        <v>45</v>
      </c>
      <c r="O149" s="62"/>
      <c r="P149" s="187">
        <f>O149*H149</f>
        <v>0</v>
      </c>
      <c r="Q149" s="187">
        <v>0</v>
      </c>
      <c r="R149" s="187">
        <f>Q149*H149</f>
        <v>0</v>
      </c>
      <c r="S149" s="187">
        <v>0</v>
      </c>
      <c r="T149" s="188">
        <f>S149*H149</f>
        <v>0</v>
      </c>
      <c r="U149" s="32"/>
      <c r="V149" s="32"/>
      <c r="W149" s="32"/>
      <c r="X149" s="32"/>
      <c r="Y149" s="32"/>
      <c r="Z149" s="32"/>
      <c r="AA149" s="32"/>
      <c r="AB149" s="32"/>
      <c r="AC149" s="32"/>
      <c r="AD149" s="32"/>
      <c r="AE149" s="32"/>
      <c r="AR149" s="189" t="s">
        <v>177</v>
      </c>
      <c r="AT149" s="189" t="s">
        <v>173</v>
      </c>
      <c r="AU149" s="189" t="s">
        <v>83</v>
      </c>
      <c r="AY149" s="15" t="s">
        <v>168</v>
      </c>
      <c r="BE149" s="190">
        <f>IF(N149="základní",J149,0)</f>
        <v>0</v>
      </c>
      <c r="BF149" s="190">
        <f>IF(N149="snížená",J149,0)</f>
        <v>0</v>
      </c>
      <c r="BG149" s="190">
        <f>IF(N149="zákl. přenesená",J149,0)</f>
        <v>0</v>
      </c>
      <c r="BH149" s="190">
        <f>IF(N149="sníž. přenesená",J149,0)</f>
        <v>0</v>
      </c>
      <c r="BI149" s="190">
        <f>IF(N149="nulová",J149,0)</f>
        <v>0</v>
      </c>
      <c r="BJ149" s="15" t="s">
        <v>81</v>
      </c>
      <c r="BK149" s="190">
        <f>ROUND(I149*H149,2)</f>
        <v>0</v>
      </c>
      <c r="BL149" s="15" t="s">
        <v>177</v>
      </c>
      <c r="BM149" s="189" t="s">
        <v>1035</v>
      </c>
    </row>
    <row r="150" spans="1:65" s="2" customFormat="1" ht="11.25">
      <c r="A150" s="32"/>
      <c r="B150" s="33"/>
      <c r="C150" s="34"/>
      <c r="D150" s="191" t="s">
        <v>179</v>
      </c>
      <c r="E150" s="34"/>
      <c r="F150" s="192" t="s">
        <v>436</v>
      </c>
      <c r="G150" s="34"/>
      <c r="H150" s="34"/>
      <c r="I150" s="193"/>
      <c r="J150" s="34"/>
      <c r="K150" s="34"/>
      <c r="L150" s="37"/>
      <c r="M150" s="194"/>
      <c r="N150" s="195"/>
      <c r="O150" s="62"/>
      <c r="P150" s="62"/>
      <c r="Q150" s="62"/>
      <c r="R150" s="62"/>
      <c r="S150" s="62"/>
      <c r="T150" s="63"/>
      <c r="U150" s="32"/>
      <c r="V150" s="32"/>
      <c r="W150" s="32"/>
      <c r="X150" s="32"/>
      <c r="Y150" s="32"/>
      <c r="Z150" s="32"/>
      <c r="AA150" s="32"/>
      <c r="AB150" s="32"/>
      <c r="AC150" s="32"/>
      <c r="AD150" s="32"/>
      <c r="AE150" s="32"/>
      <c r="AT150" s="15" t="s">
        <v>179</v>
      </c>
      <c r="AU150" s="15" t="s">
        <v>83</v>
      </c>
    </row>
    <row r="151" spans="1:65" s="12" customFormat="1" ht="25.9" customHeight="1">
      <c r="B151" s="161"/>
      <c r="C151" s="162"/>
      <c r="D151" s="163" t="s">
        <v>73</v>
      </c>
      <c r="E151" s="164" t="s">
        <v>437</v>
      </c>
      <c r="F151" s="164" t="s">
        <v>438</v>
      </c>
      <c r="G151" s="162"/>
      <c r="H151" s="162"/>
      <c r="I151" s="165"/>
      <c r="J151" s="166">
        <f>BK151</f>
        <v>0</v>
      </c>
      <c r="K151" s="162"/>
      <c r="L151" s="167"/>
      <c r="M151" s="168"/>
      <c r="N151" s="169"/>
      <c r="O151" s="169"/>
      <c r="P151" s="170">
        <f>P152+P156+P161</f>
        <v>0</v>
      </c>
      <c r="Q151" s="169"/>
      <c r="R151" s="170">
        <f>R152+R156+R161</f>
        <v>7.0000000000000007E-2</v>
      </c>
      <c r="S151" s="169"/>
      <c r="T151" s="171">
        <f>T152+T156+T161</f>
        <v>0.91868000000000005</v>
      </c>
      <c r="AR151" s="172" t="s">
        <v>83</v>
      </c>
      <c r="AT151" s="173" t="s">
        <v>73</v>
      </c>
      <c r="AU151" s="173" t="s">
        <v>74</v>
      </c>
      <c r="AY151" s="172" t="s">
        <v>168</v>
      </c>
      <c r="BK151" s="174">
        <f>BK152+BK156+BK161</f>
        <v>0</v>
      </c>
    </row>
    <row r="152" spans="1:65" s="12" customFormat="1" ht="22.9" customHeight="1">
      <c r="B152" s="161"/>
      <c r="C152" s="162"/>
      <c r="D152" s="163" t="s">
        <v>73</v>
      </c>
      <c r="E152" s="175" t="s">
        <v>1036</v>
      </c>
      <c r="F152" s="175" t="s">
        <v>1037</v>
      </c>
      <c r="G152" s="162"/>
      <c r="H152" s="162"/>
      <c r="I152" s="165"/>
      <c r="J152" s="176">
        <f>BK152</f>
        <v>0</v>
      </c>
      <c r="K152" s="162"/>
      <c r="L152" s="167"/>
      <c r="M152" s="168"/>
      <c r="N152" s="169"/>
      <c r="O152" s="169"/>
      <c r="P152" s="170">
        <f>SUM(P153:P155)</f>
        <v>0</v>
      </c>
      <c r="Q152" s="169"/>
      <c r="R152" s="170">
        <f>SUM(R153:R155)</f>
        <v>7.0000000000000007E-2</v>
      </c>
      <c r="S152" s="169"/>
      <c r="T152" s="171">
        <f>SUM(T153:T155)</f>
        <v>0</v>
      </c>
      <c r="AR152" s="172" t="s">
        <v>83</v>
      </c>
      <c r="AT152" s="173" t="s">
        <v>73</v>
      </c>
      <c r="AU152" s="173" t="s">
        <v>81</v>
      </c>
      <c r="AY152" s="172" t="s">
        <v>168</v>
      </c>
      <c r="BK152" s="174">
        <f>SUM(BK153:BK155)</f>
        <v>0</v>
      </c>
    </row>
    <row r="153" spans="1:65" s="2" customFormat="1" ht="19.899999999999999" customHeight="1">
      <c r="A153" s="32"/>
      <c r="B153" s="33"/>
      <c r="C153" s="177" t="s">
        <v>268</v>
      </c>
      <c r="D153" s="177" t="s">
        <v>173</v>
      </c>
      <c r="E153" s="178" t="s">
        <v>1038</v>
      </c>
      <c r="F153" s="179" t="s">
        <v>1039</v>
      </c>
      <c r="G153" s="180" t="s">
        <v>176</v>
      </c>
      <c r="H153" s="181">
        <v>7</v>
      </c>
      <c r="I153" s="182"/>
      <c r="J153" s="183">
        <f>ROUND(I153*H153,2)</f>
        <v>0</v>
      </c>
      <c r="K153" s="184"/>
      <c r="L153" s="37"/>
      <c r="M153" s="185" t="s">
        <v>19</v>
      </c>
      <c r="N153" s="186" t="s">
        <v>45</v>
      </c>
      <c r="O153" s="62"/>
      <c r="P153" s="187">
        <f>O153*H153</f>
        <v>0</v>
      </c>
      <c r="Q153" s="187">
        <v>0.01</v>
      </c>
      <c r="R153" s="187">
        <f>Q153*H153</f>
        <v>7.0000000000000007E-2</v>
      </c>
      <c r="S153" s="187">
        <v>0</v>
      </c>
      <c r="T153" s="188">
        <f>S153*H153</f>
        <v>0</v>
      </c>
      <c r="U153" s="32"/>
      <c r="V153" s="32"/>
      <c r="W153" s="32"/>
      <c r="X153" s="32"/>
      <c r="Y153" s="32"/>
      <c r="Z153" s="32"/>
      <c r="AA153" s="32"/>
      <c r="AB153" s="32"/>
      <c r="AC153" s="32"/>
      <c r="AD153" s="32"/>
      <c r="AE153" s="32"/>
      <c r="AR153" s="189" t="s">
        <v>253</v>
      </c>
      <c r="AT153" s="189" t="s">
        <v>173</v>
      </c>
      <c r="AU153" s="189" t="s">
        <v>83</v>
      </c>
      <c r="AY153" s="15" t="s">
        <v>168</v>
      </c>
      <c r="BE153" s="190">
        <f>IF(N153="základní",J153,0)</f>
        <v>0</v>
      </c>
      <c r="BF153" s="190">
        <f>IF(N153="snížená",J153,0)</f>
        <v>0</v>
      </c>
      <c r="BG153" s="190">
        <f>IF(N153="zákl. přenesená",J153,0)</f>
        <v>0</v>
      </c>
      <c r="BH153" s="190">
        <f>IF(N153="sníž. přenesená",J153,0)</f>
        <v>0</v>
      </c>
      <c r="BI153" s="190">
        <f>IF(N153="nulová",J153,0)</f>
        <v>0</v>
      </c>
      <c r="BJ153" s="15" t="s">
        <v>81</v>
      </c>
      <c r="BK153" s="190">
        <f>ROUND(I153*H153,2)</f>
        <v>0</v>
      </c>
      <c r="BL153" s="15" t="s">
        <v>253</v>
      </c>
      <c r="BM153" s="189" t="s">
        <v>1040</v>
      </c>
    </row>
    <row r="154" spans="1:65" s="2" customFormat="1" ht="22.15" customHeight="1">
      <c r="A154" s="32"/>
      <c r="B154" s="33"/>
      <c r="C154" s="177" t="s">
        <v>275</v>
      </c>
      <c r="D154" s="177" t="s">
        <v>173</v>
      </c>
      <c r="E154" s="178" t="s">
        <v>1041</v>
      </c>
      <c r="F154" s="179" t="s">
        <v>1042</v>
      </c>
      <c r="G154" s="180" t="s">
        <v>197</v>
      </c>
      <c r="H154" s="181">
        <v>7.0000000000000007E-2</v>
      </c>
      <c r="I154" s="182"/>
      <c r="J154" s="183">
        <f>ROUND(I154*H154,2)</f>
        <v>0</v>
      </c>
      <c r="K154" s="184"/>
      <c r="L154" s="37"/>
      <c r="M154" s="185" t="s">
        <v>19</v>
      </c>
      <c r="N154" s="186" t="s">
        <v>45</v>
      </c>
      <c r="O154" s="62"/>
      <c r="P154" s="187">
        <f>O154*H154</f>
        <v>0</v>
      </c>
      <c r="Q154" s="187">
        <v>0</v>
      </c>
      <c r="R154" s="187">
        <f>Q154*H154</f>
        <v>0</v>
      </c>
      <c r="S154" s="187">
        <v>0</v>
      </c>
      <c r="T154" s="188">
        <f>S154*H154</f>
        <v>0</v>
      </c>
      <c r="U154" s="32"/>
      <c r="V154" s="32"/>
      <c r="W154" s="32"/>
      <c r="X154" s="32"/>
      <c r="Y154" s="32"/>
      <c r="Z154" s="32"/>
      <c r="AA154" s="32"/>
      <c r="AB154" s="32"/>
      <c r="AC154" s="32"/>
      <c r="AD154" s="32"/>
      <c r="AE154" s="32"/>
      <c r="AR154" s="189" t="s">
        <v>253</v>
      </c>
      <c r="AT154" s="189" t="s">
        <v>173</v>
      </c>
      <c r="AU154" s="189" t="s">
        <v>83</v>
      </c>
      <c r="AY154" s="15" t="s">
        <v>168</v>
      </c>
      <c r="BE154" s="190">
        <f>IF(N154="základní",J154,0)</f>
        <v>0</v>
      </c>
      <c r="BF154" s="190">
        <f>IF(N154="snížená",J154,0)</f>
        <v>0</v>
      </c>
      <c r="BG154" s="190">
        <f>IF(N154="zákl. přenesená",J154,0)</f>
        <v>0</v>
      </c>
      <c r="BH154" s="190">
        <f>IF(N154="sníž. přenesená",J154,0)</f>
        <v>0</v>
      </c>
      <c r="BI154" s="190">
        <f>IF(N154="nulová",J154,0)</f>
        <v>0</v>
      </c>
      <c r="BJ154" s="15" t="s">
        <v>81</v>
      </c>
      <c r="BK154" s="190">
        <f>ROUND(I154*H154,2)</f>
        <v>0</v>
      </c>
      <c r="BL154" s="15" t="s">
        <v>253</v>
      </c>
      <c r="BM154" s="189" t="s">
        <v>1043</v>
      </c>
    </row>
    <row r="155" spans="1:65" s="2" customFormat="1" ht="11.25">
      <c r="A155" s="32"/>
      <c r="B155" s="33"/>
      <c r="C155" s="34"/>
      <c r="D155" s="191" t="s">
        <v>179</v>
      </c>
      <c r="E155" s="34"/>
      <c r="F155" s="192" t="s">
        <v>1044</v>
      </c>
      <c r="G155" s="34"/>
      <c r="H155" s="34"/>
      <c r="I155" s="193"/>
      <c r="J155" s="34"/>
      <c r="K155" s="34"/>
      <c r="L155" s="37"/>
      <c r="M155" s="194"/>
      <c r="N155" s="195"/>
      <c r="O155" s="62"/>
      <c r="P155" s="62"/>
      <c r="Q155" s="62"/>
      <c r="R155" s="62"/>
      <c r="S155" s="62"/>
      <c r="T155" s="63"/>
      <c r="U155" s="32"/>
      <c r="V155" s="32"/>
      <c r="W155" s="32"/>
      <c r="X155" s="32"/>
      <c r="Y155" s="32"/>
      <c r="Z155" s="32"/>
      <c r="AA155" s="32"/>
      <c r="AB155" s="32"/>
      <c r="AC155" s="32"/>
      <c r="AD155" s="32"/>
      <c r="AE155" s="32"/>
      <c r="AT155" s="15" t="s">
        <v>179</v>
      </c>
      <c r="AU155" s="15" t="s">
        <v>83</v>
      </c>
    </row>
    <row r="156" spans="1:65" s="12" customFormat="1" ht="22.9" customHeight="1">
      <c r="B156" s="161"/>
      <c r="C156" s="162"/>
      <c r="D156" s="163" t="s">
        <v>73</v>
      </c>
      <c r="E156" s="175" t="s">
        <v>488</v>
      </c>
      <c r="F156" s="175" t="s">
        <v>489</v>
      </c>
      <c r="G156" s="162"/>
      <c r="H156" s="162"/>
      <c r="I156" s="165"/>
      <c r="J156" s="176">
        <f>BK156</f>
        <v>0</v>
      </c>
      <c r="K156" s="162"/>
      <c r="L156" s="167"/>
      <c r="M156" s="168"/>
      <c r="N156" s="169"/>
      <c r="O156" s="169"/>
      <c r="P156" s="170">
        <f>SUM(P157:P160)</f>
        <v>0</v>
      </c>
      <c r="Q156" s="169"/>
      <c r="R156" s="170">
        <f>SUM(R157:R160)</f>
        <v>0</v>
      </c>
      <c r="S156" s="169"/>
      <c r="T156" s="171">
        <f>SUM(T157:T160)</f>
        <v>0.91868000000000005</v>
      </c>
      <c r="AR156" s="172" t="s">
        <v>83</v>
      </c>
      <c r="AT156" s="173" t="s">
        <v>73</v>
      </c>
      <c r="AU156" s="173" t="s">
        <v>81</v>
      </c>
      <c r="AY156" s="172" t="s">
        <v>168</v>
      </c>
      <c r="BK156" s="174">
        <f>SUM(BK157:BK160)</f>
        <v>0</v>
      </c>
    </row>
    <row r="157" spans="1:65" s="2" customFormat="1" ht="14.45" customHeight="1">
      <c r="A157" s="32"/>
      <c r="B157" s="33"/>
      <c r="C157" s="177" t="s">
        <v>7</v>
      </c>
      <c r="D157" s="177" t="s">
        <v>173</v>
      </c>
      <c r="E157" s="178" t="s">
        <v>1045</v>
      </c>
      <c r="F157" s="179" t="s">
        <v>1046</v>
      </c>
      <c r="G157" s="180" t="s">
        <v>210</v>
      </c>
      <c r="H157" s="181">
        <v>32.81</v>
      </c>
      <c r="I157" s="182"/>
      <c r="J157" s="183">
        <f>ROUND(I157*H157,2)</f>
        <v>0</v>
      </c>
      <c r="K157" s="184"/>
      <c r="L157" s="37"/>
      <c r="M157" s="185" t="s">
        <v>19</v>
      </c>
      <c r="N157" s="186" t="s">
        <v>45</v>
      </c>
      <c r="O157" s="62"/>
      <c r="P157" s="187">
        <f>O157*H157</f>
        <v>0</v>
      </c>
      <c r="Q157" s="187">
        <v>0</v>
      </c>
      <c r="R157" s="187">
        <f>Q157*H157</f>
        <v>0</v>
      </c>
      <c r="S157" s="187">
        <v>1.4E-2</v>
      </c>
      <c r="T157" s="188">
        <f>S157*H157</f>
        <v>0.45934000000000003</v>
      </c>
      <c r="U157" s="32"/>
      <c r="V157" s="32"/>
      <c r="W157" s="32"/>
      <c r="X157" s="32"/>
      <c r="Y157" s="32"/>
      <c r="Z157" s="32"/>
      <c r="AA157" s="32"/>
      <c r="AB157" s="32"/>
      <c r="AC157" s="32"/>
      <c r="AD157" s="32"/>
      <c r="AE157" s="32"/>
      <c r="AR157" s="189" t="s">
        <v>253</v>
      </c>
      <c r="AT157" s="189" t="s">
        <v>173</v>
      </c>
      <c r="AU157" s="189" t="s">
        <v>83</v>
      </c>
      <c r="AY157" s="15" t="s">
        <v>168</v>
      </c>
      <c r="BE157" s="190">
        <f>IF(N157="základní",J157,0)</f>
        <v>0</v>
      </c>
      <c r="BF157" s="190">
        <f>IF(N157="snížená",J157,0)</f>
        <v>0</v>
      </c>
      <c r="BG157" s="190">
        <f>IF(N157="zákl. přenesená",J157,0)</f>
        <v>0</v>
      </c>
      <c r="BH157" s="190">
        <f>IF(N157="sníž. přenesená",J157,0)</f>
        <v>0</v>
      </c>
      <c r="BI157" s="190">
        <f>IF(N157="nulová",J157,0)</f>
        <v>0</v>
      </c>
      <c r="BJ157" s="15" t="s">
        <v>81</v>
      </c>
      <c r="BK157" s="190">
        <f>ROUND(I157*H157,2)</f>
        <v>0</v>
      </c>
      <c r="BL157" s="15" t="s">
        <v>253</v>
      </c>
      <c r="BM157" s="189" t="s">
        <v>1047</v>
      </c>
    </row>
    <row r="158" spans="1:65" s="2" customFormat="1" ht="11.25">
      <c r="A158" s="32"/>
      <c r="B158" s="33"/>
      <c r="C158" s="34"/>
      <c r="D158" s="191" t="s">
        <v>179</v>
      </c>
      <c r="E158" s="34"/>
      <c r="F158" s="192" t="s">
        <v>1048</v>
      </c>
      <c r="G158" s="34"/>
      <c r="H158" s="34"/>
      <c r="I158" s="193"/>
      <c r="J158" s="34"/>
      <c r="K158" s="34"/>
      <c r="L158" s="37"/>
      <c r="M158" s="194"/>
      <c r="N158" s="195"/>
      <c r="O158" s="62"/>
      <c r="P158" s="62"/>
      <c r="Q158" s="62"/>
      <c r="R158" s="62"/>
      <c r="S158" s="62"/>
      <c r="T158" s="63"/>
      <c r="U158" s="32"/>
      <c r="V158" s="32"/>
      <c r="W158" s="32"/>
      <c r="X158" s="32"/>
      <c r="Y158" s="32"/>
      <c r="Z158" s="32"/>
      <c r="AA158" s="32"/>
      <c r="AB158" s="32"/>
      <c r="AC158" s="32"/>
      <c r="AD158" s="32"/>
      <c r="AE158" s="32"/>
      <c r="AT158" s="15" t="s">
        <v>179</v>
      </c>
      <c r="AU158" s="15" t="s">
        <v>83</v>
      </c>
    </row>
    <row r="159" spans="1:65" s="2" customFormat="1" ht="22.15" customHeight="1">
      <c r="A159" s="32"/>
      <c r="B159" s="33"/>
      <c r="C159" s="177" t="s">
        <v>281</v>
      </c>
      <c r="D159" s="177" t="s">
        <v>173</v>
      </c>
      <c r="E159" s="178" t="s">
        <v>1049</v>
      </c>
      <c r="F159" s="179" t="s">
        <v>1050</v>
      </c>
      <c r="G159" s="180" t="s">
        <v>210</v>
      </c>
      <c r="H159" s="181">
        <v>32.81</v>
      </c>
      <c r="I159" s="182"/>
      <c r="J159" s="183">
        <f>ROUND(I159*H159,2)</f>
        <v>0</v>
      </c>
      <c r="K159" s="184"/>
      <c r="L159" s="37"/>
      <c r="M159" s="185" t="s">
        <v>19</v>
      </c>
      <c r="N159" s="186" t="s">
        <v>45</v>
      </c>
      <c r="O159" s="62"/>
      <c r="P159" s="187">
        <f>O159*H159</f>
        <v>0</v>
      </c>
      <c r="Q159" s="187">
        <v>0</v>
      </c>
      <c r="R159" s="187">
        <f>Q159*H159</f>
        <v>0</v>
      </c>
      <c r="S159" s="187">
        <v>1.4E-2</v>
      </c>
      <c r="T159" s="188">
        <f>S159*H159</f>
        <v>0.45934000000000003</v>
      </c>
      <c r="U159" s="32"/>
      <c r="V159" s="32"/>
      <c r="W159" s="32"/>
      <c r="X159" s="32"/>
      <c r="Y159" s="32"/>
      <c r="Z159" s="32"/>
      <c r="AA159" s="32"/>
      <c r="AB159" s="32"/>
      <c r="AC159" s="32"/>
      <c r="AD159" s="32"/>
      <c r="AE159" s="32"/>
      <c r="AR159" s="189" t="s">
        <v>253</v>
      </c>
      <c r="AT159" s="189" t="s">
        <v>173</v>
      </c>
      <c r="AU159" s="189" t="s">
        <v>83</v>
      </c>
      <c r="AY159" s="15" t="s">
        <v>168</v>
      </c>
      <c r="BE159" s="190">
        <f>IF(N159="základní",J159,0)</f>
        <v>0</v>
      </c>
      <c r="BF159" s="190">
        <f>IF(N159="snížená",J159,0)</f>
        <v>0</v>
      </c>
      <c r="BG159" s="190">
        <f>IF(N159="zákl. přenesená",J159,0)</f>
        <v>0</v>
      </c>
      <c r="BH159" s="190">
        <f>IF(N159="sníž. přenesená",J159,0)</f>
        <v>0</v>
      </c>
      <c r="BI159" s="190">
        <f>IF(N159="nulová",J159,0)</f>
        <v>0</v>
      </c>
      <c r="BJ159" s="15" t="s">
        <v>81</v>
      </c>
      <c r="BK159" s="190">
        <f>ROUND(I159*H159,2)</f>
        <v>0</v>
      </c>
      <c r="BL159" s="15" t="s">
        <v>253</v>
      </c>
      <c r="BM159" s="189" t="s">
        <v>1051</v>
      </c>
    </row>
    <row r="160" spans="1:65" s="2" customFormat="1" ht="11.25">
      <c r="A160" s="32"/>
      <c r="B160" s="33"/>
      <c r="C160" s="34"/>
      <c r="D160" s="191" t="s">
        <v>179</v>
      </c>
      <c r="E160" s="34"/>
      <c r="F160" s="192" t="s">
        <v>1052</v>
      </c>
      <c r="G160" s="34"/>
      <c r="H160" s="34"/>
      <c r="I160" s="193"/>
      <c r="J160" s="34"/>
      <c r="K160" s="34"/>
      <c r="L160" s="37"/>
      <c r="M160" s="194"/>
      <c r="N160" s="195"/>
      <c r="O160" s="62"/>
      <c r="P160" s="62"/>
      <c r="Q160" s="62"/>
      <c r="R160" s="62"/>
      <c r="S160" s="62"/>
      <c r="T160" s="63"/>
      <c r="U160" s="32"/>
      <c r="V160" s="32"/>
      <c r="W160" s="32"/>
      <c r="X160" s="32"/>
      <c r="Y160" s="32"/>
      <c r="Z160" s="32"/>
      <c r="AA160" s="32"/>
      <c r="AB160" s="32"/>
      <c r="AC160" s="32"/>
      <c r="AD160" s="32"/>
      <c r="AE160" s="32"/>
      <c r="AT160" s="15" t="s">
        <v>179</v>
      </c>
      <c r="AU160" s="15" t="s">
        <v>83</v>
      </c>
    </row>
    <row r="161" spans="1:65" s="12" customFormat="1" ht="22.9" customHeight="1">
      <c r="B161" s="161"/>
      <c r="C161" s="162"/>
      <c r="D161" s="163" t="s">
        <v>73</v>
      </c>
      <c r="E161" s="175" t="s">
        <v>645</v>
      </c>
      <c r="F161" s="175" t="s">
        <v>646</v>
      </c>
      <c r="G161" s="162"/>
      <c r="H161" s="162"/>
      <c r="I161" s="165"/>
      <c r="J161" s="176">
        <f>BK161</f>
        <v>0</v>
      </c>
      <c r="K161" s="162"/>
      <c r="L161" s="167"/>
      <c r="M161" s="168"/>
      <c r="N161" s="169"/>
      <c r="O161" s="169"/>
      <c r="P161" s="170">
        <f>SUM(P162:P165)</f>
        <v>0</v>
      </c>
      <c r="Q161" s="169"/>
      <c r="R161" s="170">
        <f>SUM(R162:R165)</f>
        <v>0</v>
      </c>
      <c r="S161" s="169"/>
      <c r="T161" s="171">
        <f>SUM(T162:T165)</f>
        <v>0</v>
      </c>
      <c r="AR161" s="172" t="s">
        <v>83</v>
      </c>
      <c r="AT161" s="173" t="s">
        <v>73</v>
      </c>
      <c r="AU161" s="173" t="s">
        <v>81</v>
      </c>
      <c r="AY161" s="172" t="s">
        <v>168</v>
      </c>
      <c r="BK161" s="174">
        <f>SUM(BK162:BK165)</f>
        <v>0</v>
      </c>
    </row>
    <row r="162" spans="1:65" s="2" customFormat="1" ht="34.9" customHeight="1">
      <c r="A162" s="32"/>
      <c r="B162" s="33"/>
      <c r="C162" s="177" t="s">
        <v>286</v>
      </c>
      <c r="D162" s="177" t="s">
        <v>173</v>
      </c>
      <c r="E162" s="178" t="s">
        <v>1053</v>
      </c>
      <c r="F162" s="179" t="s">
        <v>1054</v>
      </c>
      <c r="G162" s="180" t="s">
        <v>176</v>
      </c>
      <c r="H162" s="181">
        <v>7</v>
      </c>
      <c r="I162" s="182"/>
      <c r="J162" s="183">
        <f>ROUND(I162*H162,2)</f>
        <v>0</v>
      </c>
      <c r="K162" s="184"/>
      <c r="L162" s="37"/>
      <c r="M162" s="185" t="s">
        <v>19</v>
      </c>
      <c r="N162" s="186" t="s">
        <v>45</v>
      </c>
      <c r="O162" s="62"/>
      <c r="P162" s="187">
        <f>O162*H162</f>
        <v>0</v>
      </c>
      <c r="Q162" s="187">
        <v>0</v>
      </c>
      <c r="R162" s="187">
        <f>Q162*H162</f>
        <v>0</v>
      </c>
      <c r="S162" s="187">
        <v>0</v>
      </c>
      <c r="T162" s="188">
        <f>S162*H162</f>
        <v>0</v>
      </c>
      <c r="U162" s="32"/>
      <c r="V162" s="32"/>
      <c r="W162" s="32"/>
      <c r="X162" s="32"/>
      <c r="Y162" s="32"/>
      <c r="Z162" s="32"/>
      <c r="AA162" s="32"/>
      <c r="AB162" s="32"/>
      <c r="AC162" s="32"/>
      <c r="AD162" s="32"/>
      <c r="AE162" s="32"/>
      <c r="AR162" s="189" t="s">
        <v>253</v>
      </c>
      <c r="AT162" s="189" t="s">
        <v>173</v>
      </c>
      <c r="AU162" s="189" t="s">
        <v>83</v>
      </c>
      <c r="AY162" s="15" t="s">
        <v>168</v>
      </c>
      <c r="BE162" s="190">
        <f>IF(N162="základní",J162,0)</f>
        <v>0</v>
      </c>
      <c r="BF162" s="190">
        <f>IF(N162="snížená",J162,0)</f>
        <v>0</v>
      </c>
      <c r="BG162" s="190">
        <f>IF(N162="zákl. přenesená",J162,0)</f>
        <v>0</v>
      </c>
      <c r="BH162" s="190">
        <f>IF(N162="sníž. přenesená",J162,0)</f>
        <v>0</v>
      </c>
      <c r="BI162" s="190">
        <f>IF(N162="nulová",J162,0)</f>
        <v>0</v>
      </c>
      <c r="BJ162" s="15" t="s">
        <v>81</v>
      </c>
      <c r="BK162" s="190">
        <f>ROUND(I162*H162,2)</f>
        <v>0</v>
      </c>
      <c r="BL162" s="15" t="s">
        <v>253</v>
      </c>
      <c r="BM162" s="189" t="s">
        <v>1055</v>
      </c>
    </row>
    <row r="163" spans="1:65" s="2" customFormat="1" ht="34.9" customHeight="1">
      <c r="A163" s="32"/>
      <c r="B163" s="33"/>
      <c r="C163" s="177" t="s">
        <v>291</v>
      </c>
      <c r="D163" s="177" t="s">
        <v>173</v>
      </c>
      <c r="E163" s="178" t="s">
        <v>1056</v>
      </c>
      <c r="F163" s="179" t="s">
        <v>1057</v>
      </c>
      <c r="G163" s="180" t="s">
        <v>176</v>
      </c>
      <c r="H163" s="181">
        <v>7</v>
      </c>
      <c r="I163" s="182"/>
      <c r="J163" s="183">
        <f>ROUND(I163*H163,2)</f>
        <v>0</v>
      </c>
      <c r="K163" s="184"/>
      <c r="L163" s="37"/>
      <c r="M163" s="185" t="s">
        <v>19</v>
      </c>
      <c r="N163" s="186" t="s">
        <v>45</v>
      </c>
      <c r="O163" s="62"/>
      <c r="P163" s="187">
        <f>O163*H163</f>
        <v>0</v>
      </c>
      <c r="Q163" s="187">
        <v>0</v>
      </c>
      <c r="R163" s="187">
        <f>Q163*H163</f>
        <v>0</v>
      </c>
      <c r="S163" s="187">
        <v>0</v>
      </c>
      <c r="T163" s="188">
        <f>S163*H163</f>
        <v>0</v>
      </c>
      <c r="U163" s="32"/>
      <c r="V163" s="32"/>
      <c r="W163" s="32"/>
      <c r="X163" s="32"/>
      <c r="Y163" s="32"/>
      <c r="Z163" s="32"/>
      <c r="AA163" s="32"/>
      <c r="AB163" s="32"/>
      <c r="AC163" s="32"/>
      <c r="AD163" s="32"/>
      <c r="AE163" s="32"/>
      <c r="AR163" s="189" t="s">
        <v>253</v>
      </c>
      <c r="AT163" s="189" t="s">
        <v>173</v>
      </c>
      <c r="AU163" s="189" t="s">
        <v>83</v>
      </c>
      <c r="AY163" s="15" t="s">
        <v>168</v>
      </c>
      <c r="BE163" s="190">
        <f>IF(N163="základní",J163,0)</f>
        <v>0</v>
      </c>
      <c r="BF163" s="190">
        <f>IF(N163="snížená",J163,0)</f>
        <v>0</v>
      </c>
      <c r="BG163" s="190">
        <f>IF(N163="zákl. přenesená",J163,0)</f>
        <v>0</v>
      </c>
      <c r="BH163" s="190">
        <f>IF(N163="sníž. přenesená",J163,0)</f>
        <v>0</v>
      </c>
      <c r="BI163" s="190">
        <f>IF(N163="nulová",J163,0)</f>
        <v>0</v>
      </c>
      <c r="BJ163" s="15" t="s">
        <v>81</v>
      </c>
      <c r="BK163" s="190">
        <f>ROUND(I163*H163,2)</f>
        <v>0</v>
      </c>
      <c r="BL163" s="15" t="s">
        <v>253</v>
      </c>
      <c r="BM163" s="189" t="s">
        <v>1058</v>
      </c>
    </row>
    <row r="164" spans="1:65" s="2" customFormat="1" ht="34.9" customHeight="1">
      <c r="A164" s="32"/>
      <c r="B164" s="33"/>
      <c r="C164" s="177" t="s">
        <v>296</v>
      </c>
      <c r="D164" s="177" t="s">
        <v>173</v>
      </c>
      <c r="E164" s="178" t="s">
        <v>1059</v>
      </c>
      <c r="F164" s="179" t="s">
        <v>1060</v>
      </c>
      <c r="G164" s="180" t="s">
        <v>176</v>
      </c>
      <c r="H164" s="181">
        <v>7</v>
      </c>
      <c r="I164" s="182"/>
      <c r="J164" s="183">
        <f>ROUND(I164*H164,2)</f>
        <v>0</v>
      </c>
      <c r="K164" s="184"/>
      <c r="L164" s="37"/>
      <c r="M164" s="185" t="s">
        <v>19</v>
      </c>
      <c r="N164" s="186" t="s">
        <v>45</v>
      </c>
      <c r="O164" s="62"/>
      <c r="P164" s="187">
        <f>O164*H164</f>
        <v>0</v>
      </c>
      <c r="Q164" s="187">
        <v>0</v>
      </c>
      <c r="R164" s="187">
        <f>Q164*H164</f>
        <v>0</v>
      </c>
      <c r="S164" s="187">
        <v>0</v>
      </c>
      <c r="T164" s="188">
        <f>S164*H164</f>
        <v>0</v>
      </c>
      <c r="U164" s="32"/>
      <c r="V164" s="32"/>
      <c r="W164" s="32"/>
      <c r="X164" s="32"/>
      <c r="Y164" s="32"/>
      <c r="Z164" s="32"/>
      <c r="AA164" s="32"/>
      <c r="AB164" s="32"/>
      <c r="AC164" s="32"/>
      <c r="AD164" s="32"/>
      <c r="AE164" s="32"/>
      <c r="AR164" s="189" t="s">
        <v>253</v>
      </c>
      <c r="AT164" s="189" t="s">
        <v>173</v>
      </c>
      <c r="AU164" s="189" t="s">
        <v>83</v>
      </c>
      <c r="AY164" s="15" t="s">
        <v>168</v>
      </c>
      <c r="BE164" s="190">
        <f>IF(N164="základní",J164,0)</f>
        <v>0</v>
      </c>
      <c r="BF164" s="190">
        <f>IF(N164="snížená",J164,0)</f>
        <v>0</v>
      </c>
      <c r="BG164" s="190">
        <f>IF(N164="zákl. přenesená",J164,0)</f>
        <v>0</v>
      </c>
      <c r="BH164" s="190">
        <f>IF(N164="sníž. přenesená",J164,0)</f>
        <v>0</v>
      </c>
      <c r="BI164" s="190">
        <f>IF(N164="nulová",J164,0)</f>
        <v>0</v>
      </c>
      <c r="BJ164" s="15" t="s">
        <v>81</v>
      </c>
      <c r="BK164" s="190">
        <f>ROUND(I164*H164,2)</f>
        <v>0</v>
      </c>
      <c r="BL164" s="15" t="s">
        <v>253</v>
      </c>
      <c r="BM164" s="189" t="s">
        <v>1061</v>
      </c>
    </row>
    <row r="165" spans="1:65" s="2" customFormat="1" ht="34.9" customHeight="1">
      <c r="A165" s="32"/>
      <c r="B165" s="33"/>
      <c r="C165" s="177" t="s">
        <v>301</v>
      </c>
      <c r="D165" s="177" t="s">
        <v>173</v>
      </c>
      <c r="E165" s="178" t="s">
        <v>1062</v>
      </c>
      <c r="F165" s="179" t="s">
        <v>1063</v>
      </c>
      <c r="G165" s="180" t="s">
        <v>176</v>
      </c>
      <c r="H165" s="181">
        <v>1</v>
      </c>
      <c r="I165" s="182"/>
      <c r="J165" s="183">
        <f>ROUND(I165*H165,2)</f>
        <v>0</v>
      </c>
      <c r="K165" s="184"/>
      <c r="L165" s="37"/>
      <c r="M165" s="209" t="s">
        <v>19</v>
      </c>
      <c r="N165" s="210" t="s">
        <v>45</v>
      </c>
      <c r="O165" s="211"/>
      <c r="P165" s="212">
        <f>O165*H165</f>
        <v>0</v>
      </c>
      <c r="Q165" s="212">
        <v>0</v>
      </c>
      <c r="R165" s="212">
        <f>Q165*H165</f>
        <v>0</v>
      </c>
      <c r="S165" s="212">
        <v>0</v>
      </c>
      <c r="T165" s="213">
        <f>S165*H165</f>
        <v>0</v>
      </c>
      <c r="U165" s="32"/>
      <c r="V165" s="32"/>
      <c r="W165" s="32"/>
      <c r="X165" s="32"/>
      <c r="Y165" s="32"/>
      <c r="Z165" s="32"/>
      <c r="AA165" s="32"/>
      <c r="AB165" s="32"/>
      <c r="AC165" s="32"/>
      <c r="AD165" s="32"/>
      <c r="AE165" s="32"/>
      <c r="AR165" s="189" t="s">
        <v>253</v>
      </c>
      <c r="AT165" s="189" t="s">
        <v>173</v>
      </c>
      <c r="AU165" s="189" t="s">
        <v>83</v>
      </c>
      <c r="AY165" s="15" t="s">
        <v>168</v>
      </c>
      <c r="BE165" s="190">
        <f>IF(N165="základní",J165,0)</f>
        <v>0</v>
      </c>
      <c r="BF165" s="190">
        <f>IF(N165="snížená",J165,0)</f>
        <v>0</v>
      </c>
      <c r="BG165" s="190">
        <f>IF(N165="zákl. přenesená",J165,0)</f>
        <v>0</v>
      </c>
      <c r="BH165" s="190">
        <f>IF(N165="sníž. přenesená",J165,0)</f>
        <v>0</v>
      </c>
      <c r="BI165" s="190">
        <f>IF(N165="nulová",J165,0)</f>
        <v>0</v>
      </c>
      <c r="BJ165" s="15" t="s">
        <v>81</v>
      </c>
      <c r="BK165" s="190">
        <f>ROUND(I165*H165,2)</f>
        <v>0</v>
      </c>
      <c r="BL165" s="15" t="s">
        <v>253</v>
      </c>
      <c r="BM165" s="189" t="s">
        <v>1064</v>
      </c>
    </row>
    <row r="166" spans="1:65" s="2" customFormat="1" ht="6.95" customHeight="1">
      <c r="A166" s="32"/>
      <c r="B166" s="45"/>
      <c r="C166" s="46"/>
      <c r="D166" s="46"/>
      <c r="E166" s="46"/>
      <c r="F166" s="46"/>
      <c r="G166" s="46"/>
      <c r="H166" s="46"/>
      <c r="I166" s="46"/>
      <c r="J166" s="46"/>
      <c r="K166" s="46"/>
      <c r="L166" s="37"/>
      <c r="M166" s="32"/>
      <c r="O166" s="32"/>
      <c r="P166" s="32"/>
      <c r="Q166" s="32"/>
      <c r="R166" s="32"/>
      <c r="S166" s="32"/>
      <c r="T166" s="32"/>
      <c r="U166" s="32"/>
      <c r="V166" s="32"/>
      <c r="W166" s="32"/>
      <c r="X166" s="32"/>
      <c r="Y166" s="32"/>
      <c r="Z166" s="32"/>
      <c r="AA166" s="32"/>
      <c r="AB166" s="32"/>
      <c r="AC166" s="32"/>
      <c r="AD166" s="32"/>
      <c r="AE166" s="32"/>
    </row>
  </sheetData>
  <sheetProtection algorithmName="SHA-512" hashValue="TJgXIU8nYJg4AWFOMsn8CAImcnKxT11XjHwLauNzDE5OvG8NB2iVg3eMV0NBvq3u4AEtbhhv3DemUvRNEWkbjQ==" saltValue="eBs49NZ2VRD2w+oxnbHd9oYeOEOGs9wn9JyqKOfBqEV6XcRC1rKIyJPvMMJtdpouxEPP3htPlwShMO6VUPLeQg==" spinCount="100000" sheet="1" objects="1" scenarios="1" formatColumns="0" formatRows="0" autoFilter="0"/>
  <autoFilter ref="C101:K165"/>
  <mergeCells count="12">
    <mergeCell ref="E94:H94"/>
    <mergeCell ref="L2:V2"/>
    <mergeCell ref="E50:H50"/>
    <mergeCell ref="E52:H52"/>
    <mergeCell ref="E54:H54"/>
    <mergeCell ref="E90:H90"/>
    <mergeCell ref="E92:H92"/>
    <mergeCell ref="E7:H7"/>
    <mergeCell ref="E9:H9"/>
    <mergeCell ref="E11:H11"/>
    <mergeCell ref="E20:H20"/>
    <mergeCell ref="E29:H29"/>
  </mergeCells>
  <hyperlinks>
    <hyperlink ref="F107" r:id="rId1"/>
    <hyperlink ref="F111" r:id="rId2"/>
    <hyperlink ref="F113" r:id="rId3"/>
    <hyperlink ref="F115" r:id="rId4"/>
    <hyperlink ref="F117" r:id="rId5"/>
    <hyperlink ref="F119" r:id="rId6"/>
    <hyperlink ref="F123" r:id="rId7"/>
    <hyperlink ref="F127" r:id="rId8"/>
    <hyperlink ref="F131" r:id="rId9"/>
    <hyperlink ref="F134" r:id="rId10"/>
    <hyperlink ref="F136" r:id="rId11"/>
    <hyperlink ref="F138" r:id="rId12"/>
    <hyperlink ref="F141" r:id="rId13"/>
    <hyperlink ref="F143" r:id="rId14"/>
    <hyperlink ref="F145" r:id="rId15"/>
    <hyperlink ref="F147" r:id="rId16"/>
    <hyperlink ref="F150" r:id="rId17"/>
    <hyperlink ref="F155" r:id="rId18"/>
    <hyperlink ref="F158" r:id="rId19"/>
    <hyperlink ref="F160" r:id="rId20"/>
  </hyperlinks>
  <pageMargins left="0.39374999999999999" right="0.39374999999999999" top="0.39374999999999999" bottom="0.39374999999999999" header="0" footer="0"/>
  <pageSetup paperSize="9" scale="88" fitToHeight="100" orientation="landscape" blackAndWhite="1" r:id="rId21"/>
  <headerFooter>
    <oddFooter>&amp;CStrana &amp;P z &amp;N</oddFooter>
  </headerFooter>
  <drawing r:id="rId2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06"/>
  <sheetViews>
    <sheetView showGridLines="0" workbookViewId="0"/>
  </sheetViews>
  <sheetFormatPr defaultRowHeight="15"/>
  <cols>
    <col min="1" max="1" width="8.83203125" style="1" customWidth="1"/>
    <col min="2" max="2" width="1.1640625" style="1" customWidth="1"/>
    <col min="3" max="4" width="4.5" style="1" customWidth="1"/>
    <col min="5" max="5" width="18.33203125" style="1" customWidth="1"/>
    <col min="6" max="6" width="108" style="1" customWidth="1"/>
    <col min="7" max="7" width="8" style="1" customWidth="1"/>
    <col min="8" max="8" width="15" style="1" customWidth="1"/>
    <col min="9" max="9" width="16.83203125" style="1" customWidth="1"/>
    <col min="10" max="10" width="23.83203125" style="1" customWidth="1"/>
    <col min="11" max="11" width="23.83203125" style="1" hidden="1" customWidth="1"/>
    <col min="12" max="12" width="10" style="1" customWidth="1"/>
    <col min="13" max="13" width="11.5" style="1" hidden="1" customWidth="1"/>
    <col min="14" max="14" width="9.1640625" style="1" hidden="1"/>
    <col min="15" max="20" width="15.1640625" style="1" hidden="1" customWidth="1"/>
    <col min="21" max="21" width="17.5" style="1" hidden="1" customWidth="1"/>
    <col min="22" max="22" width="13.1640625" style="1" customWidth="1"/>
    <col min="23" max="23" width="17.5" style="1" customWidth="1"/>
    <col min="24" max="24" width="13.1640625" style="1" customWidth="1"/>
    <col min="25" max="25" width="16" style="1" customWidth="1"/>
    <col min="26" max="26" width="11.6640625" style="1" customWidth="1"/>
    <col min="27" max="27" width="16" style="1" customWidth="1"/>
    <col min="28" max="28" width="17.5" style="1" customWidth="1"/>
    <col min="29" max="29" width="11.6640625" style="1" customWidth="1"/>
    <col min="30" max="30" width="16" style="1" customWidth="1"/>
    <col min="31" max="31" width="17.5" style="1" customWidth="1"/>
    <col min="44" max="65" width="9.1640625" style="1" hidden="1"/>
  </cols>
  <sheetData>
    <row r="2" spans="1:46" s="1" customFormat="1" ht="36.950000000000003" customHeight="1">
      <c r="L2" s="342"/>
      <c r="M2" s="342"/>
      <c r="N2" s="342"/>
      <c r="O2" s="342"/>
      <c r="P2" s="342"/>
      <c r="Q2" s="342"/>
      <c r="R2" s="342"/>
      <c r="S2" s="342"/>
      <c r="T2" s="342"/>
      <c r="U2" s="342"/>
      <c r="V2" s="342"/>
      <c r="AT2" s="15" t="s">
        <v>94</v>
      </c>
    </row>
    <row r="3" spans="1:46" s="1" customFormat="1" ht="6.95" customHeight="1">
      <c r="B3" s="106"/>
      <c r="C3" s="107"/>
      <c r="D3" s="107"/>
      <c r="E3" s="107"/>
      <c r="F3" s="107"/>
      <c r="G3" s="107"/>
      <c r="H3" s="107"/>
      <c r="I3" s="107"/>
      <c r="J3" s="107"/>
      <c r="K3" s="107"/>
      <c r="L3" s="18"/>
      <c r="AT3" s="15" t="s">
        <v>83</v>
      </c>
    </row>
    <row r="4" spans="1:46" s="1" customFormat="1" ht="24.95" customHeight="1">
      <c r="B4" s="18"/>
      <c r="D4" s="108" t="s">
        <v>111</v>
      </c>
      <c r="L4" s="18"/>
      <c r="M4" s="109" t="s">
        <v>10</v>
      </c>
      <c r="AT4" s="15" t="s">
        <v>4</v>
      </c>
    </row>
    <row r="5" spans="1:46" s="1" customFormat="1" ht="6.95" customHeight="1">
      <c r="B5" s="18"/>
      <c r="L5" s="18"/>
    </row>
    <row r="6" spans="1:46" s="1" customFormat="1" ht="12" customHeight="1">
      <c r="B6" s="18"/>
      <c r="D6" s="110" t="s">
        <v>16</v>
      </c>
      <c r="L6" s="18"/>
    </row>
    <row r="7" spans="1:46" s="1" customFormat="1" ht="14.45" customHeight="1">
      <c r="B7" s="18"/>
      <c r="E7" s="343" t="str">
        <f>'Rekapitulace stavby'!K6</f>
        <v>Stavební úpravy objektu č.p. 104 a 105, Café Herzog, Broumov - 1. etapa</v>
      </c>
      <c r="F7" s="344"/>
      <c r="G7" s="344"/>
      <c r="H7" s="344"/>
      <c r="L7" s="18"/>
    </row>
    <row r="8" spans="1:46" s="1" customFormat="1" ht="12" customHeight="1">
      <c r="B8" s="18"/>
      <c r="D8" s="110" t="s">
        <v>112</v>
      </c>
      <c r="L8" s="18"/>
    </row>
    <row r="9" spans="1:46" s="2" customFormat="1" ht="14.45" customHeight="1">
      <c r="A9" s="32"/>
      <c r="B9" s="37"/>
      <c r="C9" s="32"/>
      <c r="D9" s="32"/>
      <c r="E9" s="343" t="s">
        <v>113</v>
      </c>
      <c r="F9" s="345"/>
      <c r="G9" s="345"/>
      <c r="H9" s="345"/>
      <c r="I9" s="32"/>
      <c r="J9" s="32"/>
      <c r="K9" s="32"/>
      <c r="L9" s="111"/>
      <c r="S9" s="32"/>
      <c r="T9" s="32"/>
      <c r="U9" s="32"/>
      <c r="V9" s="32"/>
      <c r="W9" s="32"/>
      <c r="X9" s="32"/>
      <c r="Y9" s="32"/>
      <c r="Z9" s="32"/>
      <c r="AA9" s="32"/>
      <c r="AB9" s="32"/>
      <c r="AC9" s="32"/>
      <c r="AD9" s="32"/>
      <c r="AE9" s="32"/>
    </row>
    <row r="10" spans="1:46" s="2" customFormat="1" ht="12" customHeight="1">
      <c r="A10" s="32"/>
      <c r="B10" s="37"/>
      <c r="C10" s="32"/>
      <c r="D10" s="110" t="s">
        <v>114</v>
      </c>
      <c r="E10" s="32"/>
      <c r="F10" s="32"/>
      <c r="G10" s="32"/>
      <c r="H10" s="32"/>
      <c r="I10" s="32"/>
      <c r="J10" s="32"/>
      <c r="K10" s="32"/>
      <c r="L10" s="111"/>
      <c r="S10" s="32"/>
      <c r="T10" s="32"/>
      <c r="U10" s="32"/>
      <c r="V10" s="32"/>
      <c r="W10" s="32"/>
      <c r="X10" s="32"/>
      <c r="Y10" s="32"/>
      <c r="Z10" s="32"/>
      <c r="AA10" s="32"/>
      <c r="AB10" s="32"/>
      <c r="AC10" s="32"/>
      <c r="AD10" s="32"/>
      <c r="AE10" s="32"/>
    </row>
    <row r="11" spans="1:46" s="2" customFormat="1" ht="15.6" customHeight="1">
      <c r="A11" s="32"/>
      <c r="B11" s="37"/>
      <c r="C11" s="32"/>
      <c r="D11" s="32"/>
      <c r="E11" s="346" t="s">
        <v>1065</v>
      </c>
      <c r="F11" s="345"/>
      <c r="G11" s="345"/>
      <c r="H11" s="345"/>
      <c r="I11" s="32"/>
      <c r="J11" s="32"/>
      <c r="K11" s="32"/>
      <c r="L11" s="111"/>
      <c r="S11" s="32"/>
      <c r="T11" s="32"/>
      <c r="U11" s="32"/>
      <c r="V11" s="32"/>
      <c r="W11" s="32"/>
      <c r="X11" s="32"/>
      <c r="Y11" s="32"/>
      <c r="Z11" s="32"/>
      <c r="AA11" s="32"/>
      <c r="AB11" s="32"/>
      <c r="AC11" s="32"/>
      <c r="AD11" s="32"/>
      <c r="AE11" s="32"/>
    </row>
    <row r="12" spans="1:46" s="2" customFormat="1" ht="11.25">
      <c r="A12" s="32"/>
      <c r="B12" s="37"/>
      <c r="C12" s="32"/>
      <c r="D12" s="32"/>
      <c r="E12" s="32"/>
      <c r="F12" s="32"/>
      <c r="G12" s="32"/>
      <c r="H12" s="32"/>
      <c r="I12" s="32"/>
      <c r="J12" s="32"/>
      <c r="K12" s="32"/>
      <c r="L12" s="111"/>
      <c r="S12" s="32"/>
      <c r="T12" s="32"/>
      <c r="U12" s="32"/>
      <c r="V12" s="32"/>
      <c r="W12" s="32"/>
      <c r="X12" s="32"/>
      <c r="Y12" s="32"/>
      <c r="Z12" s="32"/>
      <c r="AA12" s="32"/>
      <c r="AB12" s="32"/>
      <c r="AC12" s="32"/>
      <c r="AD12" s="32"/>
      <c r="AE12" s="32"/>
    </row>
    <row r="13" spans="1:46" s="2" customFormat="1" ht="12" customHeight="1">
      <c r="A13" s="32"/>
      <c r="B13" s="37"/>
      <c r="C13" s="32"/>
      <c r="D13" s="110" t="s">
        <v>18</v>
      </c>
      <c r="E13" s="32"/>
      <c r="F13" s="101" t="s">
        <v>19</v>
      </c>
      <c r="G13" s="32"/>
      <c r="H13" s="32"/>
      <c r="I13" s="110" t="s">
        <v>20</v>
      </c>
      <c r="J13" s="101" t="s">
        <v>19</v>
      </c>
      <c r="K13" s="32"/>
      <c r="L13" s="111"/>
      <c r="S13" s="32"/>
      <c r="T13" s="32"/>
      <c r="U13" s="32"/>
      <c r="V13" s="32"/>
      <c r="W13" s="32"/>
      <c r="X13" s="32"/>
      <c r="Y13" s="32"/>
      <c r="Z13" s="32"/>
      <c r="AA13" s="32"/>
      <c r="AB13" s="32"/>
      <c r="AC13" s="32"/>
      <c r="AD13" s="32"/>
      <c r="AE13" s="32"/>
    </row>
    <row r="14" spans="1:46" s="2" customFormat="1" ht="12" customHeight="1">
      <c r="A14" s="32"/>
      <c r="B14" s="37"/>
      <c r="C14" s="32"/>
      <c r="D14" s="110" t="s">
        <v>21</v>
      </c>
      <c r="E14" s="32"/>
      <c r="F14" s="101" t="s">
        <v>22</v>
      </c>
      <c r="G14" s="32"/>
      <c r="H14" s="32"/>
      <c r="I14" s="110" t="s">
        <v>23</v>
      </c>
      <c r="J14" s="112" t="str">
        <f>'Rekapitulace stavby'!AN8</f>
        <v>10. 10. 2022</v>
      </c>
      <c r="K14" s="32"/>
      <c r="L14" s="111"/>
      <c r="S14" s="32"/>
      <c r="T14" s="32"/>
      <c r="U14" s="32"/>
      <c r="V14" s="32"/>
      <c r="W14" s="32"/>
      <c r="X14" s="32"/>
      <c r="Y14" s="32"/>
      <c r="Z14" s="32"/>
      <c r="AA14" s="32"/>
      <c r="AB14" s="32"/>
      <c r="AC14" s="32"/>
      <c r="AD14" s="32"/>
      <c r="AE14" s="32"/>
    </row>
    <row r="15" spans="1:46" s="2" customFormat="1" ht="10.9" customHeight="1">
      <c r="A15" s="32"/>
      <c r="B15" s="37"/>
      <c r="C15" s="32"/>
      <c r="D15" s="32"/>
      <c r="E15" s="32"/>
      <c r="F15" s="32"/>
      <c r="G15" s="32"/>
      <c r="H15" s="32"/>
      <c r="I15" s="32"/>
      <c r="J15" s="32"/>
      <c r="K15" s="32"/>
      <c r="L15" s="111"/>
      <c r="S15" s="32"/>
      <c r="T15" s="32"/>
      <c r="U15" s="32"/>
      <c r="V15" s="32"/>
      <c r="W15" s="32"/>
      <c r="X15" s="32"/>
      <c r="Y15" s="32"/>
      <c r="Z15" s="32"/>
      <c r="AA15" s="32"/>
      <c r="AB15" s="32"/>
      <c r="AC15" s="32"/>
      <c r="AD15" s="32"/>
      <c r="AE15" s="32"/>
    </row>
    <row r="16" spans="1:46" s="2" customFormat="1" ht="12" customHeight="1">
      <c r="A16" s="32"/>
      <c r="B16" s="37"/>
      <c r="C16" s="32"/>
      <c r="D16" s="110" t="s">
        <v>25</v>
      </c>
      <c r="E16" s="32"/>
      <c r="F16" s="32"/>
      <c r="G16" s="32"/>
      <c r="H16" s="32"/>
      <c r="I16" s="110" t="s">
        <v>26</v>
      </c>
      <c r="J16" s="101" t="s">
        <v>19</v>
      </c>
      <c r="K16" s="32"/>
      <c r="L16" s="111"/>
      <c r="S16" s="32"/>
      <c r="T16" s="32"/>
      <c r="U16" s="32"/>
      <c r="V16" s="32"/>
      <c r="W16" s="32"/>
      <c r="X16" s="32"/>
      <c r="Y16" s="32"/>
      <c r="Z16" s="32"/>
      <c r="AA16" s="32"/>
      <c r="AB16" s="32"/>
      <c r="AC16" s="32"/>
      <c r="AD16" s="32"/>
      <c r="AE16" s="32"/>
    </row>
    <row r="17" spans="1:31" s="2" customFormat="1" ht="18" customHeight="1">
      <c r="A17" s="32"/>
      <c r="B17" s="37"/>
      <c r="C17" s="32"/>
      <c r="D17" s="32"/>
      <c r="E17" s="101" t="s">
        <v>27</v>
      </c>
      <c r="F17" s="32"/>
      <c r="G17" s="32"/>
      <c r="H17" s="32"/>
      <c r="I17" s="110" t="s">
        <v>28</v>
      </c>
      <c r="J17" s="101" t="s">
        <v>19</v>
      </c>
      <c r="K17" s="32"/>
      <c r="L17" s="111"/>
      <c r="S17" s="32"/>
      <c r="T17" s="32"/>
      <c r="U17" s="32"/>
      <c r="V17" s="32"/>
      <c r="W17" s="32"/>
      <c r="X17" s="32"/>
      <c r="Y17" s="32"/>
      <c r="Z17" s="32"/>
      <c r="AA17" s="32"/>
      <c r="AB17" s="32"/>
      <c r="AC17" s="32"/>
      <c r="AD17" s="32"/>
      <c r="AE17" s="32"/>
    </row>
    <row r="18" spans="1:31" s="2" customFormat="1" ht="6.95" customHeight="1">
      <c r="A18" s="32"/>
      <c r="B18" s="37"/>
      <c r="C18" s="32"/>
      <c r="D18" s="32"/>
      <c r="E18" s="32"/>
      <c r="F18" s="32"/>
      <c r="G18" s="32"/>
      <c r="H18" s="32"/>
      <c r="I18" s="32"/>
      <c r="J18" s="32"/>
      <c r="K18" s="32"/>
      <c r="L18" s="111"/>
      <c r="S18" s="32"/>
      <c r="T18" s="32"/>
      <c r="U18" s="32"/>
      <c r="V18" s="32"/>
      <c r="W18" s="32"/>
      <c r="X18" s="32"/>
      <c r="Y18" s="32"/>
      <c r="Z18" s="32"/>
      <c r="AA18" s="32"/>
      <c r="AB18" s="32"/>
      <c r="AC18" s="32"/>
      <c r="AD18" s="32"/>
      <c r="AE18" s="32"/>
    </row>
    <row r="19" spans="1:31" s="2" customFormat="1" ht="12" customHeight="1">
      <c r="A19" s="32"/>
      <c r="B19" s="37"/>
      <c r="C19" s="32"/>
      <c r="D19" s="110" t="s">
        <v>29</v>
      </c>
      <c r="E19" s="32"/>
      <c r="F19" s="32"/>
      <c r="G19" s="32"/>
      <c r="H19" s="32"/>
      <c r="I19" s="110" t="s">
        <v>26</v>
      </c>
      <c r="J19" s="28" t="str">
        <f>'Rekapitulace stavby'!AN13</f>
        <v>Vyplň údaj</v>
      </c>
      <c r="K19" s="32"/>
      <c r="L19" s="111"/>
      <c r="S19" s="32"/>
      <c r="T19" s="32"/>
      <c r="U19" s="32"/>
      <c r="V19" s="32"/>
      <c r="W19" s="32"/>
      <c r="X19" s="32"/>
      <c r="Y19" s="32"/>
      <c r="Z19" s="32"/>
      <c r="AA19" s="32"/>
      <c r="AB19" s="32"/>
      <c r="AC19" s="32"/>
      <c r="AD19" s="32"/>
      <c r="AE19" s="32"/>
    </row>
    <row r="20" spans="1:31" s="2" customFormat="1" ht="18" customHeight="1">
      <c r="A20" s="32"/>
      <c r="B20" s="37"/>
      <c r="C20" s="32"/>
      <c r="D20" s="32"/>
      <c r="E20" s="347" t="str">
        <f>'Rekapitulace stavby'!E14</f>
        <v>Vyplň údaj</v>
      </c>
      <c r="F20" s="348"/>
      <c r="G20" s="348"/>
      <c r="H20" s="348"/>
      <c r="I20" s="110" t="s">
        <v>28</v>
      </c>
      <c r="J20" s="28" t="str">
        <f>'Rekapitulace stavby'!AN14</f>
        <v>Vyplň údaj</v>
      </c>
      <c r="K20" s="32"/>
      <c r="L20" s="111"/>
      <c r="S20" s="32"/>
      <c r="T20" s="32"/>
      <c r="U20" s="32"/>
      <c r="V20" s="32"/>
      <c r="W20" s="32"/>
      <c r="X20" s="32"/>
      <c r="Y20" s="32"/>
      <c r="Z20" s="32"/>
      <c r="AA20" s="32"/>
      <c r="AB20" s="32"/>
      <c r="AC20" s="32"/>
      <c r="AD20" s="32"/>
      <c r="AE20" s="32"/>
    </row>
    <row r="21" spans="1:31" s="2" customFormat="1" ht="6.95" customHeight="1">
      <c r="A21" s="32"/>
      <c r="B21" s="37"/>
      <c r="C21" s="32"/>
      <c r="D21" s="32"/>
      <c r="E21" s="32"/>
      <c r="F21" s="32"/>
      <c r="G21" s="32"/>
      <c r="H21" s="32"/>
      <c r="I21" s="32"/>
      <c r="J21" s="32"/>
      <c r="K21" s="32"/>
      <c r="L21" s="111"/>
      <c r="S21" s="32"/>
      <c r="T21" s="32"/>
      <c r="U21" s="32"/>
      <c r="V21" s="32"/>
      <c r="W21" s="32"/>
      <c r="X21" s="32"/>
      <c r="Y21" s="32"/>
      <c r="Z21" s="32"/>
      <c r="AA21" s="32"/>
      <c r="AB21" s="32"/>
      <c r="AC21" s="32"/>
      <c r="AD21" s="32"/>
      <c r="AE21" s="32"/>
    </row>
    <row r="22" spans="1:31" s="2" customFormat="1" ht="12" customHeight="1">
      <c r="A22" s="32"/>
      <c r="B22" s="37"/>
      <c r="C22" s="32"/>
      <c r="D22" s="110" t="s">
        <v>31</v>
      </c>
      <c r="E22" s="32"/>
      <c r="F22" s="32"/>
      <c r="G22" s="32"/>
      <c r="H22" s="32"/>
      <c r="I22" s="110" t="s">
        <v>26</v>
      </c>
      <c r="J22" s="101" t="s">
        <v>32</v>
      </c>
      <c r="K22" s="32"/>
      <c r="L22" s="111"/>
      <c r="S22" s="32"/>
      <c r="T22" s="32"/>
      <c r="U22" s="32"/>
      <c r="V22" s="32"/>
      <c r="W22" s="32"/>
      <c r="X22" s="32"/>
      <c r="Y22" s="32"/>
      <c r="Z22" s="32"/>
      <c r="AA22" s="32"/>
      <c r="AB22" s="32"/>
      <c r="AC22" s="32"/>
      <c r="AD22" s="32"/>
      <c r="AE22" s="32"/>
    </row>
    <row r="23" spans="1:31" s="2" customFormat="1" ht="18" customHeight="1">
      <c r="A23" s="32"/>
      <c r="B23" s="37"/>
      <c r="C23" s="32"/>
      <c r="D23" s="32"/>
      <c r="E23" s="101" t="s">
        <v>33</v>
      </c>
      <c r="F23" s="32"/>
      <c r="G23" s="32"/>
      <c r="H23" s="32"/>
      <c r="I23" s="110" t="s">
        <v>28</v>
      </c>
      <c r="J23" s="101" t="s">
        <v>34</v>
      </c>
      <c r="K23" s="32"/>
      <c r="L23" s="111"/>
      <c r="S23" s="32"/>
      <c r="T23" s="32"/>
      <c r="U23" s="32"/>
      <c r="V23" s="32"/>
      <c r="W23" s="32"/>
      <c r="X23" s="32"/>
      <c r="Y23" s="32"/>
      <c r="Z23" s="32"/>
      <c r="AA23" s="32"/>
      <c r="AB23" s="32"/>
      <c r="AC23" s="32"/>
      <c r="AD23" s="32"/>
      <c r="AE23" s="32"/>
    </row>
    <row r="24" spans="1:31" s="2" customFormat="1" ht="6.95" customHeight="1">
      <c r="A24" s="32"/>
      <c r="B24" s="37"/>
      <c r="C24" s="32"/>
      <c r="D24" s="32"/>
      <c r="E24" s="32"/>
      <c r="F24" s="32"/>
      <c r="G24" s="32"/>
      <c r="H24" s="32"/>
      <c r="I24" s="32"/>
      <c r="J24" s="32"/>
      <c r="K24" s="32"/>
      <c r="L24" s="111"/>
      <c r="S24" s="32"/>
      <c r="T24" s="32"/>
      <c r="U24" s="32"/>
      <c r="V24" s="32"/>
      <c r="W24" s="32"/>
      <c r="X24" s="32"/>
      <c r="Y24" s="32"/>
      <c r="Z24" s="32"/>
      <c r="AA24" s="32"/>
      <c r="AB24" s="32"/>
      <c r="AC24" s="32"/>
      <c r="AD24" s="32"/>
      <c r="AE24" s="32"/>
    </row>
    <row r="25" spans="1:31" s="2" customFormat="1" ht="12" customHeight="1">
      <c r="A25" s="32"/>
      <c r="B25" s="37"/>
      <c r="C25" s="32"/>
      <c r="D25" s="110" t="s">
        <v>36</v>
      </c>
      <c r="E25" s="32"/>
      <c r="F25" s="32"/>
      <c r="G25" s="32"/>
      <c r="H25" s="32"/>
      <c r="I25" s="110" t="s">
        <v>26</v>
      </c>
      <c r="J25" s="101" t="str">
        <f>IF('Rekapitulace stavby'!AN19="","",'Rekapitulace stavby'!AN19)</f>
        <v/>
      </c>
      <c r="K25" s="32"/>
      <c r="L25" s="111"/>
      <c r="S25" s="32"/>
      <c r="T25" s="32"/>
      <c r="U25" s="32"/>
      <c r="V25" s="32"/>
      <c r="W25" s="32"/>
      <c r="X25" s="32"/>
      <c r="Y25" s="32"/>
      <c r="Z25" s="32"/>
      <c r="AA25" s="32"/>
      <c r="AB25" s="32"/>
      <c r="AC25" s="32"/>
      <c r="AD25" s="32"/>
      <c r="AE25" s="32"/>
    </row>
    <row r="26" spans="1:31" s="2" customFormat="1" ht="18" customHeight="1">
      <c r="A26" s="32"/>
      <c r="B26" s="37"/>
      <c r="C26" s="32"/>
      <c r="D26" s="32"/>
      <c r="E26" s="101" t="str">
        <f>IF('Rekapitulace stavby'!E20="","",'Rekapitulace stavby'!E20)</f>
        <v>Ing. Michaela Hůlková</v>
      </c>
      <c r="F26" s="32"/>
      <c r="G26" s="32"/>
      <c r="H26" s="32"/>
      <c r="I26" s="110" t="s">
        <v>28</v>
      </c>
      <c r="J26" s="101" t="str">
        <f>IF('Rekapitulace stavby'!AN20="","",'Rekapitulace stavby'!AN20)</f>
        <v/>
      </c>
      <c r="K26" s="32"/>
      <c r="L26" s="111"/>
      <c r="S26" s="32"/>
      <c r="T26" s="32"/>
      <c r="U26" s="32"/>
      <c r="V26" s="32"/>
      <c r="W26" s="32"/>
      <c r="X26" s="32"/>
      <c r="Y26" s="32"/>
      <c r="Z26" s="32"/>
      <c r="AA26" s="32"/>
      <c r="AB26" s="32"/>
      <c r="AC26" s="32"/>
      <c r="AD26" s="32"/>
      <c r="AE26" s="32"/>
    </row>
    <row r="27" spans="1:31" s="2" customFormat="1" ht="6.95" customHeight="1">
      <c r="A27" s="32"/>
      <c r="B27" s="37"/>
      <c r="C27" s="32"/>
      <c r="D27" s="32"/>
      <c r="E27" s="32"/>
      <c r="F27" s="32"/>
      <c r="G27" s="32"/>
      <c r="H27" s="32"/>
      <c r="I27" s="32"/>
      <c r="J27" s="32"/>
      <c r="K27" s="32"/>
      <c r="L27" s="111"/>
      <c r="S27" s="32"/>
      <c r="T27" s="32"/>
      <c r="U27" s="32"/>
      <c r="V27" s="32"/>
      <c r="W27" s="32"/>
      <c r="X27" s="32"/>
      <c r="Y27" s="32"/>
      <c r="Z27" s="32"/>
      <c r="AA27" s="32"/>
      <c r="AB27" s="32"/>
      <c r="AC27" s="32"/>
      <c r="AD27" s="32"/>
      <c r="AE27" s="32"/>
    </row>
    <row r="28" spans="1:31" s="2" customFormat="1" ht="12" customHeight="1">
      <c r="A28" s="32"/>
      <c r="B28" s="37"/>
      <c r="C28" s="32"/>
      <c r="D28" s="110" t="s">
        <v>38</v>
      </c>
      <c r="E28" s="32"/>
      <c r="F28" s="32"/>
      <c r="G28" s="32"/>
      <c r="H28" s="32"/>
      <c r="I28" s="32"/>
      <c r="J28" s="32"/>
      <c r="K28" s="32"/>
      <c r="L28" s="111"/>
      <c r="S28" s="32"/>
      <c r="T28" s="32"/>
      <c r="U28" s="32"/>
      <c r="V28" s="32"/>
      <c r="W28" s="32"/>
      <c r="X28" s="32"/>
      <c r="Y28" s="32"/>
      <c r="Z28" s="32"/>
      <c r="AA28" s="32"/>
      <c r="AB28" s="32"/>
      <c r="AC28" s="32"/>
      <c r="AD28" s="32"/>
      <c r="AE28" s="32"/>
    </row>
    <row r="29" spans="1:31" s="8" customFormat="1" ht="14.45" customHeight="1">
      <c r="A29" s="113"/>
      <c r="B29" s="114"/>
      <c r="C29" s="113"/>
      <c r="D29" s="113"/>
      <c r="E29" s="349" t="s">
        <v>19</v>
      </c>
      <c r="F29" s="349"/>
      <c r="G29" s="349"/>
      <c r="H29" s="349"/>
      <c r="I29" s="113"/>
      <c r="J29" s="113"/>
      <c r="K29" s="113"/>
      <c r="L29" s="115"/>
      <c r="S29" s="113"/>
      <c r="T29" s="113"/>
      <c r="U29" s="113"/>
      <c r="V29" s="113"/>
      <c r="W29" s="113"/>
      <c r="X29" s="113"/>
      <c r="Y29" s="113"/>
      <c r="Z29" s="113"/>
      <c r="AA29" s="113"/>
      <c r="AB29" s="113"/>
      <c r="AC29" s="113"/>
      <c r="AD29" s="113"/>
      <c r="AE29" s="113"/>
    </row>
    <row r="30" spans="1:31" s="2" customFormat="1" ht="6.95" customHeight="1">
      <c r="A30" s="32"/>
      <c r="B30" s="37"/>
      <c r="C30" s="32"/>
      <c r="D30" s="32"/>
      <c r="E30" s="32"/>
      <c r="F30" s="32"/>
      <c r="G30" s="32"/>
      <c r="H30" s="32"/>
      <c r="I30" s="32"/>
      <c r="J30" s="32"/>
      <c r="K30" s="32"/>
      <c r="L30" s="111"/>
      <c r="S30" s="32"/>
      <c r="T30" s="32"/>
      <c r="U30" s="32"/>
      <c r="V30" s="32"/>
      <c r="W30" s="32"/>
      <c r="X30" s="32"/>
      <c r="Y30" s="32"/>
      <c r="Z30" s="32"/>
      <c r="AA30" s="32"/>
      <c r="AB30" s="32"/>
      <c r="AC30" s="32"/>
      <c r="AD30" s="32"/>
      <c r="AE30" s="32"/>
    </row>
    <row r="31" spans="1:31" s="2" customFormat="1" ht="6.95" customHeight="1">
      <c r="A31" s="32"/>
      <c r="B31" s="37"/>
      <c r="C31" s="32"/>
      <c r="D31" s="116"/>
      <c r="E31" s="116"/>
      <c r="F31" s="116"/>
      <c r="G31" s="116"/>
      <c r="H31" s="116"/>
      <c r="I31" s="116"/>
      <c r="J31" s="116"/>
      <c r="K31" s="116"/>
      <c r="L31" s="111"/>
      <c r="S31" s="32"/>
      <c r="T31" s="32"/>
      <c r="U31" s="32"/>
      <c r="V31" s="32"/>
      <c r="W31" s="32"/>
      <c r="X31" s="32"/>
      <c r="Y31" s="32"/>
      <c r="Z31" s="32"/>
      <c r="AA31" s="32"/>
      <c r="AB31" s="32"/>
      <c r="AC31" s="32"/>
      <c r="AD31" s="32"/>
      <c r="AE31" s="32"/>
    </row>
    <row r="32" spans="1:31" s="2" customFormat="1" ht="25.35" customHeight="1">
      <c r="A32" s="32"/>
      <c r="B32" s="37"/>
      <c r="C32" s="32"/>
      <c r="D32" s="117" t="s">
        <v>40</v>
      </c>
      <c r="E32" s="32"/>
      <c r="F32" s="32"/>
      <c r="G32" s="32"/>
      <c r="H32" s="32"/>
      <c r="I32" s="32"/>
      <c r="J32" s="118">
        <f>ROUND(J93, 2)</f>
        <v>0</v>
      </c>
      <c r="K32" s="32"/>
      <c r="L32" s="111"/>
      <c r="S32" s="32"/>
      <c r="T32" s="32"/>
      <c r="U32" s="32"/>
      <c r="V32" s="32"/>
      <c r="W32" s="32"/>
      <c r="X32" s="32"/>
      <c r="Y32" s="32"/>
      <c r="Z32" s="32"/>
      <c r="AA32" s="32"/>
      <c r="AB32" s="32"/>
      <c r="AC32" s="32"/>
      <c r="AD32" s="32"/>
      <c r="AE32" s="32"/>
    </row>
    <row r="33" spans="1:31" s="2" customFormat="1" ht="6.95" customHeight="1">
      <c r="A33" s="32"/>
      <c r="B33" s="37"/>
      <c r="C33" s="32"/>
      <c r="D33" s="116"/>
      <c r="E33" s="116"/>
      <c r="F33" s="116"/>
      <c r="G33" s="116"/>
      <c r="H33" s="116"/>
      <c r="I33" s="116"/>
      <c r="J33" s="116"/>
      <c r="K33" s="116"/>
      <c r="L33" s="111"/>
      <c r="S33" s="32"/>
      <c r="T33" s="32"/>
      <c r="U33" s="32"/>
      <c r="V33" s="32"/>
      <c r="W33" s="32"/>
      <c r="X33" s="32"/>
      <c r="Y33" s="32"/>
      <c r="Z33" s="32"/>
      <c r="AA33" s="32"/>
      <c r="AB33" s="32"/>
      <c r="AC33" s="32"/>
      <c r="AD33" s="32"/>
      <c r="AE33" s="32"/>
    </row>
    <row r="34" spans="1:31" s="2" customFormat="1" ht="14.45" customHeight="1">
      <c r="A34" s="32"/>
      <c r="B34" s="37"/>
      <c r="C34" s="32"/>
      <c r="D34" s="32"/>
      <c r="E34" s="32"/>
      <c r="F34" s="119" t="s">
        <v>42</v>
      </c>
      <c r="G34" s="32"/>
      <c r="H34" s="32"/>
      <c r="I34" s="119" t="s">
        <v>41</v>
      </c>
      <c r="J34" s="119" t="s">
        <v>43</v>
      </c>
      <c r="K34" s="32"/>
      <c r="L34" s="111"/>
      <c r="S34" s="32"/>
      <c r="T34" s="32"/>
      <c r="U34" s="32"/>
      <c r="V34" s="32"/>
      <c r="W34" s="32"/>
      <c r="X34" s="32"/>
      <c r="Y34" s="32"/>
      <c r="Z34" s="32"/>
      <c r="AA34" s="32"/>
      <c r="AB34" s="32"/>
      <c r="AC34" s="32"/>
      <c r="AD34" s="32"/>
      <c r="AE34" s="32"/>
    </row>
    <row r="35" spans="1:31" s="2" customFormat="1" ht="14.45" customHeight="1">
      <c r="A35" s="32"/>
      <c r="B35" s="37"/>
      <c r="C35" s="32"/>
      <c r="D35" s="120" t="s">
        <v>44</v>
      </c>
      <c r="E35" s="110" t="s">
        <v>45</v>
      </c>
      <c r="F35" s="121">
        <f>ROUND((SUM(BE93:BE305)),  2)</f>
        <v>0</v>
      </c>
      <c r="G35" s="32"/>
      <c r="H35" s="32"/>
      <c r="I35" s="122">
        <v>0.21</v>
      </c>
      <c r="J35" s="121">
        <f>ROUND(((SUM(BE93:BE305))*I35),  2)</f>
        <v>0</v>
      </c>
      <c r="K35" s="32"/>
      <c r="L35" s="111"/>
      <c r="S35" s="32"/>
      <c r="T35" s="32"/>
      <c r="U35" s="32"/>
      <c r="V35" s="32"/>
      <c r="W35" s="32"/>
      <c r="X35" s="32"/>
      <c r="Y35" s="32"/>
      <c r="Z35" s="32"/>
      <c r="AA35" s="32"/>
      <c r="AB35" s="32"/>
      <c r="AC35" s="32"/>
      <c r="AD35" s="32"/>
      <c r="AE35" s="32"/>
    </row>
    <row r="36" spans="1:31" s="2" customFormat="1" ht="14.45" customHeight="1">
      <c r="A36" s="32"/>
      <c r="B36" s="37"/>
      <c r="C36" s="32"/>
      <c r="D36" s="32"/>
      <c r="E36" s="110" t="s">
        <v>46</v>
      </c>
      <c r="F36" s="121">
        <f>ROUND((SUM(BF93:BF305)),  2)</f>
        <v>0</v>
      </c>
      <c r="G36" s="32"/>
      <c r="H36" s="32"/>
      <c r="I36" s="122">
        <v>0.15</v>
      </c>
      <c r="J36" s="121">
        <f>ROUND(((SUM(BF93:BF305))*I36),  2)</f>
        <v>0</v>
      </c>
      <c r="K36" s="32"/>
      <c r="L36" s="111"/>
      <c r="S36" s="32"/>
      <c r="T36" s="32"/>
      <c r="U36" s="32"/>
      <c r="V36" s="32"/>
      <c r="W36" s="32"/>
      <c r="X36" s="32"/>
      <c r="Y36" s="32"/>
      <c r="Z36" s="32"/>
      <c r="AA36" s="32"/>
      <c r="AB36" s="32"/>
      <c r="AC36" s="32"/>
      <c r="AD36" s="32"/>
      <c r="AE36" s="32"/>
    </row>
    <row r="37" spans="1:31" s="2" customFormat="1" ht="14.45" hidden="1" customHeight="1">
      <c r="A37" s="32"/>
      <c r="B37" s="37"/>
      <c r="C37" s="32"/>
      <c r="D37" s="32"/>
      <c r="E37" s="110" t="s">
        <v>47</v>
      </c>
      <c r="F37" s="121">
        <f>ROUND((SUM(BG93:BG305)),  2)</f>
        <v>0</v>
      </c>
      <c r="G37" s="32"/>
      <c r="H37" s="32"/>
      <c r="I37" s="122">
        <v>0.21</v>
      </c>
      <c r="J37" s="121">
        <f>0</f>
        <v>0</v>
      </c>
      <c r="K37" s="32"/>
      <c r="L37" s="111"/>
      <c r="S37" s="32"/>
      <c r="T37" s="32"/>
      <c r="U37" s="32"/>
      <c r="V37" s="32"/>
      <c r="W37" s="32"/>
      <c r="X37" s="32"/>
      <c r="Y37" s="32"/>
      <c r="Z37" s="32"/>
      <c r="AA37" s="32"/>
      <c r="AB37" s="32"/>
      <c r="AC37" s="32"/>
      <c r="AD37" s="32"/>
      <c r="AE37" s="32"/>
    </row>
    <row r="38" spans="1:31" s="2" customFormat="1" ht="14.45" hidden="1" customHeight="1">
      <c r="A38" s="32"/>
      <c r="B38" s="37"/>
      <c r="C38" s="32"/>
      <c r="D38" s="32"/>
      <c r="E38" s="110" t="s">
        <v>48</v>
      </c>
      <c r="F38" s="121">
        <f>ROUND((SUM(BH93:BH305)),  2)</f>
        <v>0</v>
      </c>
      <c r="G38" s="32"/>
      <c r="H38" s="32"/>
      <c r="I38" s="122">
        <v>0.15</v>
      </c>
      <c r="J38" s="121">
        <f>0</f>
        <v>0</v>
      </c>
      <c r="K38" s="32"/>
      <c r="L38" s="111"/>
      <c r="S38" s="32"/>
      <c r="T38" s="32"/>
      <c r="U38" s="32"/>
      <c r="V38" s="32"/>
      <c r="W38" s="32"/>
      <c r="X38" s="32"/>
      <c r="Y38" s="32"/>
      <c r="Z38" s="32"/>
      <c r="AA38" s="32"/>
      <c r="AB38" s="32"/>
      <c r="AC38" s="32"/>
      <c r="AD38" s="32"/>
      <c r="AE38" s="32"/>
    </row>
    <row r="39" spans="1:31" s="2" customFormat="1" ht="14.45" hidden="1" customHeight="1">
      <c r="A39" s="32"/>
      <c r="B39" s="37"/>
      <c r="C39" s="32"/>
      <c r="D39" s="32"/>
      <c r="E39" s="110" t="s">
        <v>49</v>
      </c>
      <c r="F39" s="121">
        <f>ROUND((SUM(BI93:BI305)),  2)</f>
        <v>0</v>
      </c>
      <c r="G39" s="32"/>
      <c r="H39" s="32"/>
      <c r="I39" s="122">
        <v>0</v>
      </c>
      <c r="J39" s="121">
        <f>0</f>
        <v>0</v>
      </c>
      <c r="K39" s="32"/>
      <c r="L39" s="111"/>
      <c r="S39" s="32"/>
      <c r="T39" s="32"/>
      <c r="U39" s="32"/>
      <c r="V39" s="32"/>
      <c r="W39" s="32"/>
      <c r="X39" s="32"/>
      <c r="Y39" s="32"/>
      <c r="Z39" s="32"/>
      <c r="AA39" s="32"/>
      <c r="AB39" s="32"/>
      <c r="AC39" s="32"/>
      <c r="AD39" s="32"/>
      <c r="AE39" s="32"/>
    </row>
    <row r="40" spans="1:31" s="2" customFormat="1" ht="6.95" customHeight="1">
      <c r="A40" s="32"/>
      <c r="B40" s="37"/>
      <c r="C40" s="32"/>
      <c r="D40" s="32"/>
      <c r="E40" s="32"/>
      <c r="F40" s="32"/>
      <c r="G40" s="32"/>
      <c r="H40" s="32"/>
      <c r="I40" s="32"/>
      <c r="J40" s="32"/>
      <c r="K40" s="32"/>
      <c r="L40" s="111"/>
      <c r="S40" s="32"/>
      <c r="T40" s="32"/>
      <c r="U40" s="32"/>
      <c r="V40" s="32"/>
      <c r="W40" s="32"/>
      <c r="X40" s="32"/>
      <c r="Y40" s="32"/>
      <c r="Z40" s="32"/>
      <c r="AA40" s="32"/>
      <c r="AB40" s="32"/>
      <c r="AC40" s="32"/>
      <c r="AD40" s="32"/>
      <c r="AE40" s="32"/>
    </row>
    <row r="41" spans="1:31" s="2" customFormat="1" ht="25.35" customHeight="1">
      <c r="A41" s="32"/>
      <c r="B41" s="37"/>
      <c r="C41" s="123"/>
      <c r="D41" s="124" t="s">
        <v>50</v>
      </c>
      <c r="E41" s="125"/>
      <c r="F41" s="125"/>
      <c r="G41" s="126" t="s">
        <v>51</v>
      </c>
      <c r="H41" s="127" t="s">
        <v>52</v>
      </c>
      <c r="I41" s="125"/>
      <c r="J41" s="128">
        <f>SUM(J32:J39)</f>
        <v>0</v>
      </c>
      <c r="K41" s="129"/>
      <c r="L41" s="111"/>
      <c r="S41" s="32"/>
      <c r="T41" s="32"/>
      <c r="U41" s="32"/>
      <c r="V41" s="32"/>
      <c r="W41" s="32"/>
      <c r="X41" s="32"/>
      <c r="Y41" s="32"/>
      <c r="Z41" s="32"/>
      <c r="AA41" s="32"/>
      <c r="AB41" s="32"/>
      <c r="AC41" s="32"/>
      <c r="AD41" s="32"/>
      <c r="AE41" s="32"/>
    </row>
    <row r="42" spans="1:31" s="2" customFormat="1" ht="14.45" customHeight="1">
      <c r="A42" s="32"/>
      <c r="B42" s="130"/>
      <c r="C42" s="131"/>
      <c r="D42" s="131"/>
      <c r="E42" s="131"/>
      <c r="F42" s="131"/>
      <c r="G42" s="131"/>
      <c r="H42" s="131"/>
      <c r="I42" s="131"/>
      <c r="J42" s="131"/>
      <c r="K42" s="131"/>
      <c r="L42" s="111"/>
      <c r="S42" s="32"/>
      <c r="T42" s="32"/>
      <c r="U42" s="32"/>
      <c r="V42" s="32"/>
      <c r="W42" s="32"/>
      <c r="X42" s="32"/>
      <c r="Y42" s="32"/>
      <c r="Z42" s="32"/>
      <c r="AA42" s="32"/>
      <c r="AB42" s="32"/>
      <c r="AC42" s="32"/>
      <c r="AD42" s="32"/>
      <c r="AE42" s="32"/>
    </row>
    <row r="46" spans="1:31" s="2" customFormat="1" ht="6.95" customHeight="1">
      <c r="A46" s="32"/>
      <c r="B46" s="132"/>
      <c r="C46" s="133"/>
      <c r="D46" s="133"/>
      <c r="E46" s="133"/>
      <c r="F46" s="133"/>
      <c r="G46" s="133"/>
      <c r="H46" s="133"/>
      <c r="I46" s="133"/>
      <c r="J46" s="133"/>
      <c r="K46" s="133"/>
      <c r="L46" s="111"/>
      <c r="S46" s="32"/>
      <c r="T46" s="32"/>
      <c r="U46" s="32"/>
      <c r="V46" s="32"/>
      <c r="W46" s="32"/>
      <c r="X46" s="32"/>
      <c r="Y46" s="32"/>
      <c r="Z46" s="32"/>
      <c r="AA46" s="32"/>
      <c r="AB46" s="32"/>
      <c r="AC46" s="32"/>
      <c r="AD46" s="32"/>
      <c r="AE46" s="32"/>
    </row>
    <row r="47" spans="1:31" s="2" customFormat="1" ht="24.95" customHeight="1">
      <c r="A47" s="32"/>
      <c r="B47" s="33"/>
      <c r="C47" s="21" t="s">
        <v>116</v>
      </c>
      <c r="D47" s="34"/>
      <c r="E47" s="34"/>
      <c r="F47" s="34"/>
      <c r="G47" s="34"/>
      <c r="H47" s="34"/>
      <c r="I47" s="34"/>
      <c r="J47" s="34"/>
      <c r="K47" s="34"/>
      <c r="L47" s="111"/>
      <c r="S47" s="32"/>
      <c r="T47" s="32"/>
      <c r="U47" s="32"/>
      <c r="V47" s="32"/>
      <c r="W47" s="32"/>
      <c r="X47" s="32"/>
      <c r="Y47" s="32"/>
      <c r="Z47" s="32"/>
      <c r="AA47" s="32"/>
      <c r="AB47" s="32"/>
      <c r="AC47" s="32"/>
      <c r="AD47" s="32"/>
      <c r="AE47" s="32"/>
    </row>
    <row r="48" spans="1:31" s="2" customFormat="1" ht="6.95" customHeight="1">
      <c r="A48" s="32"/>
      <c r="B48" s="33"/>
      <c r="C48" s="34"/>
      <c r="D48" s="34"/>
      <c r="E48" s="34"/>
      <c r="F48" s="34"/>
      <c r="G48" s="34"/>
      <c r="H48" s="34"/>
      <c r="I48" s="34"/>
      <c r="J48" s="34"/>
      <c r="K48" s="34"/>
      <c r="L48" s="111"/>
      <c r="S48" s="32"/>
      <c r="T48" s="32"/>
      <c r="U48" s="32"/>
      <c r="V48" s="32"/>
      <c r="W48" s="32"/>
      <c r="X48" s="32"/>
      <c r="Y48" s="32"/>
      <c r="Z48" s="32"/>
      <c r="AA48" s="32"/>
      <c r="AB48" s="32"/>
      <c r="AC48" s="32"/>
      <c r="AD48" s="32"/>
      <c r="AE48" s="32"/>
    </row>
    <row r="49" spans="1:47" s="2" customFormat="1" ht="12" customHeight="1">
      <c r="A49" s="32"/>
      <c r="B49" s="33"/>
      <c r="C49" s="27" t="s">
        <v>16</v>
      </c>
      <c r="D49" s="34"/>
      <c r="E49" s="34"/>
      <c r="F49" s="34"/>
      <c r="G49" s="34"/>
      <c r="H49" s="34"/>
      <c r="I49" s="34"/>
      <c r="J49" s="34"/>
      <c r="K49" s="34"/>
      <c r="L49" s="111"/>
      <c r="S49" s="32"/>
      <c r="T49" s="32"/>
      <c r="U49" s="32"/>
      <c r="V49" s="32"/>
      <c r="W49" s="32"/>
      <c r="X49" s="32"/>
      <c r="Y49" s="32"/>
      <c r="Z49" s="32"/>
      <c r="AA49" s="32"/>
      <c r="AB49" s="32"/>
      <c r="AC49" s="32"/>
      <c r="AD49" s="32"/>
      <c r="AE49" s="32"/>
    </row>
    <row r="50" spans="1:47" s="2" customFormat="1" ht="14.45" customHeight="1">
      <c r="A50" s="32"/>
      <c r="B50" s="33"/>
      <c r="C50" s="34"/>
      <c r="D50" s="34"/>
      <c r="E50" s="350" t="str">
        <f>E7</f>
        <v>Stavební úpravy objektu č.p. 104 a 105, Café Herzog, Broumov - 1. etapa</v>
      </c>
      <c r="F50" s="351"/>
      <c r="G50" s="351"/>
      <c r="H50" s="351"/>
      <c r="I50" s="34"/>
      <c r="J50" s="34"/>
      <c r="K50" s="34"/>
      <c r="L50" s="111"/>
      <c r="S50" s="32"/>
      <c r="T50" s="32"/>
      <c r="U50" s="32"/>
      <c r="V50" s="32"/>
      <c r="W50" s="32"/>
      <c r="X50" s="32"/>
      <c r="Y50" s="32"/>
      <c r="Z50" s="32"/>
      <c r="AA50" s="32"/>
      <c r="AB50" s="32"/>
      <c r="AC50" s="32"/>
      <c r="AD50" s="32"/>
      <c r="AE50" s="32"/>
    </row>
    <row r="51" spans="1:47" s="1" customFormat="1" ht="12" customHeight="1">
      <c r="B51" s="19"/>
      <c r="C51" s="27" t="s">
        <v>112</v>
      </c>
      <c r="D51" s="20"/>
      <c r="E51" s="20"/>
      <c r="F51" s="20"/>
      <c r="G51" s="20"/>
      <c r="H51" s="20"/>
      <c r="I51" s="20"/>
      <c r="J51" s="20"/>
      <c r="K51" s="20"/>
      <c r="L51" s="18"/>
    </row>
    <row r="52" spans="1:47" s="2" customFormat="1" ht="14.45" customHeight="1">
      <c r="A52" s="32"/>
      <c r="B52" s="33"/>
      <c r="C52" s="34"/>
      <c r="D52" s="34"/>
      <c r="E52" s="350" t="s">
        <v>113</v>
      </c>
      <c r="F52" s="352"/>
      <c r="G52" s="352"/>
      <c r="H52" s="352"/>
      <c r="I52" s="34"/>
      <c r="J52" s="34"/>
      <c r="K52" s="34"/>
      <c r="L52" s="111"/>
      <c r="S52" s="32"/>
      <c r="T52" s="32"/>
      <c r="U52" s="32"/>
      <c r="V52" s="32"/>
      <c r="W52" s="32"/>
      <c r="X52" s="32"/>
      <c r="Y52" s="32"/>
      <c r="Z52" s="32"/>
      <c r="AA52" s="32"/>
      <c r="AB52" s="32"/>
      <c r="AC52" s="32"/>
      <c r="AD52" s="32"/>
      <c r="AE52" s="32"/>
    </row>
    <row r="53" spans="1:47" s="2" customFormat="1" ht="12" customHeight="1">
      <c r="A53" s="32"/>
      <c r="B53" s="33"/>
      <c r="C53" s="27" t="s">
        <v>114</v>
      </c>
      <c r="D53" s="34"/>
      <c r="E53" s="34"/>
      <c r="F53" s="34"/>
      <c r="G53" s="34"/>
      <c r="H53" s="34"/>
      <c r="I53" s="34"/>
      <c r="J53" s="34"/>
      <c r="K53" s="34"/>
      <c r="L53" s="111"/>
      <c r="S53" s="32"/>
      <c r="T53" s="32"/>
      <c r="U53" s="32"/>
      <c r="V53" s="32"/>
      <c r="W53" s="32"/>
      <c r="X53" s="32"/>
      <c r="Y53" s="32"/>
      <c r="Z53" s="32"/>
      <c r="AA53" s="32"/>
      <c r="AB53" s="32"/>
      <c r="AC53" s="32"/>
      <c r="AD53" s="32"/>
      <c r="AE53" s="32"/>
    </row>
    <row r="54" spans="1:47" s="2" customFormat="1" ht="15.6" customHeight="1">
      <c r="A54" s="32"/>
      <c r="B54" s="33"/>
      <c r="C54" s="34"/>
      <c r="D54" s="34"/>
      <c r="E54" s="299" t="str">
        <f>E11</f>
        <v>1.4 - Zdravotní technika</v>
      </c>
      <c r="F54" s="352"/>
      <c r="G54" s="352"/>
      <c r="H54" s="352"/>
      <c r="I54" s="34"/>
      <c r="J54" s="34"/>
      <c r="K54" s="34"/>
      <c r="L54" s="111"/>
      <c r="S54" s="32"/>
      <c r="T54" s="32"/>
      <c r="U54" s="32"/>
      <c r="V54" s="32"/>
      <c r="W54" s="32"/>
      <c r="X54" s="32"/>
      <c r="Y54" s="32"/>
      <c r="Z54" s="32"/>
      <c r="AA54" s="32"/>
      <c r="AB54" s="32"/>
      <c r="AC54" s="32"/>
      <c r="AD54" s="32"/>
      <c r="AE54" s="32"/>
    </row>
    <row r="55" spans="1:47" s="2" customFormat="1" ht="6.95" customHeight="1">
      <c r="A55" s="32"/>
      <c r="B55" s="33"/>
      <c r="C55" s="34"/>
      <c r="D55" s="34"/>
      <c r="E55" s="34"/>
      <c r="F55" s="34"/>
      <c r="G55" s="34"/>
      <c r="H55" s="34"/>
      <c r="I55" s="34"/>
      <c r="J55" s="34"/>
      <c r="K55" s="34"/>
      <c r="L55" s="111"/>
      <c r="S55" s="32"/>
      <c r="T55" s="32"/>
      <c r="U55" s="32"/>
      <c r="V55" s="32"/>
      <c r="W55" s="32"/>
      <c r="X55" s="32"/>
      <c r="Y55" s="32"/>
      <c r="Z55" s="32"/>
      <c r="AA55" s="32"/>
      <c r="AB55" s="32"/>
      <c r="AC55" s="32"/>
      <c r="AD55" s="32"/>
      <c r="AE55" s="32"/>
    </row>
    <row r="56" spans="1:47" s="2" customFormat="1" ht="12" customHeight="1">
      <c r="A56" s="32"/>
      <c r="B56" s="33"/>
      <c r="C56" s="27" t="s">
        <v>21</v>
      </c>
      <c r="D56" s="34"/>
      <c r="E56" s="34"/>
      <c r="F56" s="25" t="str">
        <f>F14</f>
        <v>k. ú. Broumov</v>
      </c>
      <c r="G56" s="34"/>
      <c r="H56" s="34"/>
      <c r="I56" s="27" t="s">
        <v>23</v>
      </c>
      <c r="J56" s="57" t="str">
        <f>IF(J14="","",J14)</f>
        <v>10. 10. 2022</v>
      </c>
      <c r="K56" s="34"/>
      <c r="L56" s="111"/>
      <c r="S56" s="32"/>
      <c r="T56" s="32"/>
      <c r="U56" s="32"/>
      <c r="V56" s="32"/>
      <c r="W56" s="32"/>
      <c r="X56" s="32"/>
      <c r="Y56" s="32"/>
      <c r="Z56" s="32"/>
      <c r="AA56" s="32"/>
      <c r="AB56" s="32"/>
      <c r="AC56" s="32"/>
      <c r="AD56" s="32"/>
      <c r="AE56" s="32"/>
    </row>
    <row r="57" spans="1:47" s="2" customFormat="1" ht="6.95" customHeight="1">
      <c r="A57" s="32"/>
      <c r="B57" s="33"/>
      <c r="C57" s="34"/>
      <c r="D57" s="34"/>
      <c r="E57" s="34"/>
      <c r="F57" s="34"/>
      <c r="G57" s="34"/>
      <c r="H57" s="34"/>
      <c r="I57" s="34"/>
      <c r="J57" s="34"/>
      <c r="K57" s="34"/>
      <c r="L57" s="111"/>
      <c r="S57" s="32"/>
      <c r="T57" s="32"/>
      <c r="U57" s="32"/>
      <c r="V57" s="32"/>
      <c r="W57" s="32"/>
      <c r="X57" s="32"/>
      <c r="Y57" s="32"/>
      <c r="Z57" s="32"/>
      <c r="AA57" s="32"/>
      <c r="AB57" s="32"/>
      <c r="AC57" s="32"/>
      <c r="AD57" s="32"/>
      <c r="AE57" s="32"/>
    </row>
    <row r="58" spans="1:47" s="2" customFormat="1" ht="15.6" customHeight="1">
      <c r="A58" s="32"/>
      <c r="B58" s="33"/>
      <c r="C58" s="27" t="s">
        <v>25</v>
      </c>
      <c r="D58" s="34"/>
      <c r="E58" s="34"/>
      <c r="F58" s="25" t="str">
        <f>E17</f>
        <v xml:space="preserve"> </v>
      </c>
      <c r="G58" s="34"/>
      <c r="H58" s="34"/>
      <c r="I58" s="27" t="s">
        <v>31</v>
      </c>
      <c r="J58" s="30" t="str">
        <f>E23</f>
        <v>INS spol. s r.o.</v>
      </c>
      <c r="K58" s="34"/>
      <c r="L58" s="111"/>
      <c r="S58" s="32"/>
      <c r="T58" s="32"/>
      <c r="U58" s="32"/>
      <c r="V58" s="32"/>
      <c r="W58" s="32"/>
      <c r="X58" s="32"/>
      <c r="Y58" s="32"/>
      <c r="Z58" s="32"/>
      <c r="AA58" s="32"/>
      <c r="AB58" s="32"/>
      <c r="AC58" s="32"/>
      <c r="AD58" s="32"/>
      <c r="AE58" s="32"/>
    </row>
    <row r="59" spans="1:47" s="2" customFormat="1" ht="26.45" customHeight="1">
      <c r="A59" s="32"/>
      <c r="B59" s="33"/>
      <c r="C59" s="27" t="s">
        <v>29</v>
      </c>
      <c r="D59" s="34"/>
      <c r="E59" s="34"/>
      <c r="F59" s="25" t="str">
        <f>IF(E20="","",E20)</f>
        <v>Vyplň údaj</v>
      </c>
      <c r="G59" s="34"/>
      <c r="H59" s="34"/>
      <c r="I59" s="27" t="s">
        <v>36</v>
      </c>
      <c r="J59" s="30" t="str">
        <f>E26</f>
        <v>Ing. Michaela Hůlková</v>
      </c>
      <c r="K59" s="34"/>
      <c r="L59" s="111"/>
      <c r="S59" s="32"/>
      <c r="T59" s="32"/>
      <c r="U59" s="32"/>
      <c r="V59" s="32"/>
      <c r="W59" s="32"/>
      <c r="X59" s="32"/>
      <c r="Y59" s="32"/>
      <c r="Z59" s="32"/>
      <c r="AA59" s="32"/>
      <c r="AB59" s="32"/>
      <c r="AC59" s="32"/>
      <c r="AD59" s="32"/>
      <c r="AE59" s="32"/>
    </row>
    <row r="60" spans="1:47" s="2" customFormat="1" ht="10.35" customHeight="1">
      <c r="A60" s="32"/>
      <c r="B60" s="33"/>
      <c r="C60" s="34"/>
      <c r="D60" s="34"/>
      <c r="E60" s="34"/>
      <c r="F60" s="34"/>
      <c r="G60" s="34"/>
      <c r="H60" s="34"/>
      <c r="I60" s="34"/>
      <c r="J60" s="34"/>
      <c r="K60" s="34"/>
      <c r="L60" s="111"/>
      <c r="S60" s="32"/>
      <c r="T60" s="32"/>
      <c r="U60" s="32"/>
      <c r="V60" s="32"/>
      <c r="W60" s="32"/>
      <c r="X60" s="32"/>
      <c r="Y60" s="32"/>
      <c r="Z60" s="32"/>
      <c r="AA60" s="32"/>
      <c r="AB60" s="32"/>
      <c r="AC60" s="32"/>
      <c r="AD60" s="32"/>
      <c r="AE60" s="32"/>
    </row>
    <row r="61" spans="1:47" s="2" customFormat="1" ht="29.25" customHeight="1">
      <c r="A61" s="32"/>
      <c r="B61" s="33"/>
      <c r="C61" s="134" t="s">
        <v>117</v>
      </c>
      <c r="D61" s="135"/>
      <c r="E61" s="135"/>
      <c r="F61" s="135"/>
      <c r="G61" s="135"/>
      <c r="H61" s="135"/>
      <c r="I61" s="135"/>
      <c r="J61" s="136" t="s">
        <v>118</v>
      </c>
      <c r="K61" s="135"/>
      <c r="L61" s="111"/>
      <c r="S61" s="32"/>
      <c r="T61" s="32"/>
      <c r="U61" s="32"/>
      <c r="V61" s="32"/>
      <c r="W61" s="32"/>
      <c r="X61" s="32"/>
      <c r="Y61" s="32"/>
      <c r="Z61" s="32"/>
      <c r="AA61" s="32"/>
      <c r="AB61" s="32"/>
      <c r="AC61" s="32"/>
      <c r="AD61" s="32"/>
      <c r="AE61" s="32"/>
    </row>
    <row r="62" spans="1:47" s="2" customFormat="1" ht="10.35" customHeight="1">
      <c r="A62" s="32"/>
      <c r="B62" s="33"/>
      <c r="C62" s="34"/>
      <c r="D62" s="34"/>
      <c r="E62" s="34"/>
      <c r="F62" s="34"/>
      <c r="G62" s="34"/>
      <c r="H62" s="34"/>
      <c r="I62" s="34"/>
      <c r="J62" s="34"/>
      <c r="K62" s="34"/>
      <c r="L62" s="111"/>
      <c r="S62" s="32"/>
      <c r="T62" s="32"/>
      <c r="U62" s="32"/>
      <c r="V62" s="32"/>
      <c r="W62" s="32"/>
      <c r="X62" s="32"/>
      <c r="Y62" s="32"/>
      <c r="Z62" s="32"/>
      <c r="AA62" s="32"/>
      <c r="AB62" s="32"/>
      <c r="AC62" s="32"/>
      <c r="AD62" s="32"/>
      <c r="AE62" s="32"/>
    </row>
    <row r="63" spans="1:47" s="2" customFormat="1" ht="22.9" customHeight="1">
      <c r="A63" s="32"/>
      <c r="B63" s="33"/>
      <c r="C63" s="137" t="s">
        <v>72</v>
      </c>
      <c r="D63" s="34"/>
      <c r="E63" s="34"/>
      <c r="F63" s="34"/>
      <c r="G63" s="34"/>
      <c r="H63" s="34"/>
      <c r="I63" s="34"/>
      <c r="J63" s="75">
        <f>J93</f>
        <v>0</v>
      </c>
      <c r="K63" s="34"/>
      <c r="L63" s="111"/>
      <c r="S63" s="32"/>
      <c r="T63" s="32"/>
      <c r="U63" s="32"/>
      <c r="V63" s="32"/>
      <c r="W63" s="32"/>
      <c r="X63" s="32"/>
      <c r="Y63" s="32"/>
      <c r="Z63" s="32"/>
      <c r="AA63" s="32"/>
      <c r="AB63" s="32"/>
      <c r="AC63" s="32"/>
      <c r="AD63" s="32"/>
      <c r="AE63" s="32"/>
      <c r="AU63" s="15" t="s">
        <v>119</v>
      </c>
    </row>
    <row r="64" spans="1:47" s="9" customFormat="1" ht="24.95" customHeight="1">
      <c r="B64" s="138"/>
      <c r="C64" s="139"/>
      <c r="D64" s="140" t="s">
        <v>120</v>
      </c>
      <c r="E64" s="141"/>
      <c r="F64" s="141"/>
      <c r="G64" s="141"/>
      <c r="H64" s="141"/>
      <c r="I64" s="141"/>
      <c r="J64" s="142">
        <f>J94</f>
        <v>0</v>
      </c>
      <c r="K64" s="139"/>
      <c r="L64" s="143"/>
    </row>
    <row r="65" spans="1:31" s="10" customFormat="1" ht="19.899999999999999" customHeight="1">
      <c r="B65" s="144"/>
      <c r="C65" s="95"/>
      <c r="D65" s="145" t="s">
        <v>127</v>
      </c>
      <c r="E65" s="146"/>
      <c r="F65" s="146"/>
      <c r="G65" s="146"/>
      <c r="H65" s="146"/>
      <c r="I65" s="146"/>
      <c r="J65" s="147">
        <f>J95</f>
        <v>0</v>
      </c>
      <c r="K65" s="95"/>
      <c r="L65" s="148"/>
    </row>
    <row r="66" spans="1:31" s="9" customFormat="1" ht="24.95" customHeight="1">
      <c r="B66" s="138"/>
      <c r="C66" s="139"/>
      <c r="D66" s="140" t="s">
        <v>134</v>
      </c>
      <c r="E66" s="141"/>
      <c r="F66" s="141"/>
      <c r="G66" s="141"/>
      <c r="H66" s="141"/>
      <c r="I66" s="141"/>
      <c r="J66" s="142">
        <f>J102</f>
        <v>0</v>
      </c>
      <c r="K66" s="139"/>
      <c r="L66" s="143"/>
    </row>
    <row r="67" spans="1:31" s="10" customFormat="1" ht="19.899999999999999" customHeight="1">
      <c r="B67" s="144"/>
      <c r="C67" s="95"/>
      <c r="D67" s="145" t="s">
        <v>1066</v>
      </c>
      <c r="E67" s="146"/>
      <c r="F67" s="146"/>
      <c r="G67" s="146"/>
      <c r="H67" s="146"/>
      <c r="I67" s="146"/>
      <c r="J67" s="147">
        <f>J103</f>
        <v>0</v>
      </c>
      <c r="K67" s="95"/>
      <c r="L67" s="148"/>
    </row>
    <row r="68" spans="1:31" s="10" customFormat="1" ht="19.899999999999999" customHeight="1">
      <c r="B68" s="144"/>
      <c r="C68" s="95"/>
      <c r="D68" s="145" t="s">
        <v>1067</v>
      </c>
      <c r="E68" s="146"/>
      <c r="F68" s="146"/>
      <c r="G68" s="146"/>
      <c r="H68" s="146"/>
      <c r="I68" s="146"/>
      <c r="J68" s="147">
        <f>J153</f>
        <v>0</v>
      </c>
      <c r="K68" s="95"/>
      <c r="L68" s="148"/>
    </row>
    <row r="69" spans="1:31" s="10" customFormat="1" ht="19.899999999999999" customHeight="1">
      <c r="B69" s="144"/>
      <c r="C69" s="95"/>
      <c r="D69" s="145" t="s">
        <v>1068</v>
      </c>
      <c r="E69" s="146"/>
      <c r="F69" s="146"/>
      <c r="G69" s="146"/>
      <c r="H69" s="146"/>
      <c r="I69" s="146"/>
      <c r="J69" s="147">
        <f>J221</f>
        <v>0</v>
      </c>
      <c r="K69" s="95"/>
      <c r="L69" s="148"/>
    </row>
    <row r="70" spans="1:31" s="10" customFormat="1" ht="19.899999999999999" customHeight="1">
      <c r="B70" s="144"/>
      <c r="C70" s="95"/>
      <c r="D70" s="145" t="s">
        <v>1069</v>
      </c>
      <c r="E70" s="146"/>
      <c r="F70" s="146"/>
      <c r="G70" s="146"/>
      <c r="H70" s="146"/>
      <c r="I70" s="146"/>
      <c r="J70" s="147">
        <f>J288</f>
        <v>0</v>
      </c>
      <c r="K70" s="95"/>
      <c r="L70" s="148"/>
    </row>
    <row r="71" spans="1:31" s="10" customFormat="1" ht="19.899999999999999" customHeight="1">
      <c r="B71" s="144"/>
      <c r="C71" s="95"/>
      <c r="D71" s="145" t="s">
        <v>1070</v>
      </c>
      <c r="E71" s="146"/>
      <c r="F71" s="146"/>
      <c r="G71" s="146"/>
      <c r="H71" s="146"/>
      <c r="I71" s="146"/>
      <c r="J71" s="147">
        <f>J299</f>
        <v>0</v>
      </c>
      <c r="K71" s="95"/>
      <c r="L71" s="148"/>
    </row>
    <row r="72" spans="1:31" s="2" customFormat="1" ht="21.75" customHeight="1">
      <c r="A72" s="32"/>
      <c r="B72" s="33"/>
      <c r="C72" s="34"/>
      <c r="D72" s="34"/>
      <c r="E72" s="34"/>
      <c r="F72" s="34"/>
      <c r="G72" s="34"/>
      <c r="H72" s="34"/>
      <c r="I72" s="34"/>
      <c r="J72" s="34"/>
      <c r="K72" s="34"/>
      <c r="L72" s="111"/>
      <c r="S72" s="32"/>
      <c r="T72" s="32"/>
      <c r="U72" s="32"/>
      <c r="V72" s="32"/>
      <c r="W72" s="32"/>
      <c r="X72" s="32"/>
      <c r="Y72" s="32"/>
      <c r="Z72" s="32"/>
      <c r="AA72" s="32"/>
      <c r="AB72" s="32"/>
      <c r="AC72" s="32"/>
      <c r="AD72" s="32"/>
      <c r="AE72" s="32"/>
    </row>
    <row r="73" spans="1:31" s="2" customFormat="1" ht="6.95" customHeight="1">
      <c r="A73" s="32"/>
      <c r="B73" s="45"/>
      <c r="C73" s="46"/>
      <c r="D73" s="46"/>
      <c r="E73" s="46"/>
      <c r="F73" s="46"/>
      <c r="G73" s="46"/>
      <c r="H73" s="46"/>
      <c r="I73" s="46"/>
      <c r="J73" s="46"/>
      <c r="K73" s="46"/>
      <c r="L73" s="111"/>
      <c r="S73" s="32"/>
      <c r="T73" s="32"/>
      <c r="U73" s="32"/>
      <c r="V73" s="32"/>
      <c r="W73" s="32"/>
      <c r="X73" s="32"/>
      <c r="Y73" s="32"/>
      <c r="Z73" s="32"/>
      <c r="AA73" s="32"/>
      <c r="AB73" s="32"/>
      <c r="AC73" s="32"/>
      <c r="AD73" s="32"/>
      <c r="AE73" s="32"/>
    </row>
    <row r="77" spans="1:31" s="2" customFormat="1" ht="6.95" customHeight="1">
      <c r="A77" s="32"/>
      <c r="B77" s="47"/>
      <c r="C77" s="48"/>
      <c r="D77" s="48"/>
      <c r="E77" s="48"/>
      <c r="F77" s="48"/>
      <c r="G77" s="48"/>
      <c r="H77" s="48"/>
      <c r="I77" s="48"/>
      <c r="J77" s="48"/>
      <c r="K77" s="48"/>
      <c r="L77" s="111"/>
      <c r="S77" s="32"/>
      <c r="T77" s="32"/>
      <c r="U77" s="32"/>
      <c r="V77" s="32"/>
      <c r="W77" s="32"/>
      <c r="X77" s="32"/>
      <c r="Y77" s="32"/>
      <c r="Z77" s="32"/>
      <c r="AA77" s="32"/>
      <c r="AB77" s="32"/>
      <c r="AC77" s="32"/>
      <c r="AD77" s="32"/>
      <c r="AE77" s="32"/>
    </row>
    <row r="78" spans="1:31" s="2" customFormat="1" ht="24.95" customHeight="1">
      <c r="A78" s="32"/>
      <c r="B78" s="33"/>
      <c r="C78" s="21" t="s">
        <v>153</v>
      </c>
      <c r="D78" s="34"/>
      <c r="E78" s="34"/>
      <c r="F78" s="34"/>
      <c r="G78" s="34"/>
      <c r="H78" s="34"/>
      <c r="I78" s="34"/>
      <c r="J78" s="34"/>
      <c r="K78" s="34"/>
      <c r="L78" s="111"/>
      <c r="S78" s="32"/>
      <c r="T78" s="32"/>
      <c r="U78" s="32"/>
      <c r="V78" s="32"/>
      <c r="W78" s="32"/>
      <c r="X78" s="32"/>
      <c r="Y78" s="32"/>
      <c r="Z78" s="32"/>
      <c r="AA78" s="32"/>
      <c r="AB78" s="32"/>
      <c r="AC78" s="32"/>
      <c r="AD78" s="32"/>
      <c r="AE78" s="32"/>
    </row>
    <row r="79" spans="1:31" s="2" customFormat="1" ht="6.95" customHeight="1">
      <c r="A79" s="32"/>
      <c r="B79" s="33"/>
      <c r="C79" s="34"/>
      <c r="D79" s="34"/>
      <c r="E79" s="34"/>
      <c r="F79" s="34"/>
      <c r="G79" s="34"/>
      <c r="H79" s="34"/>
      <c r="I79" s="34"/>
      <c r="J79" s="34"/>
      <c r="K79" s="34"/>
      <c r="L79" s="111"/>
      <c r="S79" s="32"/>
      <c r="T79" s="32"/>
      <c r="U79" s="32"/>
      <c r="V79" s="32"/>
      <c r="W79" s="32"/>
      <c r="X79" s="32"/>
      <c r="Y79" s="32"/>
      <c r="Z79" s="32"/>
      <c r="AA79" s="32"/>
      <c r="AB79" s="32"/>
      <c r="AC79" s="32"/>
      <c r="AD79" s="32"/>
      <c r="AE79" s="32"/>
    </row>
    <row r="80" spans="1:31" s="2" customFormat="1" ht="12" customHeight="1">
      <c r="A80" s="32"/>
      <c r="B80" s="33"/>
      <c r="C80" s="27" t="s">
        <v>16</v>
      </c>
      <c r="D80" s="34"/>
      <c r="E80" s="34"/>
      <c r="F80" s="34"/>
      <c r="G80" s="34"/>
      <c r="H80" s="34"/>
      <c r="I80" s="34"/>
      <c r="J80" s="34"/>
      <c r="K80" s="34"/>
      <c r="L80" s="111"/>
      <c r="S80" s="32"/>
      <c r="T80" s="32"/>
      <c r="U80" s="32"/>
      <c r="V80" s="32"/>
      <c r="W80" s="32"/>
      <c r="X80" s="32"/>
      <c r="Y80" s="32"/>
      <c r="Z80" s="32"/>
      <c r="AA80" s="32"/>
      <c r="AB80" s="32"/>
      <c r="AC80" s="32"/>
      <c r="AD80" s="32"/>
      <c r="AE80" s="32"/>
    </row>
    <row r="81" spans="1:65" s="2" customFormat="1" ht="14.45" customHeight="1">
      <c r="A81" s="32"/>
      <c r="B81" s="33"/>
      <c r="C81" s="34"/>
      <c r="D81" s="34"/>
      <c r="E81" s="350" t="str">
        <f>E7</f>
        <v>Stavební úpravy objektu č.p. 104 a 105, Café Herzog, Broumov - 1. etapa</v>
      </c>
      <c r="F81" s="351"/>
      <c r="G81" s="351"/>
      <c r="H81" s="351"/>
      <c r="I81" s="34"/>
      <c r="J81" s="34"/>
      <c r="K81" s="34"/>
      <c r="L81" s="111"/>
      <c r="S81" s="32"/>
      <c r="T81" s="32"/>
      <c r="U81" s="32"/>
      <c r="V81" s="32"/>
      <c r="W81" s="32"/>
      <c r="X81" s="32"/>
      <c r="Y81" s="32"/>
      <c r="Z81" s="32"/>
      <c r="AA81" s="32"/>
      <c r="AB81" s="32"/>
      <c r="AC81" s="32"/>
      <c r="AD81" s="32"/>
      <c r="AE81" s="32"/>
    </row>
    <row r="82" spans="1:65" s="1" customFormat="1" ht="12" customHeight="1">
      <c r="B82" s="19"/>
      <c r="C82" s="27" t="s">
        <v>112</v>
      </c>
      <c r="D82" s="20"/>
      <c r="E82" s="20"/>
      <c r="F82" s="20"/>
      <c r="G82" s="20"/>
      <c r="H82" s="20"/>
      <c r="I82" s="20"/>
      <c r="J82" s="20"/>
      <c r="K82" s="20"/>
      <c r="L82" s="18"/>
    </row>
    <row r="83" spans="1:65" s="2" customFormat="1" ht="14.45" customHeight="1">
      <c r="A83" s="32"/>
      <c r="B83" s="33"/>
      <c r="C83" s="34"/>
      <c r="D83" s="34"/>
      <c r="E83" s="350" t="s">
        <v>113</v>
      </c>
      <c r="F83" s="352"/>
      <c r="G83" s="352"/>
      <c r="H83" s="352"/>
      <c r="I83" s="34"/>
      <c r="J83" s="34"/>
      <c r="K83" s="34"/>
      <c r="L83" s="111"/>
      <c r="S83" s="32"/>
      <c r="T83" s="32"/>
      <c r="U83" s="32"/>
      <c r="V83" s="32"/>
      <c r="W83" s="32"/>
      <c r="X83" s="32"/>
      <c r="Y83" s="32"/>
      <c r="Z83" s="32"/>
      <c r="AA83" s="32"/>
      <c r="AB83" s="32"/>
      <c r="AC83" s="32"/>
      <c r="AD83" s="32"/>
      <c r="AE83" s="32"/>
    </row>
    <row r="84" spans="1:65" s="2" customFormat="1" ht="12" customHeight="1">
      <c r="A84" s="32"/>
      <c r="B84" s="33"/>
      <c r="C84" s="27" t="s">
        <v>114</v>
      </c>
      <c r="D84" s="34"/>
      <c r="E84" s="34"/>
      <c r="F84" s="34"/>
      <c r="G84" s="34"/>
      <c r="H84" s="34"/>
      <c r="I84" s="34"/>
      <c r="J84" s="34"/>
      <c r="K84" s="34"/>
      <c r="L84" s="111"/>
      <c r="S84" s="32"/>
      <c r="T84" s="32"/>
      <c r="U84" s="32"/>
      <c r="V84" s="32"/>
      <c r="W84" s="32"/>
      <c r="X84" s="32"/>
      <c r="Y84" s="32"/>
      <c r="Z84" s="32"/>
      <c r="AA84" s="32"/>
      <c r="AB84" s="32"/>
      <c r="AC84" s="32"/>
      <c r="AD84" s="32"/>
      <c r="AE84" s="32"/>
    </row>
    <row r="85" spans="1:65" s="2" customFormat="1" ht="15.6" customHeight="1">
      <c r="A85" s="32"/>
      <c r="B85" s="33"/>
      <c r="C85" s="34"/>
      <c r="D85" s="34"/>
      <c r="E85" s="299" t="str">
        <f>E11</f>
        <v>1.4 - Zdravotní technika</v>
      </c>
      <c r="F85" s="352"/>
      <c r="G85" s="352"/>
      <c r="H85" s="352"/>
      <c r="I85" s="34"/>
      <c r="J85" s="34"/>
      <c r="K85" s="34"/>
      <c r="L85" s="111"/>
      <c r="S85" s="32"/>
      <c r="T85" s="32"/>
      <c r="U85" s="32"/>
      <c r="V85" s="32"/>
      <c r="W85" s="32"/>
      <c r="X85" s="32"/>
      <c r="Y85" s="32"/>
      <c r="Z85" s="32"/>
      <c r="AA85" s="32"/>
      <c r="AB85" s="32"/>
      <c r="AC85" s="32"/>
      <c r="AD85" s="32"/>
      <c r="AE85" s="32"/>
    </row>
    <row r="86" spans="1:65" s="2" customFormat="1" ht="6.95" customHeight="1">
      <c r="A86" s="32"/>
      <c r="B86" s="33"/>
      <c r="C86" s="34"/>
      <c r="D86" s="34"/>
      <c r="E86" s="34"/>
      <c r="F86" s="34"/>
      <c r="G86" s="34"/>
      <c r="H86" s="34"/>
      <c r="I86" s="34"/>
      <c r="J86" s="34"/>
      <c r="K86" s="34"/>
      <c r="L86" s="111"/>
      <c r="S86" s="32"/>
      <c r="T86" s="32"/>
      <c r="U86" s="32"/>
      <c r="V86" s="32"/>
      <c r="W86" s="32"/>
      <c r="X86" s="32"/>
      <c r="Y86" s="32"/>
      <c r="Z86" s="32"/>
      <c r="AA86" s="32"/>
      <c r="AB86" s="32"/>
      <c r="AC86" s="32"/>
      <c r="AD86" s="32"/>
      <c r="AE86" s="32"/>
    </row>
    <row r="87" spans="1:65" s="2" customFormat="1" ht="12" customHeight="1">
      <c r="A87" s="32"/>
      <c r="B87" s="33"/>
      <c r="C87" s="27" t="s">
        <v>21</v>
      </c>
      <c r="D87" s="34"/>
      <c r="E87" s="34"/>
      <c r="F87" s="25" t="str">
        <f>F14</f>
        <v>k. ú. Broumov</v>
      </c>
      <c r="G87" s="34"/>
      <c r="H87" s="34"/>
      <c r="I87" s="27" t="s">
        <v>23</v>
      </c>
      <c r="J87" s="57" t="str">
        <f>IF(J14="","",J14)</f>
        <v>10. 10. 2022</v>
      </c>
      <c r="K87" s="34"/>
      <c r="L87" s="111"/>
      <c r="S87" s="32"/>
      <c r="T87" s="32"/>
      <c r="U87" s="32"/>
      <c r="V87" s="32"/>
      <c r="W87" s="32"/>
      <c r="X87" s="32"/>
      <c r="Y87" s="32"/>
      <c r="Z87" s="32"/>
      <c r="AA87" s="32"/>
      <c r="AB87" s="32"/>
      <c r="AC87" s="32"/>
      <c r="AD87" s="32"/>
      <c r="AE87" s="32"/>
    </row>
    <row r="88" spans="1:65" s="2" customFormat="1" ht="6.95" customHeight="1">
      <c r="A88" s="32"/>
      <c r="B88" s="33"/>
      <c r="C88" s="34"/>
      <c r="D88" s="34"/>
      <c r="E88" s="34"/>
      <c r="F88" s="34"/>
      <c r="G88" s="34"/>
      <c r="H88" s="34"/>
      <c r="I88" s="34"/>
      <c r="J88" s="34"/>
      <c r="K88" s="34"/>
      <c r="L88" s="111"/>
      <c r="S88" s="32"/>
      <c r="T88" s="32"/>
      <c r="U88" s="32"/>
      <c r="V88" s="32"/>
      <c r="W88" s="32"/>
      <c r="X88" s="32"/>
      <c r="Y88" s="32"/>
      <c r="Z88" s="32"/>
      <c r="AA88" s="32"/>
      <c r="AB88" s="32"/>
      <c r="AC88" s="32"/>
      <c r="AD88" s="32"/>
      <c r="AE88" s="32"/>
    </row>
    <row r="89" spans="1:65" s="2" customFormat="1" ht="15.6" customHeight="1">
      <c r="A89" s="32"/>
      <c r="B89" s="33"/>
      <c r="C89" s="27" t="s">
        <v>25</v>
      </c>
      <c r="D89" s="34"/>
      <c r="E89" s="34"/>
      <c r="F89" s="25" t="str">
        <f>E17</f>
        <v xml:space="preserve"> </v>
      </c>
      <c r="G89" s="34"/>
      <c r="H89" s="34"/>
      <c r="I89" s="27" t="s">
        <v>31</v>
      </c>
      <c r="J89" s="30" t="str">
        <f>E23</f>
        <v>INS spol. s r.o.</v>
      </c>
      <c r="K89" s="34"/>
      <c r="L89" s="111"/>
      <c r="S89" s="32"/>
      <c r="T89" s="32"/>
      <c r="U89" s="32"/>
      <c r="V89" s="32"/>
      <c r="W89" s="32"/>
      <c r="X89" s="32"/>
      <c r="Y89" s="32"/>
      <c r="Z89" s="32"/>
      <c r="AA89" s="32"/>
      <c r="AB89" s="32"/>
      <c r="AC89" s="32"/>
      <c r="AD89" s="32"/>
      <c r="AE89" s="32"/>
    </row>
    <row r="90" spans="1:65" s="2" customFormat="1" ht="26.45" customHeight="1">
      <c r="A90" s="32"/>
      <c r="B90" s="33"/>
      <c r="C90" s="27" t="s">
        <v>29</v>
      </c>
      <c r="D90" s="34"/>
      <c r="E90" s="34"/>
      <c r="F90" s="25" t="str">
        <f>IF(E20="","",E20)</f>
        <v>Vyplň údaj</v>
      </c>
      <c r="G90" s="34"/>
      <c r="H90" s="34"/>
      <c r="I90" s="27" t="s">
        <v>36</v>
      </c>
      <c r="J90" s="30" t="str">
        <f>E26</f>
        <v>Ing. Michaela Hůlková</v>
      </c>
      <c r="K90" s="34"/>
      <c r="L90" s="111"/>
      <c r="S90" s="32"/>
      <c r="T90" s="32"/>
      <c r="U90" s="32"/>
      <c r="V90" s="32"/>
      <c r="W90" s="32"/>
      <c r="X90" s="32"/>
      <c r="Y90" s="32"/>
      <c r="Z90" s="32"/>
      <c r="AA90" s="32"/>
      <c r="AB90" s="32"/>
      <c r="AC90" s="32"/>
      <c r="AD90" s="32"/>
      <c r="AE90" s="32"/>
    </row>
    <row r="91" spans="1:65" s="2" customFormat="1" ht="10.35" customHeight="1">
      <c r="A91" s="32"/>
      <c r="B91" s="33"/>
      <c r="C91" s="34"/>
      <c r="D91" s="34"/>
      <c r="E91" s="34"/>
      <c r="F91" s="34"/>
      <c r="G91" s="34"/>
      <c r="H91" s="34"/>
      <c r="I91" s="34"/>
      <c r="J91" s="34"/>
      <c r="K91" s="34"/>
      <c r="L91" s="111"/>
      <c r="S91" s="32"/>
      <c r="T91" s="32"/>
      <c r="U91" s="32"/>
      <c r="V91" s="32"/>
      <c r="W91" s="32"/>
      <c r="X91" s="32"/>
      <c r="Y91" s="32"/>
      <c r="Z91" s="32"/>
      <c r="AA91" s="32"/>
      <c r="AB91" s="32"/>
      <c r="AC91" s="32"/>
      <c r="AD91" s="32"/>
      <c r="AE91" s="32"/>
    </row>
    <row r="92" spans="1:65" s="11" customFormat="1" ht="29.25" customHeight="1">
      <c r="A92" s="149"/>
      <c r="B92" s="150"/>
      <c r="C92" s="151" t="s">
        <v>154</v>
      </c>
      <c r="D92" s="152" t="s">
        <v>59</v>
      </c>
      <c r="E92" s="152" t="s">
        <v>55</v>
      </c>
      <c r="F92" s="152" t="s">
        <v>56</v>
      </c>
      <c r="G92" s="152" t="s">
        <v>155</v>
      </c>
      <c r="H92" s="152" t="s">
        <v>156</v>
      </c>
      <c r="I92" s="152" t="s">
        <v>157</v>
      </c>
      <c r="J92" s="153" t="s">
        <v>118</v>
      </c>
      <c r="K92" s="154" t="s">
        <v>158</v>
      </c>
      <c r="L92" s="155"/>
      <c r="M92" s="66" t="s">
        <v>19</v>
      </c>
      <c r="N92" s="67" t="s">
        <v>44</v>
      </c>
      <c r="O92" s="67" t="s">
        <v>159</v>
      </c>
      <c r="P92" s="67" t="s">
        <v>160</v>
      </c>
      <c r="Q92" s="67" t="s">
        <v>161</v>
      </c>
      <c r="R92" s="67" t="s">
        <v>162</v>
      </c>
      <c r="S92" s="67" t="s">
        <v>163</v>
      </c>
      <c r="T92" s="68" t="s">
        <v>164</v>
      </c>
      <c r="U92" s="149"/>
      <c r="V92" s="149"/>
      <c r="W92" s="149"/>
      <c r="X92" s="149"/>
      <c r="Y92" s="149"/>
      <c r="Z92" s="149"/>
      <c r="AA92" s="149"/>
      <c r="AB92" s="149"/>
      <c r="AC92" s="149"/>
      <c r="AD92" s="149"/>
      <c r="AE92" s="149"/>
    </row>
    <row r="93" spans="1:65" s="2" customFormat="1" ht="22.9" customHeight="1">
      <c r="A93" s="32"/>
      <c r="B93" s="33"/>
      <c r="C93" s="73" t="s">
        <v>165</v>
      </c>
      <c r="D93" s="34"/>
      <c r="E93" s="34"/>
      <c r="F93" s="34"/>
      <c r="G93" s="34"/>
      <c r="H93" s="34"/>
      <c r="I93" s="34"/>
      <c r="J93" s="156">
        <f>BK93</f>
        <v>0</v>
      </c>
      <c r="K93" s="34"/>
      <c r="L93" s="37"/>
      <c r="M93" s="69"/>
      <c r="N93" s="157"/>
      <c r="O93" s="70"/>
      <c r="P93" s="158">
        <f>P94+P102</f>
        <v>0</v>
      </c>
      <c r="Q93" s="70"/>
      <c r="R93" s="158">
        <f>R94+R102</f>
        <v>0.52500999999999998</v>
      </c>
      <c r="S93" s="70"/>
      <c r="T93" s="159">
        <f>T94+T102</f>
        <v>2.1530800000000001</v>
      </c>
      <c r="U93" s="32"/>
      <c r="V93" s="32"/>
      <c r="W93" s="32"/>
      <c r="X93" s="32"/>
      <c r="Y93" s="32"/>
      <c r="Z93" s="32"/>
      <c r="AA93" s="32"/>
      <c r="AB93" s="32"/>
      <c r="AC93" s="32"/>
      <c r="AD93" s="32"/>
      <c r="AE93" s="32"/>
      <c r="AT93" s="15" t="s">
        <v>73</v>
      </c>
      <c r="AU93" s="15" t="s">
        <v>119</v>
      </c>
      <c r="BK93" s="160">
        <f>BK94+BK102</f>
        <v>0</v>
      </c>
    </row>
    <row r="94" spans="1:65" s="12" customFormat="1" ht="25.9" customHeight="1">
      <c r="B94" s="161"/>
      <c r="C94" s="162"/>
      <c r="D94" s="163" t="s">
        <v>73</v>
      </c>
      <c r="E94" s="164" t="s">
        <v>166</v>
      </c>
      <c r="F94" s="164" t="s">
        <v>167</v>
      </c>
      <c r="G94" s="162"/>
      <c r="H94" s="162"/>
      <c r="I94" s="165"/>
      <c r="J94" s="166">
        <f>BK94</f>
        <v>0</v>
      </c>
      <c r="K94" s="162"/>
      <c r="L94" s="167"/>
      <c r="M94" s="168"/>
      <c r="N94" s="169"/>
      <c r="O94" s="169"/>
      <c r="P94" s="170">
        <f>P95</f>
        <v>0</v>
      </c>
      <c r="Q94" s="169"/>
      <c r="R94" s="170">
        <f>R95</f>
        <v>0</v>
      </c>
      <c r="S94" s="169"/>
      <c r="T94" s="171">
        <f>T95</f>
        <v>1.698</v>
      </c>
      <c r="AR94" s="172" t="s">
        <v>81</v>
      </c>
      <c r="AT94" s="173" t="s">
        <v>73</v>
      </c>
      <c r="AU94" s="173" t="s">
        <v>74</v>
      </c>
      <c r="AY94" s="172" t="s">
        <v>168</v>
      </c>
      <c r="BK94" s="174">
        <f>BK95</f>
        <v>0</v>
      </c>
    </row>
    <row r="95" spans="1:65" s="12" customFormat="1" ht="22.9" customHeight="1">
      <c r="B95" s="161"/>
      <c r="C95" s="162"/>
      <c r="D95" s="163" t="s">
        <v>73</v>
      </c>
      <c r="E95" s="175" t="s">
        <v>215</v>
      </c>
      <c r="F95" s="175" t="s">
        <v>311</v>
      </c>
      <c r="G95" s="162"/>
      <c r="H95" s="162"/>
      <c r="I95" s="165"/>
      <c r="J95" s="176">
        <f>BK95</f>
        <v>0</v>
      </c>
      <c r="K95" s="162"/>
      <c r="L95" s="167"/>
      <c r="M95" s="168"/>
      <c r="N95" s="169"/>
      <c r="O95" s="169"/>
      <c r="P95" s="170">
        <f>SUM(P96:P101)</f>
        <v>0</v>
      </c>
      <c r="Q95" s="169"/>
      <c r="R95" s="170">
        <f>SUM(R96:R101)</f>
        <v>0</v>
      </c>
      <c r="S95" s="169"/>
      <c r="T95" s="171">
        <f>SUM(T96:T101)</f>
        <v>1.698</v>
      </c>
      <c r="AR95" s="172" t="s">
        <v>81</v>
      </c>
      <c r="AT95" s="173" t="s">
        <v>73</v>
      </c>
      <c r="AU95" s="173" t="s">
        <v>81</v>
      </c>
      <c r="AY95" s="172" t="s">
        <v>168</v>
      </c>
      <c r="BK95" s="174">
        <f>SUM(BK96:BK101)</f>
        <v>0</v>
      </c>
    </row>
    <row r="96" spans="1:65" s="2" customFormat="1" ht="22.15" customHeight="1">
      <c r="A96" s="32"/>
      <c r="B96" s="33"/>
      <c r="C96" s="177" t="s">
        <v>81</v>
      </c>
      <c r="D96" s="177" t="s">
        <v>173</v>
      </c>
      <c r="E96" s="178" t="s">
        <v>1071</v>
      </c>
      <c r="F96" s="179" t="s">
        <v>1072</v>
      </c>
      <c r="G96" s="180" t="s">
        <v>223</v>
      </c>
      <c r="H96" s="181">
        <v>34</v>
      </c>
      <c r="I96" s="182"/>
      <c r="J96" s="183">
        <f>ROUND(I96*H96,2)</f>
        <v>0</v>
      </c>
      <c r="K96" s="184"/>
      <c r="L96" s="37"/>
      <c r="M96" s="185" t="s">
        <v>19</v>
      </c>
      <c r="N96" s="186" t="s">
        <v>45</v>
      </c>
      <c r="O96" s="62"/>
      <c r="P96" s="187">
        <f>O96*H96</f>
        <v>0</v>
      </c>
      <c r="Q96" s="187">
        <v>0</v>
      </c>
      <c r="R96" s="187">
        <f>Q96*H96</f>
        <v>0</v>
      </c>
      <c r="S96" s="187">
        <v>1.4999999999999999E-2</v>
      </c>
      <c r="T96" s="188">
        <f>S96*H96</f>
        <v>0.51</v>
      </c>
      <c r="U96" s="32"/>
      <c r="V96" s="32"/>
      <c r="W96" s="32"/>
      <c r="X96" s="32"/>
      <c r="Y96" s="32"/>
      <c r="Z96" s="32"/>
      <c r="AA96" s="32"/>
      <c r="AB96" s="32"/>
      <c r="AC96" s="32"/>
      <c r="AD96" s="32"/>
      <c r="AE96" s="32"/>
      <c r="AR96" s="189" t="s">
        <v>253</v>
      </c>
      <c r="AT96" s="189" t="s">
        <v>173</v>
      </c>
      <c r="AU96" s="189" t="s">
        <v>83</v>
      </c>
      <c r="AY96" s="15" t="s">
        <v>168</v>
      </c>
      <c r="BE96" s="190">
        <f>IF(N96="základní",J96,0)</f>
        <v>0</v>
      </c>
      <c r="BF96" s="190">
        <f>IF(N96="snížená",J96,0)</f>
        <v>0</v>
      </c>
      <c r="BG96" s="190">
        <f>IF(N96="zákl. přenesená",J96,0)</f>
        <v>0</v>
      </c>
      <c r="BH96" s="190">
        <f>IF(N96="sníž. přenesená",J96,0)</f>
        <v>0</v>
      </c>
      <c r="BI96" s="190">
        <f>IF(N96="nulová",J96,0)</f>
        <v>0</v>
      </c>
      <c r="BJ96" s="15" t="s">
        <v>81</v>
      </c>
      <c r="BK96" s="190">
        <f>ROUND(I96*H96,2)</f>
        <v>0</v>
      </c>
      <c r="BL96" s="15" t="s">
        <v>253</v>
      </c>
      <c r="BM96" s="189" t="s">
        <v>1073</v>
      </c>
    </row>
    <row r="97" spans="1:65" s="2" customFormat="1" ht="11.25">
      <c r="A97" s="32"/>
      <c r="B97" s="33"/>
      <c r="C97" s="34"/>
      <c r="D97" s="191" t="s">
        <v>179</v>
      </c>
      <c r="E97" s="34"/>
      <c r="F97" s="192" t="s">
        <v>1074</v>
      </c>
      <c r="G97" s="34"/>
      <c r="H97" s="34"/>
      <c r="I97" s="193"/>
      <c r="J97" s="34"/>
      <c r="K97" s="34"/>
      <c r="L97" s="37"/>
      <c r="M97" s="194"/>
      <c r="N97" s="195"/>
      <c r="O97" s="62"/>
      <c r="P97" s="62"/>
      <c r="Q97" s="62"/>
      <c r="R97" s="62"/>
      <c r="S97" s="62"/>
      <c r="T97" s="63"/>
      <c r="U97" s="32"/>
      <c r="V97" s="32"/>
      <c r="W97" s="32"/>
      <c r="X97" s="32"/>
      <c r="Y97" s="32"/>
      <c r="Z97" s="32"/>
      <c r="AA97" s="32"/>
      <c r="AB97" s="32"/>
      <c r="AC97" s="32"/>
      <c r="AD97" s="32"/>
      <c r="AE97" s="32"/>
      <c r="AT97" s="15" t="s">
        <v>179</v>
      </c>
      <c r="AU97" s="15" t="s">
        <v>83</v>
      </c>
    </row>
    <row r="98" spans="1:65" s="2" customFormat="1" ht="22.15" customHeight="1">
      <c r="A98" s="32"/>
      <c r="B98" s="33"/>
      <c r="C98" s="177" t="s">
        <v>83</v>
      </c>
      <c r="D98" s="177" t="s">
        <v>173</v>
      </c>
      <c r="E98" s="178" t="s">
        <v>1075</v>
      </c>
      <c r="F98" s="179" t="s">
        <v>1076</v>
      </c>
      <c r="G98" s="180" t="s">
        <v>223</v>
      </c>
      <c r="H98" s="181">
        <v>20</v>
      </c>
      <c r="I98" s="182"/>
      <c r="J98" s="183">
        <f>ROUND(I98*H98,2)</f>
        <v>0</v>
      </c>
      <c r="K98" s="184"/>
      <c r="L98" s="37"/>
      <c r="M98" s="185" t="s">
        <v>19</v>
      </c>
      <c r="N98" s="186" t="s">
        <v>45</v>
      </c>
      <c r="O98" s="62"/>
      <c r="P98" s="187">
        <f>O98*H98</f>
        <v>0</v>
      </c>
      <c r="Q98" s="187">
        <v>0</v>
      </c>
      <c r="R98" s="187">
        <f>Q98*H98</f>
        <v>0</v>
      </c>
      <c r="S98" s="187">
        <v>2.1999999999999999E-2</v>
      </c>
      <c r="T98" s="188">
        <f>S98*H98</f>
        <v>0.43999999999999995</v>
      </c>
      <c r="U98" s="32"/>
      <c r="V98" s="32"/>
      <c r="W98" s="32"/>
      <c r="X98" s="32"/>
      <c r="Y98" s="32"/>
      <c r="Z98" s="32"/>
      <c r="AA98" s="32"/>
      <c r="AB98" s="32"/>
      <c r="AC98" s="32"/>
      <c r="AD98" s="32"/>
      <c r="AE98" s="32"/>
      <c r="AR98" s="189" t="s">
        <v>177</v>
      </c>
      <c r="AT98" s="189" t="s">
        <v>173</v>
      </c>
      <c r="AU98" s="189" t="s">
        <v>83</v>
      </c>
      <c r="AY98" s="15" t="s">
        <v>168</v>
      </c>
      <c r="BE98" s="190">
        <f>IF(N98="základní",J98,0)</f>
        <v>0</v>
      </c>
      <c r="BF98" s="190">
        <f>IF(N98="snížená",J98,0)</f>
        <v>0</v>
      </c>
      <c r="BG98" s="190">
        <f>IF(N98="zákl. přenesená",J98,0)</f>
        <v>0</v>
      </c>
      <c r="BH98" s="190">
        <f>IF(N98="sníž. přenesená",J98,0)</f>
        <v>0</v>
      </c>
      <c r="BI98" s="190">
        <f>IF(N98="nulová",J98,0)</f>
        <v>0</v>
      </c>
      <c r="BJ98" s="15" t="s">
        <v>81</v>
      </c>
      <c r="BK98" s="190">
        <f>ROUND(I98*H98,2)</f>
        <v>0</v>
      </c>
      <c r="BL98" s="15" t="s">
        <v>177</v>
      </c>
      <c r="BM98" s="189" t="s">
        <v>1077</v>
      </c>
    </row>
    <row r="99" spans="1:65" s="2" customFormat="1" ht="11.25">
      <c r="A99" s="32"/>
      <c r="B99" s="33"/>
      <c r="C99" s="34"/>
      <c r="D99" s="191" t="s">
        <v>179</v>
      </c>
      <c r="E99" s="34"/>
      <c r="F99" s="192" t="s">
        <v>1078</v>
      </c>
      <c r="G99" s="34"/>
      <c r="H99" s="34"/>
      <c r="I99" s="193"/>
      <c r="J99" s="34"/>
      <c r="K99" s="34"/>
      <c r="L99" s="37"/>
      <c r="M99" s="194"/>
      <c r="N99" s="195"/>
      <c r="O99" s="62"/>
      <c r="P99" s="62"/>
      <c r="Q99" s="62"/>
      <c r="R99" s="62"/>
      <c r="S99" s="62"/>
      <c r="T99" s="63"/>
      <c r="U99" s="32"/>
      <c r="V99" s="32"/>
      <c r="W99" s="32"/>
      <c r="X99" s="32"/>
      <c r="Y99" s="32"/>
      <c r="Z99" s="32"/>
      <c r="AA99" s="32"/>
      <c r="AB99" s="32"/>
      <c r="AC99" s="32"/>
      <c r="AD99" s="32"/>
      <c r="AE99" s="32"/>
      <c r="AT99" s="15" t="s">
        <v>179</v>
      </c>
      <c r="AU99" s="15" t="s">
        <v>83</v>
      </c>
    </row>
    <row r="100" spans="1:65" s="2" customFormat="1" ht="22.15" customHeight="1">
      <c r="A100" s="32"/>
      <c r="B100" s="33"/>
      <c r="C100" s="177" t="s">
        <v>169</v>
      </c>
      <c r="D100" s="177" t="s">
        <v>173</v>
      </c>
      <c r="E100" s="178" t="s">
        <v>1079</v>
      </c>
      <c r="F100" s="179" t="s">
        <v>1080</v>
      </c>
      <c r="G100" s="180" t="s">
        <v>223</v>
      </c>
      <c r="H100" s="181">
        <v>22</v>
      </c>
      <c r="I100" s="182"/>
      <c r="J100" s="183">
        <f>ROUND(I100*H100,2)</f>
        <v>0</v>
      </c>
      <c r="K100" s="184"/>
      <c r="L100" s="37"/>
      <c r="M100" s="185" t="s">
        <v>19</v>
      </c>
      <c r="N100" s="186" t="s">
        <v>45</v>
      </c>
      <c r="O100" s="62"/>
      <c r="P100" s="187">
        <f>O100*H100</f>
        <v>0</v>
      </c>
      <c r="Q100" s="187">
        <v>0</v>
      </c>
      <c r="R100" s="187">
        <f>Q100*H100</f>
        <v>0</v>
      </c>
      <c r="S100" s="187">
        <v>3.4000000000000002E-2</v>
      </c>
      <c r="T100" s="188">
        <f>S100*H100</f>
        <v>0.748</v>
      </c>
      <c r="U100" s="32"/>
      <c r="V100" s="32"/>
      <c r="W100" s="32"/>
      <c r="X100" s="32"/>
      <c r="Y100" s="32"/>
      <c r="Z100" s="32"/>
      <c r="AA100" s="32"/>
      <c r="AB100" s="32"/>
      <c r="AC100" s="32"/>
      <c r="AD100" s="32"/>
      <c r="AE100" s="32"/>
      <c r="AR100" s="189" t="s">
        <v>177</v>
      </c>
      <c r="AT100" s="189" t="s">
        <v>173</v>
      </c>
      <c r="AU100" s="189" t="s">
        <v>83</v>
      </c>
      <c r="AY100" s="15" t="s">
        <v>168</v>
      </c>
      <c r="BE100" s="190">
        <f>IF(N100="základní",J100,0)</f>
        <v>0</v>
      </c>
      <c r="BF100" s="190">
        <f>IF(N100="snížená",J100,0)</f>
        <v>0</v>
      </c>
      <c r="BG100" s="190">
        <f>IF(N100="zákl. přenesená",J100,0)</f>
        <v>0</v>
      </c>
      <c r="BH100" s="190">
        <f>IF(N100="sníž. přenesená",J100,0)</f>
        <v>0</v>
      </c>
      <c r="BI100" s="190">
        <f>IF(N100="nulová",J100,0)</f>
        <v>0</v>
      </c>
      <c r="BJ100" s="15" t="s">
        <v>81</v>
      </c>
      <c r="BK100" s="190">
        <f>ROUND(I100*H100,2)</f>
        <v>0</v>
      </c>
      <c r="BL100" s="15" t="s">
        <v>177</v>
      </c>
      <c r="BM100" s="189" t="s">
        <v>1081</v>
      </c>
    </row>
    <row r="101" spans="1:65" s="2" customFormat="1" ht="11.25">
      <c r="A101" s="32"/>
      <c r="B101" s="33"/>
      <c r="C101" s="34"/>
      <c r="D101" s="191" t="s">
        <v>179</v>
      </c>
      <c r="E101" s="34"/>
      <c r="F101" s="192" t="s">
        <v>1082</v>
      </c>
      <c r="G101" s="34"/>
      <c r="H101" s="34"/>
      <c r="I101" s="193"/>
      <c r="J101" s="34"/>
      <c r="K101" s="34"/>
      <c r="L101" s="37"/>
      <c r="M101" s="194"/>
      <c r="N101" s="195"/>
      <c r="O101" s="62"/>
      <c r="P101" s="62"/>
      <c r="Q101" s="62"/>
      <c r="R101" s="62"/>
      <c r="S101" s="62"/>
      <c r="T101" s="63"/>
      <c r="U101" s="32"/>
      <c r="V101" s="32"/>
      <c r="W101" s="32"/>
      <c r="X101" s="32"/>
      <c r="Y101" s="32"/>
      <c r="Z101" s="32"/>
      <c r="AA101" s="32"/>
      <c r="AB101" s="32"/>
      <c r="AC101" s="32"/>
      <c r="AD101" s="32"/>
      <c r="AE101" s="32"/>
      <c r="AT101" s="15" t="s">
        <v>179</v>
      </c>
      <c r="AU101" s="15" t="s">
        <v>83</v>
      </c>
    </row>
    <row r="102" spans="1:65" s="12" customFormat="1" ht="25.9" customHeight="1">
      <c r="B102" s="161"/>
      <c r="C102" s="162"/>
      <c r="D102" s="163" t="s">
        <v>73</v>
      </c>
      <c r="E102" s="164" t="s">
        <v>437</v>
      </c>
      <c r="F102" s="164" t="s">
        <v>438</v>
      </c>
      <c r="G102" s="162"/>
      <c r="H102" s="162"/>
      <c r="I102" s="165"/>
      <c r="J102" s="166">
        <f>BK102</f>
        <v>0</v>
      </c>
      <c r="K102" s="162"/>
      <c r="L102" s="167"/>
      <c r="M102" s="168"/>
      <c r="N102" s="169"/>
      <c r="O102" s="169"/>
      <c r="P102" s="170">
        <f>P103+P153+P221+P288+P299</f>
        <v>0</v>
      </c>
      <c r="Q102" s="169"/>
      <c r="R102" s="170">
        <f>R103+R153+R221+R288+R299</f>
        <v>0.52500999999999998</v>
      </c>
      <c r="S102" s="169"/>
      <c r="T102" s="171">
        <f>T103+T153+T221+T288+T299</f>
        <v>0.45507999999999993</v>
      </c>
      <c r="AR102" s="172" t="s">
        <v>83</v>
      </c>
      <c r="AT102" s="173" t="s">
        <v>73</v>
      </c>
      <c r="AU102" s="173" t="s">
        <v>74</v>
      </c>
      <c r="AY102" s="172" t="s">
        <v>168</v>
      </c>
      <c r="BK102" s="174">
        <f>BK103+BK153+BK221+BK288+BK299</f>
        <v>0</v>
      </c>
    </row>
    <row r="103" spans="1:65" s="12" customFormat="1" ht="22.9" customHeight="1">
      <c r="B103" s="161"/>
      <c r="C103" s="162"/>
      <c r="D103" s="163" t="s">
        <v>73</v>
      </c>
      <c r="E103" s="175" t="s">
        <v>1083</v>
      </c>
      <c r="F103" s="175" t="s">
        <v>1084</v>
      </c>
      <c r="G103" s="162"/>
      <c r="H103" s="162"/>
      <c r="I103" s="165"/>
      <c r="J103" s="176">
        <f>BK103</f>
        <v>0</v>
      </c>
      <c r="K103" s="162"/>
      <c r="L103" s="167"/>
      <c r="M103" s="168"/>
      <c r="N103" s="169"/>
      <c r="O103" s="169"/>
      <c r="P103" s="170">
        <f>SUM(P104:P152)</f>
        <v>0</v>
      </c>
      <c r="Q103" s="169"/>
      <c r="R103" s="170">
        <f>SUM(R104:R152)</f>
        <v>0.23124000000000003</v>
      </c>
      <c r="S103" s="169"/>
      <c r="T103" s="171">
        <f>SUM(T104:T152)</f>
        <v>0.33799999999999997</v>
      </c>
      <c r="AR103" s="172" t="s">
        <v>83</v>
      </c>
      <c r="AT103" s="173" t="s">
        <v>73</v>
      </c>
      <c r="AU103" s="173" t="s">
        <v>81</v>
      </c>
      <c r="AY103" s="172" t="s">
        <v>168</v>
      </c>
      <c r="BK103" s="174">
        <f>SUM(BK104:BK152)</f>
        <v>0</v>
      </c>
    </row>
    <row r="104" spans="1:65" s="2" customFormat="1" ht="14.45" customHeight="1">
      <c r="A104" s="32"/>
      <c r="B104" s="33"/>
      <c r="C104" s="177" t="s">
        <v>177</v>
      </c>
      <c r="D104" s="177" t="s">
        <v>173</v>
      </c>
      <c r="E104" s="178" t="s">
        <v>1085</v>
      </c>
      <c r="F104" s="179" t="s">
        <v>1086</v>
      </c>
      <c r="G104" s="180" t="s">
        <v>223</v>
      </c>
      <c r="H104" s="181">
        <v>20</v>
      </c>
      <c r="I104" s="182"/>
      <c r="J104" s="183">
        <f>ROUND(I104*H104,2)</f>
        <v>0</v>
      </c>
      <c r="K104" s="184"/>
      <c r="L104" s="37"/>
      <c r="M104" s="185" t="s">
        <v>19</v>
      </c>
      <c r="N104" s="186" t="s">
        <v>45</v>
      </c>
      <c r="O104" s="62"/>
      <c r="P104" s="187">
        <f>O104*H104</f>
        <v>0</v>
      </c>
      <c r="Q104" s="187">
        <v>0</v>
      </c>
      <c r="R104" s="187">
        <f>Q104*H104</f>
        <v>0</v>
      </c>
      <c r="S104" s="187">
        <v>1.4919999999999999E-2</v>
      </c>
      <c r="T104" s="188">
        <f>S104*H104</f>
        <v>0.2984</v>
      </c>
      <c r="U104" s="32"/>
      <c r="V104" s="32"/>
      <c r="W104" s="32"/>
      <c r="X104" s="32"/>
      <c r="Y104" s="32"/>
      <c r="Z104" s="32"/>
      <c r="AA104" s="32"/>
      <c r="AB104" s="32"/>
      <c r="AC104" s="32"/>
      <c r="AD104" s="32"/>
      <c r="AE104" s="32"/>
      <c r="AR104" s="189" t="s">
        <v>253</v>
      </c>
      <c r="AT104" s="189" t="s">
        <v>173</v>
      </c>
      <c r="AU104" s="189" t="s">
        <v>83</v>
      </c>
      <c r="AY104" s="15" t="s">
        <v>168</v>
      </c>
      <c r="BE104" s="190">
        <f>IF(N104="základní",J104,0)</f>
        <v>0</v>
      </c>
      <c r="BF104" s="190">
        <f>IF(N104="snížená",J104,0)</f>
        <v>0</v>
      </c>
      <c r="BG104" s="190">
        <f>IF(N104="zákl. přenesená",J104,0)</f>
        <v>0</v>
      </c>
      <c r="BH104" s="190">
        <f>IF(N104="sníž. přenesená",J104,0)</f>
        <v>0</v>
      </c>
      <c r="BI104" s="190">
        <f>IF(N104="nulová",J104,0)</f>
        <v>0</v>
      </c>
      <c r="BJ104" s="15" t="s">
        <v>81</v>
      </c>
      <c r="BK104" s="190">
        <f>ROUND(I104*H104,2)</f>
        <v>0</v>
      </c>
      <c r="BL104" s="15" t="s">
        <v>253</v>
      </c>
      <c r="BM104" s="189" t="s">
        <v>1087</v>
      </c>
    </row>
    <row r="105" spans="1:65" s="2" customFormat="1" ht="11.25">
      <c r="A105" s="32"/>
      <c r="B105" s="33"/>
      <c r="C105" s="34"/>
      <c r="D105" s="191" t="s">
        <v>179</v>
      </c>
      <c r="E105" s="34"/>
      <c r="F105" s="192" t="s">
        <v>1088</v>
      </c>
      <c r="G105" s="34"/>
      <c r="H105" s="34"/>
      <c r="I105" s="193"/>
      <c r="J105" s="34"/>
      <c r="K105" s="34"/>
      <c r="L105" s="37"/>
      <c r="M105" s="194"/>
      <c r="N105" s="195"/>
      <c r="O105" s="62"/>
      <c r="P105" s="62"/>
      <c r="Q105" s="62"/>
      <c r="R105" s="62"/>
      <c r="S105" s="62"/>
      <c r="T105" s="63"/>
      <c r="U105" s="32"/>
      <c r="V105" s="32"/>
      <c r="W105" s="32"/>
      <c r="X105" s="32"/>
      <c r="Y105" s="32"/>
      <c r="Z105" s="32"/>
      <c r="AA105" s="32"/>
      <c r="AB105" s="32"/>
      <c r="AC105" s="32"/>
      <c r="AD105" s="32"/>
      <c r="AE105" s="32"/>
      <c r="AT105" s="15" t="s">
        <v>179</v>
      </c>
      <c r="AU105" s="15" t="s">
        <v>83</v>
      </c>
    </row>
    <row r="106" spans="1:65" s="2" customFormat="1" ht="14.45" customHeight="1">
      <c r="A106" s="32"/>
      <c r="B106" s="33"/>
      <c r="C106" s="177" t="s">
        <v>194</v>
      </c>
      <c r="D106" s="177" t="s">
        <v>173</v>
      </c>
      <c r="E106" s="178" t="s">
        <v>1089</v>
      </c>
      <c r="F106" s="179" t="s">
        <v>1090</v>
      </c>
      <c r="G106" s="180" t="s">
        <v>176</v>
      </c>
      <c r="H106" s="181">
        <v>1</v>
      </c>
      <c r="I106" s="182"/>
      <c r="J106" s="183">
        <f>ROUND(I106*H106,2)</f>
        <v>0</v>
      </c>
      <c r="K106" s="184"/>
      <c r="L106" s="37"/>
      <c r="M106" s="185" t="s">
        <v>19</v>
      </c>
      <c r="N106" s="186" t="s">
        <v>45</v>
      </c>
      <c r="O106" s="62"/>
      <c r="P106" s="187">
        <f>O106*H106</f>
        <v>0</v>
      </c>
      <c r="Q106" s="187">
        <v>2.2200000000000001E-2</v>
      </c>
      <c r="R106" s="187">
        <f>Q106*H106</f>
        <v>2.2200000000000001E-2</v>
      </c>
      <c r="S106" s="187">
        <v>0</v>
      </c>
      <c r="T106" s="188">
        <f>S106*H106</f>
        <v>0</v>
      </c>
      <c r="U106" s="32"/>
      <c r="V106" s="32"/>
      <c r="W106" s="32"/>
      <c r="X106" s="32"/>
      <c r="Y106" s="32"/>
      <c r="Z106" s="32"/>
      <c r="AA106" s="32"/>
      <c r="AB106" s="32"/>
      <c r="AC106" s="32"/>
      <c r="AD106" s="32"/>
      <c r="AE106" s="32"/>
      <c r="AR106" s="189" t="s">
        <v>253</v>
      </c>
      <c r="AT106" s="189" t="s">
        <v>173</v>
      </c>
      <c r="AU106" s="189" t="s">
        <v>83</v>
      </c>
      <c r="AY106" s="15" t="s">
        <v>168</v>
      </c>
      <c r="BE106" s="190">
        <f>IF(N106="základní",J106,0)</f>
        <v>0</v>
      </c>
      <c r="BF106" s="190">
        <f>IF(N106="snížená",J106,0)</f>
        <v>0</v>
      </c>
      <c r="BG106" s="190">
        <f>IF(N106="zákl. přenesená",J106,0)</f>
        <v>0</v>
      </c>
      <c r="BH106" s="190">
        <f>IF(N106="sníž. přenesená",J106,0)</f>
        <v>0</v>
      </c>
      <c r="BI106" s="190">
        <f>IF(N106="nulová",J106,0)</f>
        <v>0</v>
      </c>
      <c r="BJ106" s="15" t="s">
        <v>81</v>
      </c>
      <c r="BK106" s="190">
        <f>ROUND(I106*H106,2)</f>
        <v>0</v>
      </c>
      <c r="BL106" s="15" t="s">
        <v>253</v>
      </c>
      <c r="BM106" s="189" t="s">
        <v>1091</v>
      </c>
    </row>
    <row r="107" spans="1:65" s="2" customFormat="1" ht="11.25">
      <c r="A107" s="32"/>
      <c r="B107" s="33"/>
      <c r="C107" s="34"/>
      <c r="D107" s="191" t="s">
        <v>179</v>
      </c>
      <c r="E107" s="34"/>
      <c r="F107" s="192" t="s">
        <v>1092</v>
      </c>
      <c r="G107" s="34"/>
      <c r="H107" s="34"/>
      <c r="I107" s="193"/>
      <c r="J107" s="34"/>
      <c r="K107" s="34"/>
      <c r="L107" s="37"/>
      <c r="M107" s="194"/>
      <c r="N107" s="195"/>
      <c r="O107" s="62"/>
      <c r="P107" s="62"/>
      <c r="Q107" s="62"/>
      <c r="R107" s="62"/>
      <c r="S107" s="62"/>
      <c r="T107" s="63"/>
      <c r="U107" s="32"/>
      <c r="V107" s="32"/>
      <c r="W107" s="32"/>
      <c r="X107" s="32"/>
      <c r="Y107" s="32"/>
      <c r="Z107" s="32"/>
      <c r="AA107" s="32"/>
      <c r="AB107" s="32"/>
      <c r="AC107" s="32"/>
      <c r="AD107" s="32"/>
      <c r="AE107" s="32"/>
      <c r="AT107" s="15" t="s">
        <v>179</v>
      </c>
      <c r="AU107" s="15" t="s">
        <v>83</v>
      </c>
    </row>
    <row r="108" spans="1:65" s="2" customFormat="1" ht="14.45" customHeight="1">
      <c r="A108" s="32"/>
      <c r="B108" s="33"/>
      <c r="C108" s="177" t="s">
        <v>200</v>
      </c>
      <c r="D108" s="177" t="s">
        <v>173</v>
      </c>
      <c r="E108" s="178" t="s">
        <v>1093</v>
      </c>
      <c r="F108" s="179" t="s">
        <v>1094</v>
      </c>
      <c r="G108" s="180" t="s">
        <v>176</v>
      </c>
      <c r="H108" s="181">
        <v>2</v>
      </c>
      <c r="I108" s="182"/>
      <c r="J108" s="183">
        <f>ROUND(I108*H108,2)</f>
        <v>0</v>
      </c>
      <c r="K108" s="184"/>
      <c r="L108" s="37"/>
      <c r="M108" s="185" t="s">
        <v>19</v>
      </c>
      <c r="N108" s="186" t="s">
        <v>45</v>
      </c>
      <c r="O108" s="62"/>
      <c r="P108" s="187">
        <f>O108*H108</f>
        <v>0</v>
      </c>
      <c r="Q108" s="187">
        <v>2.2599999999999999E-3</v>
      </c>
      <c r="R108" s="187">
        <f>Q108*H108</f>
        <v>4.5199999999999997E-3</v>
      </c>
      <c r="S108" s="187">
        <v>0</v>
      </c>
      <c r="T108" s="188">
        <f>S108*H108</f>
        <v>0</v>
      </c>
      <c r="U108" s="32"/>
      <c r="V108" s="32"/>
      <c r="W108" s="32"/>
      <c r="X108" s="32"/>
      <c r="Y108" s="32"/>
      <c r="Z108" s="32"/>
      <c r="AA108" s="32"/>
      <c r="AB108" s="32"/>
      <c r="AC108" s="32"/>
      <c r="AD108" s="32"/>
      <c r="AE108" s="32"/>
      <c r="AR108" s="189" t="s">
        <v>253</v>
      </c>
      <c r="AT108" s="189" t="s">
        <v>173</v>
      </c>
      <c r="AU108" s="189" t="s">
        <v>83</v>
      </c>
      <c r="AY108" s="15" t="s">
        <v>168</v>
      </c>
      <c r="BE108" s="190">
        <f>IF(N108="základní",J108,0)</f>
        <v>0</v>
      </c>
      <c r="BF108" s="190">
        <f>IF(N108="snížená",J108,0)</f>
        <v>0</v>
      </c>
      <c r="BG108" s="190">
        <f>IF(N108="zákl. přenesená",J108,0)</f>
        <v>0</v>
      </c>
      <c r="BH108" s="190">
        <f>IF(N108="sníž. přenesená",J108,0)</f>
        <v>0</v>
      </c>
      <c r="BI108" s="190">
        <f>IF(N108="nulová",J108,0)</f>
        <v>0</v>
      </c>
      <c r="BJ108" s="15" t="s">
        <v>81</v>
      </c>
      <c r="BK108" s="190">
        <f>ROUND(I108*H108,2)</f>
        <v>0</v>
      </c>
      <c r="BL108" s="15" t="s">
        <v>253</v>
      </c>
      <c r="BM108" s="189" t="s">
        <v>1095</v>
      </c>
    </row>
    <row r="109" spans="1:65" s="2" customFormat="1" ht="11.25">
      <c r="A109" s="32"/>
      <c r="B109" s="33"/>
      <c r="C109" s="34"/>
      <c r="D109" s="191" t="s">
        <v>179</v>
      </c>
      <c r="E109" s="34"/>
      <c r="F109" s="192" t="s">
        <v>1096</v>
      </c>
      <c r="G109" s="34"/>
      <c r="H109" s="34"/>
      <c r="I109" s="193"/>
      <c r="J109" s="34"/>
      <c r="K109" s="34"/>
      <c r="L109" s="37"/>
      <c r="M109" s="194"/>
      <c r="N109" s="195"/>
      <c r="O109" s="62"/>
      <c r="P109" s="62"/>
      <c r="Q109" s="62"/>
      <c r="R109" s="62"/>
      <c r="S109" s="62"/>
      <c r="T109" s="63"/>
      <c r="U109" s="32"/>
      <c r="V109" s="32"/>
      <c r="W109" s="32"/>
      <c r="X109" s="32"/>
      <c r="Y109" s="32"/>
      <c r="Z109" s="32"/>
      <c r="AA109" s="32"/>
      <c r="AB109" s="32"/>
      <c r="AC109" s="32"/>
      <c r="AD109" s="32"/>
      <c r="AE109" s="32"/>
      <c r="AT109" s="15" t="s">
        <v>179</v>
      </c>
      <c r="AU109" s="15" t="s">
        <v>83</v>
      </c>
    </row>
    <row r="110" spans="1:65" s="2" customFormat="1" ht="14.45" customHeight="1">
      <c r="A110" s="32"/>
      <c r="B110" s="33"/>
      <c r="C110" s="177" t="s">
        <v>202</v>
      </c>
      <c r="D110" s="177" t="s">
        <v>173</v>
      </c>
      <c r="E110" s="178" t="s">
        <v>1097</v>
      </c>
      <c r="F110" s="179" t="s">
        <v>1098</v>
      </c>
      <c r="G110" s="180" t="s">
        <v>176</v>
      </c>
      <c r="H110" s="181">
        <v>2</v>
      </c>
      <c r="I110" s="182"/>
      <c r="J110" s="183">
        <f>ROUND(I110*H110,2)</f>
        <v>0</v>
      </c>
      <c r="K110" s="184"/>
      <c r="L110" s="37"/>
      <c r="M110" s="185" t="s">
        <v>19</v>
      </c>
      <c r="N110" s="186" t="s">
        <v>45</v>
      </c>
      <c r="O110" s="62"/>
      <c r="P110" s="187">
        <f>O110*H110</f>
        <v>0</v>
      </c>
      <c r="Q110" s="187">
        <v>0</v>
      </c>
      <c r="R110" s="187">
        <f>Q110*H110</f>
        <v>0</v>
      </c>
      <c r="S110" s="187">
        <v>0</v>
      </c>
      <c r="T110" s="188">
        <f>S110*H110</f>
        <v>0</v>
      </c>
      <c r="U110" s="32"/>
      <c r="V110" s="32"/>
      <c r="W110" s="32"/>
      <c r="X110" s="32"/>
      <c r="Y110" s="32"/>
      <c r="Z110" s="32"/>
      <c r="AA110" s="32"/>
      <c r="AB110" s="32"/>
      <c r="AC110" s="32"/>
      <c r="AD110" s="32"/>
      <c r="AE110" s="32"/>
      <c r="AR110" s="189" t="s">
        <v>253</v>
      </c>
      <c r="AT110" s="189" t="s">
        <v>173</v>
      </c>
      <c r="AU110" s="189" t="s">
        <v>83</v>
      </c>
      <c r="AY110" s="15" t="s">
        <v>168</v>
      </c>
      <c r="BE110" s="190">
        <f>IF(N110="základní",J110,0)</f>
        <v>0</v>
      </c>
      <c r="BF110" s="190">
        <f>IF(N110="snížená",J110,0)</f>
        <v>0</v>
      </c>
      <c r="BG110" s="190">
        <f>IF(N110="zákl. přenesená",J110,0)</f>
        <v>0</v>
      </c>
      <c r="BH110" s="190">
        <f>IF(N110="sníž. přenesená",J110,0)</f>
        <v>0</v>
      </c>
      <c r="BI110" s="190">
        <f>IF(N110="nulová",J110,0)</f>
        <v>0</v>
      </c>
      <c r="BJ110" s="15" t="s">
        <v>81</v>
      </c>
      <c r="BK110" s="190">
        <f>ROUND(I110*H110,2)</f>
        <v>0</v>
      </c>
      <c r="BL110" s="15" t="s">
        <v>253</v>
      </c>
      <c r="BM110" s="189" t="s">
        <v>1099</v>
      </c>
    </row>
    <row r="111" spans="1:65" s="2" customFormat="1" ht="11.25">
      <c r="A111" s="32"/>
      <c r="B111" s="33"/>
      <c r="C111" s="34"/>
      <c r="D111" s="191" t="s">
        <v>179</v>
      </c>
      <c r="E111" s="34"/>
      <c r="F111" s="192" t="s">
        <v>1100</v>
      </c>
      <c r="G111" s="34"/>
      <c r="H111" s="34"/>
      <c r="I111" s="193"/>
      <c r="J111" s="34"/>
      <c r="K111" s="34"/>
      <c r="L111" s="37"/>
      <c r="M111" s="194"/>
      <c r="N111" s="195"/>
      <c r="O111" s="62"/>
      <c r="P111" s="62"/>
      <c r="Q111" s="62"/>
      <c r="R111" s="62"/>
      <c r="S111" s="62"/>
      <c r="T111" s="63"/>
      <c r="U111" s="32"/>
      <c r="V111" s="32"/>
      <c r="W111" s="32"/>
      <c r="X111" s="32"/>
      <c r="Y111" s="32"/>
      <c r="Z111" s="32"/>
      <c r="AA111" s="32"/>
      <c r="AB111" s="32"/>
      <c r="AC111" s="32"/>
      <c r="AD111" s="32"/>
      <c r="AE111" s="32"/>
      <c r="AT111" s="15" t="s">
        <v>179</v>
      </c>
      <c r="AU111" s="15" t="s">
        <v>83</v>
      </c>
    </row>
    <row r="112" spans="1:65" s="2" customFormat="1" ht="14.45" customHeight="1">
      <c r="A112" s="32"/>
      <c r="B112" s="33"/>
      <c r="C112" s="177" t="s">
        <v>207</v>
      </c>
      <c r="D112" s="177" t="s">
        <v>173</v>
      </c>
      <c r="E112" s="178" t="s">
        <v>1101</v>
      </c>
      <c r="F112" s="179" t="s">
        <v>1102</v>
      </c>
      <c r="G112" s="180" t="s">
        <v>223</v>
      </c>
      <c r="H112" s="181">
        <v>20</v>
      </c>
      <c r="I112" s="182"/>
      <c r="J112" s="183">
        <f>ROUND(I112*H112,2)</f>
        <v>0</v>
      </c>
      <c r="K112" s="184"/>
      <c r="L112" s="37"/>
      <c r="M112" s="185" t="s">
        <v>19</v>
      </c>
      <c r="N112" s="186" t="s">
        <v>45</v>
      </c>
      <c r="O112" s="62"/>
      <c r="P112" s="187">
        <f>O112*H112</f>
        <v>0</v>
      </c>
      <c r="Q112" s="187">
        <v>0</v>
      </c>
      <c r="R112" s="187">
        <f>Q112*H112</f>
        <v>0</v>
      </c>
      <c r="S112" s="187">
        <v>1.98E-3</v>
      </c>
      <c r="T112" s="188">
        <f>S112*H112</f>
        <v>3.9599999999999996E-2</v>
      </c>
      <c r="U112" s="32"/>
      <c r="V112" s="32"/>
      <c r="W112" s="32"/>
      <c r="X112" s="32"/>
      <c r="Y112" s="32"/>
      <c r="Z112" s="32"/>
      <c r="AA112" s="32"/>
      <c r="AB112" s="32"/>
      <c r="AC112" s="32"/>
      <c r="AD112" s="32"/>
      <c r="AE112" s="32"/>
      <c r="AR112" s="189" t="s">
        <v>253</v>
      </c>
      <c r="AT112" s="189" t="s">
        <v>173</v>
      </c>
      <c r="AU112" s="189" t="s">
        <v>83</v>
      </c>
      <c r="AY112" s="15" t="s">
        <v>168</v>
      </c>
      <c r="BE112" s="190">
        <f>IF(N112="základní",J112,0)</f>
        <v>0</v>
      </c>
      <c r="BF112" s="190">
        <f>IF(N112="snížená",J112,0)</f>
        <v>0</v>
      </c>
      <c r="BG112" s="190">
        <f>IF(N112="zákl. přenesená",J112,0)</f>
        <v>0</v>
      </c>
      <c r="BH112" s="190">
        <f>IF(N112="sníž. přenesená",J112,0)</f>
        <v>0</v>
      </c>
      <c r="BI112" s="190">
        <f>IF(N112="nulová",J112,0)</f>
        <v>0</v>
      </c>
      <c r="BJ112" s="15" t="s">
        <v>81</v>
      </c>
      <c r="BK112" s="190">
        <f>ROUND(I112*H112,2)</f>
        <v>0</v>
      </c>
      <c r="BL112" s="15" t="s">
        <v>253</v>
      </c>
      <c r="BM112" s="189" t="s">
        <v>1103</v>
      </c>
    </row>
    <row r="113" spans="1:65" s="2" customFormat="1" ht="11.25">
      <c r="A113" s="32"/>
      <c r="B113" s="33"/>
      <c r="C113" s="34"/>
      <c r="D113" s="191" t="s">
        <v>179</v>
      </c>
      <c r="E113" s="34"/>
      <c r="F113" s="192" t="s">
        <v>1104</v>
      </c>
      <c r="G113" s="34"/>
      <c r="H113" s="34"/>
      <c r="I113" s="193"/>
      <c r="J113" s="34"/>
      <c r="K113" s="34"/>
      <c r="L113" s="37"/>
      <c r="M113" s="194"/>
      <c r="N113" s="195"/>
      <c r="O113" s="62"/>
      <c r="P113" s="62"/>
      <c r="Q113" s="62"/>
      <c r="R113" s="62"/>
      <c r="S113" s="62"/>
      <c r="T113" s="63"/>
      <c r="U113" s="32"/>
      <c r="V113" s="32"/>
      <c r="W113" s="32"/>
      <c r="X113" s="32"/>
      <c r="Y113" s="32"/>
      <c r="Z113" s="32"/>
      <c r="AA113" s="32"/>
      <c r="AB113" s="32"/>
      <c r="AC113" s="32"/>
      <c r="AD113" s="32"/>
      <c r="AE113" s="32"/>
      <c r="AT113" s="15" t="s">
        <v>179</v>
      </c>
      <c r="AU113" s="15" t="s">
        <v>83</v>
      </c>
    </row>
    <row r="114" spans="1:65" s="2" customFormat="1" ht="14.45" customHeight="1">
      <c r="A114" s="32"/>
      <c r="B114" s="33"/>
      <c r="C114" s="177" t="s">
        <v>215</v>
      </c>
      <c r="D114" s="177" t="s">
        <v>173</v>
      </c>
      <c r="E114" s="178" t="s">
        <v>1105</v>
      </c>
      <c r="F114" s="179" t="s">
        <v>1106</v>
      </c>
      <c r="G114" s="180" t="s">
        <v>223</v>
      </c>
      <c r="H114" s="181">
        <v>30</v>
      </c>
      <c r="I114" s="182"/>
      <c r="J114" s="183">
        <f>ROUND(I114*H114,2)</f>
        <v>0</v>
      </c>
      <c r="K114" s="184"/>
      <c r="L114" s="37"/>
      <c r="M114" s="185" t="s">
        <v>19</v>
      </c>
      <c r="N114" s="186" t="s">
        <v>45</v>
      </c>
      <c r="O114" s="62"/>
      <c r="P114" s="187">
        <f>O114*H114</f>
        <v>0</v>
      </c>
      <c r="Q114" s="187">
        <v>7.1000000000000002E-4</v>
      </c>
      <c r="R114" s="187">
        <f>Q114*H114</f>
        <v>2.1299999999999999E-2</v>
      </c>
      <c r="S114" s="187">
        <v>0</v>
      </c>
      <c r="T114" s="188">
        <f>S114*H114</f>
        <v>0</v>
      </c>
      <c r="U114" s="32"/>
      <c r="V114" s="32"/>
      <c r="W114" s="32"/>
      <c r="X114" s="32"/>
      <c r="Y114" s="32"/>
      <c r="Z114" s="32"/>
      <c r="AA114" s="32"/>
      <c r="AB114" s="32"/>
      <c r="AC114" s="32"/>
      <c r="AD114" s="32"/>
      <c r="AE114" s="32"/>
      <c r="AR114" s="189" t="s">
        <v>253</v>
      </c>
      <c r="AT114" s="189" t="s">
        <v>173</v>
      </c>
      <c r="AU114" s="189" t="s">
        <v>83</v>
      </c>
      <c r="AY114" s="15" t="s">
        <v>168</v>
      </c>
      <c r="BE114" s="190">
        <f>IF(N114="základní",J114,0)</f>
        <v>0</v>
      </c>
      <c r="BF114" s="190">
        <f>IF(N114="snížená",J114,0)</f>
        <v>0</v>
      </c>
      <c r="BG114" s="190">
        <f>IF(N114="zákl. přenesená",J114,0)</f>
        <v>0</v>
      </c>
      <c r="BH114" s="190">
        <f>IF(N114="sníž. přenesená",J114,0)</f>
        <v>0</v>
      </c>
      <c r="BI114" s="190">
        <f>IF(N114="nulová",J114,0)</f>
        <v>0</v>
      </c>
      <c r="BJ114" s="15" t="s">
        <v>81</v>
      </c>
      <c r="BK114" s="190">
        <f>ROUND(I114*H114,2)</f>
        <v>0</v>
      </c>
      <c r="BL114" s="15" t="s">
        <v>253</v>
      </c>
      <c r="BM114" s="189" t="s">
        <v>1107</v>
      </c>
    </row>
    <row r="115" spans="1:65" s="2" customFormat="1" ht="11.25">
      <c r="A115" s="32"/>
      <c r="B115" s="33"/>
      <c r="C115" s="34"/>
      <c r="D115" s="191" t="s">
        <v>179</v>
      </c>
      <c r="E115" s="34"/>
      <c r="F115" s="192" t="s">
        <v>1108</v>
      </c>
      <c r="G115" s="34"/>
      <c r="H115" s="34"/>
      <c r="I115" s="193"/>
      <c r="J115" s="34"/>
      <c r="K115" s="34"/>
      <c r="L115" s="37"/>
      <c r="M115" s="194"/>
      <c r="N115" s="195"/>
      <c r="O115" s="62"/>
      <c r="P115" s="62"/>
      <c r="Q115" s="62"/>
      <c r="R115" s="62"/>
      <c r="S115" s="62"/>
      <c r="T115" s="63"/>
      <c r="U115" s="32"/>
      <c r="V115" s="32"/>
      <c r="W115" s="32"/>
      <c r="X115" s="32"/>
      <c r="Y115" s="32"/>
      <c r="Z115" s="32"/>
      <c r="AA115" s="32"/>
      <c r="AB115" s="32"/>
      <c r="AC115" s="32"/>
      <c r="AD115" s="32"/>
      <c r="AE115" s="32"/>
      <c r="AT115" s="15" t="s">
        <v>179</v>
      </c>
      <c r="AU115" s="15" t="s">
        <v>83</v>
      </c>
    </row>
    <row r="116" spans="1:65" s="2" customFormat="1" ht="14.45" customHeight="1">
      <c r="A116" s="32"/>
      <c r="B116" s="33"/>
      <c r="C116" s="177" t="s">
        <v>220</v>
      </c>
      <c r="D116" s="177" t="s">
        <v>173</v>
      </c>
      <c r="E116" s="178" t="s">
        <v>1109</v>
      </c>
      <c r="F116" s="179" t="s">
        <v>1110</v>
      </c>
      <c r="G116" s="180" t="s">
        <v>223</v>
      </c>
      <c r="H116" s="181">
        <v>60</v>
      </c>
      <c r="I116" s="182"/>
      <c r="J116" s="183">
        <f>ROUND(I116*H116,2)</f>
        <v>0</v>
      </c>
      <c r="K116" s="184"/>
      <c r="L116" s="37"/>
      <c r="M116" s="185" t="s">
        <v>19</v>
      </c>
      <c r="N116" s="186" t="s">
        <v>45</v>
      </c>
      <c r="O116" s="62"/>
      <c r="P116" s="187">
        <f>O116*H116</f>
        <v>0</v>
      </c>
      <c r="Q116" s="187">
        <v>2.0600000000000002E-3</v>
      </c>
      <c r="R116" s="187">
        <f>Q116*H116</f>
        <v>0.12360000000000002</v>
      </c>
      <c r="S116" s="187">
        <v>0</v>
      </c>
      <c r="T116" s="188">
        <f>S116*H116</f>
        <v>0</v>
      </c>
      <c r="U116" s="32"/>
      <c r="V116" s="32"/>
      <c r="W116" s="32"/>
      <c r="X116" s="32"/>
      <c r="Y116" s="32"/>
      <c r="Z116" s="32"/>
      <c r="AA116" s="32"/>
      <c r="AB116" s="32"/>
      <c r="AC116" s="32"/>
      <c r="AD116" s="32"/>
      <c r="AE116" s="32"/>
      <c r="AR116" s="189" t="s">
        <v>253</v>
      </c>
      <c r="AT116" s="189" t="s">
        <v>173</v>
      </c>
      <c r="AU116" s="189" t="s">
        <v>83</v>
      </c>
      <c r="AY116" s="15" t="s">
        <v>168</v>
      </c>
      <c r="BE116" s="190">
        <f>IF(N116="základní",J116,0)</f>
        <v>0</v>
      </c>
      <c r="BF116" s="190">
        <f>IF(N116="snížená",J116,0)</f>
        <v>0</v>
      </c>
      <c r="BG116" s="190">
        <f>IF(N116="zákl. přenesená",J116,0)</f>
        <v>0</v>
      </c>
      <c r="BH116" s="190">
        <f>IF(N116="sníž. přenesená",J116,0)</f>
        <v>0</v>
      </c>
      <c r="BI116" s="190">
        <f>IF(N116="nulová",J116,0)</f>
        <v>0</v>
      </c>
      <c r="BJ116" s="15" t="s">
        <v>81</v>
      </c>
      <c r="BK116" s="190">
        <f>ROUND(I116*H116,2)</f>
        <v>0</v>
      </c>
      <c r="BL116" s="15" t="s">
        <v>253</v>
      </c>
      <c r="BM116" s="189" t="s">
        <v>1111</v>
      </c>
    </row>
    <row r="117" spans="1:65" s="2" customFormat="1" ht="11.25">
      <c r="A117" s="32"/>
      <c r="B117" s="33"/>
      <c r="C117" s="34"/>
      <c r="D117" s="191" t="s">
        <v>179</v>
      </c>
      <c r="E117" s="34"/>
      <c r="F117" s="192" t="s">
        <v>1112</v>
      </c>
      <c r="G117" s="34"/>
      <c r="H117" s="34"/>
      <c r="I117" s="193"/>
      <c r="J117" s="34"/>
      <c r="K117" s="34"/>
      <c r="L117" s="37"/>
      <c r="M117" s="194"/>
      <c r="N117" s="195"/>
      <c r="O117" s="62"/>
      <c r="P117" s="62"/>
      <c r="Q117" s="62"/>
      <c r="R117" s="62"/>
      <c r="S117" s="62"/>
      <c r="T117" s="63"/>
      <c r="U117" s="32"/>
      <c r="V117" s="32"/>
      <c r="W117" s="32"/>
      <c r="X117" s="32"/>
      <c r="Y117" s="32"/>
      <c r="Z117" s="32"/>
      <c r="AA117" s="32"/>
      <c r="AB117" s="32"/>
      <c r="AC117" s="32"/>
      <c r="AD117" s="32"/>
      <c r="AE117" s="32"/>
      <c r="AT117" s="15" t="s">
        <v>179</v>
      </c>
      <c r="AU117" s="15" t="s">
        <v>83</v>
      </c>
    </row>
    <row r="118" spans="1:65" s="2" customFormat="1" ht="14.45" customHeight="1">
      <c r="A118" s="32"/>
      <c r="B118" s="33"/>
      <c r="C118" s="177" t="s">
        <v>229</v>
      </c>
      <c r="D118" s="177" t="s">
        <v>173</v>
      </c>
      <c r="E118" s="178" t="s">
        <v>1113</v>
      </c>
      <c r="F118" s="179" t="s">
        <v>1114</v>
      </c>
      <c r="G118" s="180" t="s">
        <v>223</v>
      </c>
      <c r="H118" s="181">
        <v>25</v>
      </c>
      <c r="I118" s="182"/>
      <c r="J118" s="183">
        <f>ROUND(I118*H118,2)</f>
        <v>0</v>
      </c>
      <c r="K118" s="184"/>
      <c r="L118" s="37"/>
      <c r="M118" s="185" t="s">
        <v>19</v>
      </c>
      <c r="N118" s="186" t="s">
        <v>45</v>
      </c>
      <c r="O118" s="62"/>
      <c r="P118" s="187">
        <f>O118*H118</f>
        <v>0</v>
      </c>
      <c r="Q118" s="187">
        <v>1.5499999999999999E-3</v>
      </c>
      <c r="R118" s="187">
        <f>Q118*H118</f>
        <v>3.875E-2</v>
      </c>
      <c r="S118" s="187">
        <v>0</v>
      </c>
      <c r="T118" s="188">
        <f>S118*H118</f>
        <v>0</v>
      </c>
      <c r="U118" s="32"/>
      <c r="V118" s="32"/>
      <c r="W118" s="32"/>
      <c r="X118" s="32"/>
      <c r="Y118" s="32"/>
      <c r="Z118" s="32"/>
      <c r="AA118" s="32"/>
      <c r="AB118" s="32"/>
      <c r="AC118" s="32"/>
      <c r="AD118" s="32"/>
      <c r="AE118" s="32"/>
      <c r="AR118" s="189" t="s">
        <v>253</v>
      </c>
      <c r="AT118" s="189" t="s">
        <v>173</v>
      </c>
      <c r="AU118" s="189" t="s">
        <v>83</v>
      </c>
      <c r="AY118" s="15" t="s">
        <v>168</v>
      </c>
      <c r="BE118" s="190">
        <f>IF(N118="základní",J118,0)</f>
        <v>0</v>
      </c>
      <c r="BF118" s="190">
        <f>IF(N118="snížená",J118,0)</f>
        <v>0</v>
      </c>
      <c r="BG118" s="190">
        <f>IF(N118="zákl. přenesená",J118,0)</f>
        <v>0</v>
      </c>
      <c r="BH118" s="190">
        <f>IF(N118="sníž. přenesená",J118,0)</f>
        <v>0</v>
      </c>
      <c r="BI118" s="190">
        <f>IF(N118="nulová",J118,0)</f>
        <v>0</v>
      </c>
      <c r="BJ118" s="15" t="s">
        <v>81</v>
      </c>
      <c r="BK118" s="190">
        <f>ROUND(I118*H118,2)</f>
        <v>0</v>
      </c>
      <c r="BL118" s="15" t="s">
        <v>253</v>
      </c>
      <c r="BM118" s="189" t="s">
        <v>1115</v>
      </c>
    </row>
    <row r="119" spans="1:65" s="2" customFormat="1" ht="11.25">
      <c r="A119" s="32"/>
      <c r="B119" s="33"/>
      <c r="C119" s="34"/>
      <c r="D119" s="191" t="s">
        <v>179</v>
      </c>
      <c r="E119" s="34"/>
      <c r="F119" s="192" t="s">
        <v>1116</v>
      </c>
      <c r="G119" s="34"/>
      <c r="H119" s="34"/>
      <c r="I119" s="193"/>
      <c r="J119" s="34"/>
      <c r="K119" s="34"/>
      <c r="L119" s="37"/>
      <c r="M119" s="194"/>
      <c r="N119" s="195"/>
      <c r="O119" s="62"/>
      <c r="P119" s="62"/>
      <c r="Q119" s="62"/>
      <c r="R119" s="62"/>
      <c r="S119" s="62"/>
      <c r="T119" s="63"/>
      <c r="U119" s="32"/>
      <c r="V119" s="32"/>
      <c r="W119" s="32"/>
      <c r="X119" s="32"/>
      <c r="Y119" s="32"/>
      <c r="Z119" s="32"/>
      <c r="AA119" s="32"/>
      <c r="AB119" s="32"/>
      <c r="AC119" s="32"/>
      <c r="AD119" s="32"/>
      <c r="AE119" s="32"/>
      <c r="AT119" s="15" t="s">
        <v>179</v>
      </c>
      <c r="AU119" s="15" t="s">
        <v>83</v>
      </c>
    </row>
    <row r="120" spans="1:65" s="2" customFormat="1" ht="14.45" customHeight="1">
      <c r="A120" s="32"/>
      <c r="B120" s="33"/>
      <c r="C120" s="177" t="s">
        <v>234</v>
      </c>
      <c r="D120" s="177" t="s">
        <v>173</v>
      </c>
      <c r="E120" s="178" t="s">
        <v>1117</v>
      </c>
      <c r="F120" s="179" t="s">
        <v>1118</v>
      </c>
      <c r="G120" s="180" t="s">
        <v>223</v>
      </c>
      <c r="H120" s="181">
        <v>17</v>
      </c>
      <c r="I120" s="182"/>
      <c r="J120" s="183">
        <f>ROUND(I120*H120,2)</f>
        <v>0</v>
      </c>
      <c r="K120" s="184"/>
      <c r="L120" s="37"/>
      <c r="M120" s="185" t="s">
        <v>19</v>
      </c>
      <c r="N120" s="186" t="s">
        <v>45</v>
      </c>
      <c r="O120" s="62"/>
      <c r="P120" s="187">
        <f>O120*H120</f>
        <v>0</v>
      </c>
      <c r="Q120" s="187">
        <v>4.0999999999999999E-4</v>
      </c>
      <c r="R120" s="187">
        <f>Q120*H120</f>
        <v>6.9699999999999996E-3</v>
      </c>
      <c r="S120" s="187">
        <v>0</v>
      </c>
      <c r="T120" s="188">
        <f>S120*H120</f>
        <v>0</v>
      </c>
      <c r="U120" s="32"/>
      <c r="V120" s="32"/>
      <c r="W120" s="32"/>
      <c r="X120" s="32"/>
      <c r="Y120" s="32"/>
      <c r="Z120" s="32"/>
      <c r="AA120" s="32"/>
      <c r="AB120" s="32"/>
      <c r="AC120" s="32"/>
      <c r="AD120" s="32"/>
      <c r="AE120" s="32"/>
      <c r="AR120" s="189" t="s">
        <v>253</v>
      </c>
      <c r="AT120" s="189" t="s">
        <v>173</v>
      </c>
      <c r="AU120" s="189" t="s">
        <v>83</v>
      </c>
      <c r="AY120" s="15" t="s">
        <v>168</v>
      </c>
      <c r="BE120" s="190">
        <f>IF(N120="základní",J120,0)</f>
        <v>0</v>
      </c>
      <c r="BF120" s="190">
        <f>IF(N120="snížená",J120,0)</f>
        <v>0</v>
      </c>
      <c r="BG120" s="190">
        <f>IF(N120="zákl. přenesená",J120,0)</f>
        <v>0</v>
      </c>
      <c r="BH120" s="190">
        <f>IF(N120="sníž. přenesená",J120,0)</f>
        <v>0</v>
      </c>
      <c r="BI120" s="190">
        <f>IF(N120="nulová",J120,0)</f>
        <v>0</v>
      </c>
      <c r="BJ120" s="15" t="s">
        <v>81</v>
      </c>
      <c r="BK120" s="190">
        <f>ROUND(I120*H120,2)</f>
        <v>0</v>
      </c>
      <c r="BL120" s="15" t="s">
        <v>253</v>
      </c>
      <c r="BM120" s="189" t="s">
        <v>1119</v>
      </c>
    </row>
    <row r="121" spans="1:65" s="2" customFormat="1" ht="11.25">
      <c r="A121" s="32"/>
      <c r="B121" s="33"/>
      <c r="C121" s="34"/>
      <c r="D121" s="191" t="s">
        <v>179</v>
      </c>
      <c r="E121" s="34"/>
      <c r="F121" s="192" t="s">
        <v>1120</v>
      </c>
      <c r="G121" s="34"/>
      <c r="H121" s="34"/>
      <c r="I121" s="193"/>
      <c r="J121" s="34"/>
      <c r="K121" s="34"/>
      <c r="L121" s="37"/>
      <c r="M121" s="194"/>
      <c r="N121" s="195"/>
      <c r="O121" s="62"/>
      <c r="P121" s="62"/>
      <c r="Q121" s="62"/>
      <c r="R121" s="62"/>
      <c r="S121" s="62"/>
      <c r="T121" s="63"/>
      <c r="U121" s="32"/>
      <c r="V121" s="32"/>
      <c r="W121" s="32"/>
      <c r="X121" s="32"/>
      <c r="Y121" s="32"/>
      <c r="Z121" s="32"/>
      <c r="AA121" s="32"/>
      <c r="AB121" s="32"/>
      <c r="AC121" s="32"/>
      <c r="AD121" s="32"/>
      <c r="AE121" s="32"/>
      <c r="AT121" s="15" t="s">
        <v>179</v>
      </c>
      <c r="AU121" s="15" t="s">
        <v>83</v>
      </c>
    </row>
    <row r="122" spans="1:65" s="2" customFormat="1" ht="14.45" customHeight="1">
      <c r="A122" s="32"/>
      <c r="B122" s="33"/>
      <c r="C122" s="177" t="s">
        <v>239</v>
      </c>
      <c r="D122" s="177" t="s">
        <v>173</v>
      </c>
      <c r="E122" s="178" t="s">
        <v>1121</v>
      </c>
      <c r="F122" s="179" t="s">
        <v>1122</v>
      </c>
      <c r="G122" s="180" t="s">
        <v>223</v>
      </c>
      <c r="H122" s="181">
        <v>24</v>
      </c>
      <c r="I122" s="182"/>
      <c r="J122" s="183">
        <f>ROUND(I122*H122,2)</f>
        <v>0</v>
      </c>
      <c r="K122" s="184"/>
      <c r="L122" s="37"/>
      <c r="M122" s="185" t="s">
        <v>19</v>
      </c>
      <c r="N122" s="186" t="s">
        <v>45</v>
      </c>
      <c r="O122" s="62"/>
      <c r="P122" s="187">
        <f>O122*H122</f>
        <v>0</v>
      </c>
      <c r="Q122" s="187">
        <v>4.8000000000000001E-4</v>
      </c>
      <c r="R122" s="187">
        <f>Q122*H122</f>
        <v>1.1520000000000001E-2</v>
      </c>
      <c r="S122" s="187">
        <v>0</v>
      </c>
      <c r="T122" s="188">
        <f>S122*H122</f>
        <v>0</v>
      </c>
      <c r="U122" s="32"/>
      <c r="V122" s="32"/>
      <c r="W122" s="32"/>
      <c r="X122" s="32"/>
      <c r="Y122" s="32"/>
      <c r="Z122" s="32"/>
      <c r="AA122" s="32"/>
      <c r="AB122" s="32"/>
      <c r="AC122" s="32"/>
      <c r="AD122" s="32"/>
      <c r="AE122" s="32"/>
      <c r="AR122" s="189" t="s">
        <v>253</v>
      </c>
      <c r="AT122" s="189" t="s">
        <v>173</v>
      </c>
      <c r="AU122" s="189" t="s">
        <v>83</v>
      </c>
      <c r="AY122" s="15" t="s">
        <v>168</v>
      </c>
      <c r="BE122" s="190">
        <f>IF(N122="základní",J122,0)</f>
        <v>0</v>
      </c>
      <c r="BF122" s="190">
        <f>IF(N122="snížená",J122,0)</f>
        <v>0</v>
      </c>
      <c r="BG122" s="190">
        <f>IF(N122="zákl. přenesená",J122,0)</f>
        <v>0</v>
      </c>
      <c r="BH122" s="190">
        <f>IF(N122="sníž. přenesená",J122,0)</f>
        <v>0</v>
      </c>
      <c r="BI122" s="190">
        <f>IF(N122="nulová",J122,0)</f>
        <v>0</v>
      </c>
      <c r="BJ122" s="15" t="s">
        <v>81</v>
      </c>
      <c r="BK122" s="190">
        <f>ROUND(I122*H122,2)</f>
        <v>0</v>
      </c>
      <c r="BL122" s="15" t="s">
        <v>253</v>
      </c>
      <c r="BM122" s="189" t="s">
        <v>1123</v>
      </c>
    </row>
    <row r="123" spans="1:65" s="2" customFormat="1" ht="11.25">
      <c r="A123" s="32"/>
      <c r="B123" s="33"/>
      <c r="C123" s="34"/>
      <c r="D123" s="191" t="s">
        <v>179</v>
      </c>
      <c r="E123" s="34"/>
      <c r="F123" s="192" t="s">
        <v>1124</v>
      </c>
      <c r="G123" s="34"/>
      <c r="H123" s="34"/>
      <c r="I123" s="193"/>
      <c r="J123" s="34"/>
      <c r="K123" s="34"/>
      <c r="L123" s="37"/>
      <c r="M123" s="194"/>
      <c r="N123" s="195"/>
      <c r="O123" s="62"/>
      <c r="P123" s="62"/>
      <c r="Q123" s="62"/>
      <c r="R123" s="62"/>
      <c r="S123" s="62"/>
      <c r="T123" s="63"/>
      <c r="U123" s="32"/>
      <c r="V123" s="32"/>
      <c r="W123" s="32"/>
      <c r="X123" s="32"/>
      <c r="Y123" s="32"/>
      <c r="Z123" s="32"/>
      <c r="AA123" s="32"/>
      <c r="AB123" s="32"/>
      <c r="AC123" s="32"/>
      <c r="AD123" s="32"/>
      <c r="AE123" s="32"/>
      <c r="AT123" s="15" t="s">
        <v>179</v>
      </c>
      <c r="AU123" s="15" t="s">
        <v>83</v>
      </c>
    </row>
    <row r="124" spans="1:65" s="2" customFormat="1" ht="14.45" customHeight="1">
      <c r="A124" s="32"/>
      <c r="B124" s="33"/>
      <c r="C124" s="177" t="s">
        <v>244</v>
      </c>
      <c r="D124" s="177" t="s">
        <v>173</v>
      </c>
      <c r="E124" s="178" t="s">
        <v>1125</v>
      </c>
      <c r="F124" s="179" t="s">
        <v>1126</v>
      </c>
      <c r="G124" s="180" t="s">
        <v>176</v>
      </c>
      <c r="H124" s="181">
        <v>6</v>
      </c>
      <c r="I124" s="182"/>
      <c r="J124" s="183">
        <f>ROUND(I124*H124,2)</f>
        <v>0</v>
      </c>
      <c r="K124" s="184"/>
      <c r="L124" s="37"/>
      <c r="M124" s="185" t="s">
        <v>19</v>
      </c>
      <c r="N124" s="186" t="s">
        <v>45</v>
      </c>
      <c r="O124" s="62"/>
      <c r="P124" s="187">
        <f>O124*H124</f>
        <v>0</v>
      </c>
      <c r="Q124" s="187">
        <v>0</v>
      </c>
      <c r="R124" s="187">
        <f>Q124*H124</f>
        <v>0</v>
      </c>
      <c r="S124" s="187">
        <v>0</v>
      </c>
      <c r="T124" s="188">
        <f>S124*H124</f>
        <v>0</v>
      </c>
      <c r="U124" s="32"/>
      <c r="V124" s="32"/>
      <c r="W124" s="32"/>
      <c r="X124" s="32"/>
      <c r="Y124" s="32"/>
      <c r="Z124" s="32"/>
      <c r="AA124" s="32"/>
      <c r="AB124" s="32"/>
      <c r="AC124" s="32"/>
      <c r="AD124" s="32"/>
      <c r="AE124" s="32"/>
      <c r="AR124" s="189" t="s">
        <v>253</v>
      </c>
      <c r="AT124" s="189" t="s">
        <v>173</v>
      </c>
      <c r="AU124" s="189" t="s">
        <v>83</v>
      </c>
      <c r="AY124" s="15" t="s">
        <v>168</v>
      </c>
      <c r="BE124" s="190">
        <f>IF(N124="základní",J124,0)</f>
        <v>0</v>
      </c>
      <c r="BF124" s="190">
        <f>IF(N124="snížená",J124,0)</f>
        <v>0</v>
      </c>
      <c r="BG124" s="190">
        <f>IF(N124="zákl. přenesená",J124,0)</f>
        <v>0</v>
      </c>
      <c r="BH124" s="190">
        <f>IF(N124="sníž. přenesená",J124,0)</f>
        <v>0</v>
      </c>
      <c r="BI124" s="190">
        <f>IF(N124="nulová",J124,0)</f>
        <v>0</v>
      </c>
      <c r="BJ124" s="15" t="s">
        <v>81</v>
      </c>
      <c r="BK124" s="190">
        <f>ROUND(I124*H124,2)</f>
        <v>0</v>
      </c>
      <c r="BL124" s="15" t="s">
        <v>253</v>
      </c>
      <c r="BM124" s="189" t="s">
        <v>1127</v>
      </c>
    </row>
    <row r="125" spans="1:65" s="2" customFormat="1" ht="11.25">
      <c r="A125" s="32"/>
      <c r="B125" s="33"/>
      <c r="C125" s="34"/>
      <c r="D125" s="191" t="s">
        <v>179</v>
      </c>
      <c r="E125" s="34"/>
      <c r="F125" s="192" t="s">
        <v>1128</v>
      </c>
      <c r="G125" s="34"/>
      <c r="H125" s="34"/>
      <c r="I125" s="193"/>
      <c r="J125" s="34"/>
      <c r="K125" s="34"/>
      <c r="L125" s="37"/>
      <c r="M125" s="194"/>
      <c r="N125" s="195"/>
      <c r="O125" s="62"/>
      <c r="P125" s="62"/>
      <c r="Q125" s="62"/>
      <c r="R125" s="62"/>
      <c r="S125" s="62"/>
      <c r="T125" s="63"/>
      <c r="U125" s="32"/>
      <c r="V125" s="32"/>
      <c r="W125" s="32"/>
      <c r="X125" s="32"/>
      <c r="Y125" s="32"/>
      <c r="Z125" s="32"/>
      <c r="AA125" s="32"/>
      <c r="AB125" s="32"/>
      <c r="AC125" s="32"/>
      <c r="AD125" s="32"/>
      <c r="AE125" s="32"/>
      <c r="AT125" s="15" t="s">
        <v>179</v>
      </c>
      <c r="AU125" s="15" t="s">
        <v>83</v>
      </c>
    </row>
    <row r="126" spans="1:65" s="2" customFormat="1" ht="14.45" customHeight="1">
      <c r="A126" s="32"/>
      <c r="B126" s="33"/>
      <c r="C126" s="177" t="s">
        <v>8</v>
      </c>
      <c r="D126" s="177" t="s">
        <v>173</v>
      </c>
      <c r="E126" s="178" t="s">
        <v>1129</v>
      </c>
      <c r="F126" s="179" t="s">
        <v>1130</v>
      </c>
      <c r="G126" s="180" t="s">
        <v>176</v>
      </c>
      <c r="H126" s="181">
        <v>21</v>
      </c>
      <c r="I126" s="182"/>
      <c r="J126" s="183">
        <f>ROUND(I126*H126,2)</f>
        <v>0</v>
      </c>
      <c r="K126" s="184"/>
      <c r="L126" s="37"/>
      <c r="M126" s="185" t="s">
        <v>19</v>
      </c>
      <c r="N126" s="186" t="s">
        <v>45</v>
      </c>
      <c r="O126" s="62"/>
      <c r="P126" s="187">
        <f>O126*H126</f>
        <v>0</v>
      </c>
      <c r="Q126" s="187">
        <v>0</v>
      </c>
      <c r="R126" s="187">
        <f>Q126*H126</f>
        <v>0</v>
      </c>
      <c r="S126" s="187">
        <v>0</v>
      </c>
      <c r="T126" s="188">
        <f>S126*H126</f>
        <v>0</v>
      </c>
      <c r="U126" s="32"/>
      <c r="V126" s="32"/>
      <c r="W126" s="32"/>
      <c r="X126" s="32"/>
      <c r="Y126" s="32"/>
      <c r="Z126" s="32"/>
      <c r="AA126" s="32"/>
      <c r="AB126" s="32"/>
      <c r="AC126" s="32"/>
      <c r="AD126" s="32"/>
      <c r="AE126" s="32"/>
      <c r="AR126" s="189" t="s">
        <v>253</v>
      </c>
      <c r="AT126" s="189" t="s">
        <v>173</v>
      </c>
      <c r="AU126" s="189" t="s">
        <v>83</v>
      </c>
      <c r="AY126" s="15" t="s">
        <v>168</v>
      </c>
      <c r="BE126" s="190">
        <f>IF(N126="základní",J126,0)</f>
        <v>0</v>
      </c>
      <c r="BF126" s="190">
        <f>IF(N126="snížená",J126,0)</f>
        <v>0</v>
      </c>
      <c r="BG126" s="190">
        <f>IF(N126="zákl. přenesená",J126,0)</f>
        <v>0</v>
      </c>
      <c r="BH126" s="190">
        <f>IF(N126="sníž. přenesená",J126,0)</f>
        <v>0</v>
      </c>
      <c r="BI126" s="190">
        <f>IF(N126="nulová",J126,0)</f>
        <v>0</v>
      </c>
      <c r="BJ126" s="15" t="s">
        <v>81</v>
      </c>
      <c r="BK126" s="190">
        <f>ROUND(I126*H126,2)</f>
        <v>0</v>
      </c>
      <c r="BL126" s="15" t="s">
        <v>253</v>
      </c>
      <c r="BM126" s="189" t="s">
        <v>1131</v>
      </c>
    </row>
    <row r="127" spans="1:65" s="2" customFormat="1" ht="11.25">
      <c r="A127" s="32"/>
      <c r="B127" s="33"/>
      <c r="C127" s="34"/>
      <c r="D127" s="191" t="s">
        <v>179</v>
      </c>
      <c r="E127" s="34"/>
      <c r="F127" s="192" t="s">
        <v>1132</v>
      </c>
      <c r="G127" s="34"/>
      <c r="H127" s="34"/>
      <c r="I127" s="193"/>
      <c r="J127" s="34"/>
      <c r="K127" s="34"/>
      <c r="L127" s="37"/>
      <c r="M127" s="194"/>
      <c r="N127" s="195"/>
      <c r="O127" s="62"/>
      <c r="P127" s="62"/>
      <c r="Q127" s="62"/>
      <c r="R127" s="62"/>
      <c r="S127" s="62"/>
      <c r="T127" s="63"/>
      <c r="U127" s="32"/>
      <c r="V127" s="32"/>
      <c r="W127" s="32"/>
      <c r="X127" s="32"/>
      <c r="Y127" s="32"/>
      <c r="Z127" s="32"/>
      <c r="AA127" s="32"/>
      <c r="AB127" s="32"/>
      <c r="AC127" s="32"/>
      <c r="AD127" s="32"/>
      <c r="AE127" s="32"/>
      <c r="AT127" s="15" t="s">
        <v>179</v>
      </c>
      <c r="AU127" s="15" t="s">
        <v>83</v>
      </c>
    </row>
    <row r="128" spans="1:65" s="2" customFormat="1" ht="14.45" customHeight="1">
      <c r="A128" s="32"/>
      <c r="B128" s="33"/>
      <c r="C128" s="177" t="s">
        <v>253</v>
      </c>
      <c r="D128" s="177" t="s">
        <v>173</v>
      </c>
      <c r="E128" s="178" t="s">
        <v>1133</v>
      </c>
      <c r="F128" s="179" t="s">
        <v>1134</v>
      </c>
      <c r="G128" s="180" t="s">
        <v>176</v>
      </c>
      <c r="H128" s="181">
        <v>2</v>
      </c>
      <c r="I128" s="182"/>
      <c r="J128" s="183">
        <f>ROUND(I128*H128,2)</f>
        <v>0</v>
      </c>
      <c r="K128" s="184"/>
      <c r="L128" s="37"/>
      <c r="M128" s="185" t="s">
        <v>19</v>
      </c>
      <c r="N128" s="186" t="s">
        <v>45</v>
      </c>
      <c r="O128" s="62"/>
      <c r="P128" s="187">
        <f>O128*H128</f>
        <v>0</v>
      </c>
      <c r="Q128" s="187">
        <v>0</v>
      </c>
      <c r="R128" s="187">
        <f>Q128*H128</f>
        <v>0</v>
      </c>
      <c r="S128" s="187">
        <v>0</v>
      </c>
      <c r="T128" s="188">
        <f>S128*H128</f>
        <v>0</v>
      </c>
      <c r="U128" s="32"/>
      <c r="V128" s="32"/>
      <c r="W128" s="32"/>
      <c r="X128" s="32"/>
      <c r="Y128" s="32"/>
      <c r="Z128" s="32"/>
      <c r="AA128" s="32"/>
      <c r="AB128" s="32"/>
      <c r="AC128" s="32"/>
      <c r="AD128" s="32"/>
      <c r="AE128" s="32"/>
      <c r="AR128" s="189" t="s">
        <v>253</v>
      </c>
      <c r="AT128" s="189" t="s">
        <v>173</v>
      </c>
      <c r="AU128" s="189" t="s">
        <v>83</v>
      </c>
      <c r="AY128" s="15" t="s">
        <v>168</v>
      </c>
      <c r="BE128" s="190">
        <f>IF(N128="základní",J128,0)</f>
        <v>0</v>
      </c>
      <c r="BF128" s="190">
        <f>IF(N128="snížená",J128,0)</f>
        <v>0</v>
      </c>
      <c r="BG128" s="190">
        <f>IF(N128="zákl. přenesená",J128,0)</f>
        <v>0</v>
      </c>
      <c r="BH128" s="190">
        <f>IF(N128="sníž. přenesená",J128,0)</f>
        <v>0</v>
      </c>
      <c r="BI128" s="190">
        <f>IF(N128="nulová",J128,0)</f>
        <v>0</v>
      </c>
      <c r="BJ128" s="15" t="s">
        <v>81</v>
      </c>
      <c r="BK128" s="190">
        <f>ROUND(I128*H128,2)</f>
        <v>0</v>
      </c>
      <c r="BL128" s="15" t="s">
        <v>253</v>
      </c>
      <c r="BM128" s="189" t="s">
        <v>1135</v>
      </c>
    </row>
    <row r="129" spans="1:65" s="2" customFormat="1" ht="11.25">
      <c r="A129" s="32"/>
      <c r="B129" s="33"/>
      <c r="C129" s="34"/>
      <c r="D129" s="191" t="s">
        <v>179</v>
      </c>
      <c r="E129" s="34"/>
      <c r="F129" s="192" t="s">
        <v>1136</v>
      </c>
      <c r="G129" s="34"/>
      <c r="H129" s="34"/>
      <c r="I129" s="193"/>
      <c r="J129" s="34"/>
      <c r="K129" s="34"/>
      <c r="L129" s="37"/>
      <c r="M129" s="194"/>
      <c r="N129" s="195"/>
      <c r="O129" s="62"/>
      <c r="P129" s="62"/>
      <c r="Q129" s="62"/>
      <c r="R129" s="62"/>
      <c r="S129" s="62"/>
      <c r="T129" s="63"/>
      <c r="U129" s="32"/>
      <c r="V129" s="32"/>
      <c r="W129" s="32"/>
      <c r="X129" s="32"/>
      <c r="Y129" s="32"/>
      <c r="Z129" s="32"/>
      <c r="AA129" s="32"/>
      <c r="AB129" s="32"/>
      <c r="AC129" s="32"/>
      <c r="AD129" s="32"/>
      <c r="AE129" s="32"/>
      <c r="AT129" s="15" t="s">
        <v>179</v>
      </c>
      <c r="AU129" s="15" t="s">
        <v>83</v>
      </c>
    </row>
    <row r="130" spans="1:65" s="2" customFormat="1" ht="14.45" customHeight="1">
      <c r="A130" s="32"/>
      <c r="B130" s="33"/>
      <c r="C130" s="177" t="s">
        <v>258</v>
      </c>
      <c r="D130" s="177" t="s">
        <v>173</v>
      </c>
      <c r="E130" s="178" t="s">
        <v>1137</v>
      </c>
      <c r="F130" s="179" t="s">
        <v>1138</v>
      </c>
      <c r="G130" s="180" t="s">
        <v>176</v>
      </c>
      <c r="H130" s="181">
        <v>7</v>
      </c>
      <c r="I130" s="182"/>
      <c r="J130" s="183">
        <f>ROUND(I130*H130,2)</f>
        <v>0</v>
      </c>
      <c r="K130" s="184"/>
      <c r="L130" s="37"/>
      <c r="M130" s="185" t="s">
        <v>19</v>
      </c>
      <c r="N130" s="186" t="s">
        <v>45</v>
      </c>
      <c r="O130" s="62"/>
      <c r="P130" s="187">
        <f>O130*H130</f>
        <v>0</v>
      </c>
      <c r="Q130" s="187">
        <v>0</v>
      </c>
      <c r="R130" s="187">
        <f>Q130*H130</f>
        <v>0</v>
      </c>
      <c r="S130" s="187">
        <v>0</v>
      </c>
      <c r="T130" s="188">
        <f>S130*H130</f>
        <v>0</v>
      </c>
      <c r="U130" s="32"/>
      <c r="V130" s="32"/>
      <c r="W130" s="32"/>
      <c r="X130" s="32"/>
      <c r="Y130" s="32"/>
      <c r="Z130" s="32"/>
      <c r="AA130" s="32"/>
      <c r="AB130" s="32"/>
      <c r="AC130" s="32"/>
      <c r="AD130" s="32"/>
      <c r="AE130" s="32"/>
      <c r="AR130" s="189" t="s">
        <v>253</v>
      </c>
      <c r="AT130" s="189" t="s">
        <v>173</v>
      </c>
      <c r="AU130" s="189" t="s">
        <v>83</v>
      </c>
      <c r="AY130" s="15" t="s">
        <v>168</v>
      </c>
      <c r="BE130" s="190">
        <f>IF(N130="základní",J130,0)</f>
        <v>0</v>
      </c>
      <c r="BF130" s="190">
        <f>IF(N130="snížená",J130,0)</f>
        <v>0</v>
      </c>
      <c r="BG130" s="190">
        <f>IF(N130="zákl. přenesená",J130,0)</f>
        <v>0</v>
      </c>
      <c r="BH130" s="190">
        <f>IF(N130="sníž. přenesená",J130,0)</f>
        <v>0</v>
      </c>
      <c r="BI130" s="190">
        <f>IF(N130="nulová",J130,0)</f>
        <v>0</v>
      </c>
      <c r="BJ130" s="15" t="s">
        <v>81</v>
      </c>
      <c r="BK130" s="190">
        <f>ROUND(I130*H130,2)</f>
        <v>0</v>
      </c>
      <c r="BL130" s="15" t="s">
        <v>253</v>
      </c>
      <c r="BM130" s="189" t="s">
        <v>1139</v>
      </c>
    </row>
    <row r="131" spans="1:65" s="2" customFormat="1" ht="11.25">
      <c r="A131" s="32"/>
      <c r="B131" s="33"/>
      <c r="C131" s="34"/>
      <c r="D131" s="191" t="s">
        <v>179</v>
      </c>
      <c r="E131" s="34"/>
      <c r="F131" s="192" t="s">
        <v>1140</v>
      </c>
      <c r="G131" s="34"/>
      <c r="H131" s="34"/>
      <c r="I131" s="193"/>
      <c r="J131" s="34"/>
      <c r="K131" s="34"/>
      <c r="L131" s="37"/>
      <c r="M131" s="194"/>
      <c r="N131" s="195"/>
      <c r="O131" s="62"/>
      <c r="P131" s="62"/>
      <c r="Q131" s="62"/>
      <c r="R131" s="62"/>
      <c r="S131" s="62"/>
      <c r="T131" s="63"/>
      <c r="U131" s="32"/>
      <c r="V131" s="32"/>
      <c r="W131" s="32"/>
      <c r="X131" s="32"/>
      <c r="Y131" s="32"/>
      <c r="Z131" s="32"/>
      <c r="AA131" s="32"/>
      <c r="AB131" s="32"/>
      <c r="AC131" s="32"/>
      <c r="AD131" s="32"/>
      <c r="AE131" s="32"/>
      <c r="AT131" s="15" t="s">
        <v>179</v>
      </c>
      <c r="AU131" s="15" t="s">
        <v>83</v>
      </c>
    </row>
    <row r="132" spans="1:65" s="2" customFormat="1" ht="14.45" customHeight="1">
      <c r="A132" s="32"/>
      <c r="B132" s="33"/>
      <c r="C132" s="177" t="s">
        <v>263</v>
      </c>
      <c r="D132" s="177" t="s">
        <v>173</v>
      </c>
      <c r="E132" s="178" t="s">
        <v>1141</v>
      </c>
      <c r="F132" s="179" t="s">
        <v>1142</v>
      </c>
      <c r="G132" s="180" t="s">
        <v>176</v>
      </c>
      <c r="H132" s="181">
        <v>2</v>
      </c>
      <c r="I132" s="182"/>
      <c r="J132" s="183">
        <f>ROUND(I132*H132,2)</f>
        <v>0</v>
      </c>
      <c r="K132" s="184"/>
      <c r="L132" s="37"/>
      <c r="M132" s="185" t="s">
        <v>19</v>
      </c>
      <c r="N132" s="186" t="s">
        <v>45</v>
      </c>
      <c r="O132" s="62"/>
      <c r="P132" s="187">
        <f>O132*H132</f>
        <v>0</v>
      </c>
      <c r="Q132" s="187">
        <v>8.9999999999999998E-4</v>
      </c>
      <c r="R132" s="187">
        <f>Q132*H132</f>
        <v>1.8E-3</v>
      </c>
      <c r="S132" s="187">
        <v>0</v>
      </c>
      <c r="T132" s="188">
        <f>S132*H132</f>
        <v>0</v>
      </c>
      <c r="U132" s="32"/>
      <c r="V132" s="32"/>
      <c r="W132" s="32"/>
      <c r="X132" s="32"/>
      <c r="Y132" s="32"/>
      <c r="Z132" s="32"/>
      <c r="AA132" s="32"/>
      <c r="AB132" s="32"/>
      <c r="AC132" s="32"/>
      <c r="AD132" s="32"/>
      <c r="AE132" s="32"/>
      <c r="AR132" s="189" t="s">
        <v>253</v>
      </c>
      <c r="AT132" s="189" t="s">
        <v>173</v>
      </c>
      <c r="AU132" s="189" t="s">
        <v>83</v>
      </c>
      <c r="AY132" s="15" t="s">
        <v>168</v>
      </c>
      <c r="BE132" s="190">
        <f>IF(N132="základní",J132,0)</f>
        <v>0</v>
      </c>
      <c r="BF132" s="190">
        <f>IF(N132="snížená",J132,0)</f>
        <v>0</v>
      </c>
      <c r="BG132" s="190">
        <f>IF(N132="zákl. přenesená",J132,0)</f>
        <v>0</v>
      </c>
      <c r="BH132" s="190">
        <f>IF(N132="sníž. přenesená",J132,0)</f>
        <v>0</v>
      </c>
      <c r="BI132" s="190">
        <f>IF(N132="nulová",J132,0)</f>
        <v>0</v>
      </c>
      <c r="BJ132" s="15" t="s">
        <v>81</v>
      </c>
      <c r="BK132" s="190">
        <f>ROUND(I132*H132,2)</f>
        <v>0</v>
      </c>
      <c r="BL132" s="15" t="s">
        <v>253</v>
      </c>
      <c r="BM132" s="189" t="s">
        <v>1143</v>
      </c>
    </row>
    <row r="133" spans="1:65" s="2" customFormat="1" ht="14.45" customHeight="1">
      <c r="A133" s="32"/>
      <c r="B133" s="33"/>
      <c r="C133" s="177" t="s">
        <v>268</v>
      </c>
      <c r="D133" s="177" t="s">
        <v>173</v>
      </c>
      <c r="E133" s="178" t="s">
        <v>1144</v>
      </c>
      <c r="F133" s="179" t="s">
        <v>1145</v>
      </c>
      <c r="G133" s="180" t="s">
        <v>176</v>
      </c>
      <c r="H133" s="181">
        <v>1</v>
      </c>
      <c r="I133" s="182"/>
      <c r="J133" s="183">
        <f>ROUND(I133*H133,2)</f>
        <v>0</v>
      </c>
      <c r="K133" s="184"/>
      <c r="L133" s="37"/>
      <c r="M133" s="185" t="s">
        <v>19</v>
      </c>
      <c r="N133" s="186" t="s">
        <v>45</v>
      </c>
      <c r="O133" s="62"/>
      <c r="P133" s="187">
        <f>O133*H133</f>
        <v>0</v>
      </c>
      <c r="Q133" s="187">
        <v>2.2000000000000001E-4</v>
      </c>
      <c r="R133" s="187">
        <f>Q133*H133</f>
        <v>2.2000000000000001E-4</v>
      </c>
      <c r="S133" s="187">
        <v>0</v>
      </c>
      <c r="T133" s="188">
        <f>S133*H133</f>
        <v>0</v>
      </c>
      <c r="U133" s="32"/>
      <c r="V133" s="32"/>
      <c r="W133" s="32"/>
      <c r="X133" s="32"/>
      <c r="Y133" s="32"/>
      <c r="Z133" s="32"/>
      <c r="AA133" s="32"/>
      <c r="AB133" s="32"/>
      <c r="AC133" s="32"/>
      <c r="AD133" s="32"/>
      <c r="AE133" s="32"/>
      <c r="AR133" s="189" t="s">
        <v>253</v>
      </c>
      <c r="AT133" s="189" t="s">
        <v>173</v>
      </c>
      <c r="AU133" s="189" t="s">
        <v>83</v>
      </c>
      <c r="AY133" s="15" t="s">
        <v>168</v>
      </c>
      <c r="BE133" s="190">
        <f>IF(N133="základní",J133,0)</f>
        <v>0</v>
      </c>
      <c r="BF133" s="190">
        <f>IF(N133="snížená",J133,0)</f>
        <v>0</v>
      </c>
      <c r="BG133" s="190">
        <f>IF(N133="zákl. přenesená",J133,0)</f>
        <v>0</v>
      </c>
      <c r="BH133" s="190">
        <f>IF(N133="sníž. přenesená",J133,0)</f>
        <v>0</v>
      </c>
      <c r="BI133" s="190">
        <f>IF(N133="nulová",J133,0)</f>
        <v>0</v>
      </c>
      <c r="BJ133" s="15" t="s">
        <v>81</v>
      </c>
      <c r="BK133" s="190">
        <f>ROUND(I133*H133,2)</f>
        <v>0</v>
      </c>
      <c r="BL133" s="15" t="s">
        <v>253</v>
      </c>
      <c r="BM133" s="189" t="s">
        <v>1146</v>
      </c>
    </row>
    <row r="134" spans="1:65" s="2" customFormat="1" ht="11.25">
      <c r="A134" s="32"/>
      <c r="B134" s="33"/>
      <c r="C134" s="34"/>
      <c r="D134" s="191" t="s">
        <v>179</v>
      </c>
      <c r="E134" s="34"/>
      <c r="F134" s="192" t="s">
        <v>1147</v>
      </c>
      <c r="G134" s="34"/>
      <c r="H134" s="34"/>
      <c r="I134" s="193"/>
      <c r="J134" s="34"/>
      <c r="K134" s="34"/>
      <c r="L134" s="37"/>
      <c r="M134" s="194"/>
      <c r="N134" s="195"/>
      <c r="O134" s="62"/>
      <c r="P134" s="62"/>
      <c r="Q134" s="62"/>
      <c r="R134" s="62"/>
      <c r="S134" s="62"/>
      <c r="T134" s="63"/>
      <c r="U134" s="32"/>
      <c r="V134" s="32"/>
      <c r="W134" s="32"/>
      <c r="X134" s="32"/>
      <c r="Y134" s="32"/>
      <c r="Z134" s="32"/>
      <c r="AA134" s="32"/>
      <c r="AB134" s="32"/>
      <c r="AC134" s="32"/>
      <c r="AD134" s="32"/>
      <c r="AE134" s="32"/>
      <c r="AT134" s="15" t="s">
        <v>179</v>
      </c>
      <c r="AU134" s="15" t="s">
        <v>83</v>
      </c>
    </row>
    <row r="135" spans="1:65" s="2" customFormat="1" ht="14.45" customHeight="1">
      <c r="A135" s="32"/>
      <c r="B135" s="33"/>
      <c r="C135" s="177" t="s">
        <v>275</v>
      </c>
      <c r="D135" s="177" t="s">
        <v>173</v>
      </c>
      <c r="E135" s="178" t="s">
        <v>1148</v>
      </c>
      <c r="F135" s="179" t="s">
        <v>1149</v>
      </c>
      <c r="G135" s="180" t="s">
        <v>176</v>
      </c>
      <c r="H135" s="181">
        <v>2</v>
      </c>
      <c r="I135" s="182"/>
      <c r="J135" s="183">
        <f>ROUND(I135*H135,2)</f>
        <v>0</v>
      </c>
      <c r="K135" s="184"/>
      <c r="L135" s="37"/>
      <c r="M135" s="185" t="s">
        <v>19</v>
      </c>
      <c r="N135" s="186" t="s">
        <v>45</v>
      </c>
      <c r="O135" s="62"/>
      <c r="P135" s="187">
        <f>O135*H135</f>
        <v>0</v>
      </c>
      <c r="Q135" s="187">
        <v>1.8000000000000001E-4</v>
      </c>
      <c r="R135" s="187">
        <f>Q135*H135</f>
        <v>3.6000000000000002E-4</v>
      </c>
      <c r="S135" s="187">
        <v>0</v>
      </c>
      <c r="T135" s="188">
        <f>S135*H135</f>
        <v>0</v>
      </c>
      <c r="U135" s="32"/>
      <c r="V135" s="32"/>
      <c r="W135" s="32"/>
      <c r="X135" s="32"/>
      <c r="Y135" s="32"/>
      <c r="Z135" s="32"/>
      <c r="AA135" s="32"/>
      <c r="AB135" s="32"/>
      <c r="AC135" s="32"/>
      <c r="AD135" s="32"/>
      <c r="AE135" s="32"/>
      <c r="AR135" s="189" t="s">
        <v>253</v>
      </c>
      <c r="AT135" s="189" t="s">
        <v>173</v>
      </c>
      <c r="AU135" s="189" t="s">
        <v>83</v>
      </c>
      <c r="AY135" s="15" t="s">
        <v>168</v>
      </c>
      <c r="BE135" s="190">
        <f>IF(N135="základní",J135,0)</f>
        <v>0</v>
      </c>
      <c r="BF135" s="190">
        <f>IF(N135="snížená",J135,0)</f>
        <v>0</v>
      </c>
      <c r="BG135" s="190">
        <f>IF(N135="zákl. přenesená",J135,0)</f>
        <v>0</v>
      </c>
      <c r="BH135" s="190">
        <f>IF(N135="sníž. přenesená",J135,0)</f>
        <v>0</v>
      </c>
      <c r="BI135" s="190">
        <f>IF(N135="nulová",J135,0)</f>
        <v>0</v>
      </c>
      <c r="BJ135" s="15" t="s">
        <v>81</v>
      </c>
      <c r="BK135" s="190">
        <f>ROUND(I135*H135,2)</f>
        <v>0</v>
      </c>
      <c r="BL135" s="15" t="s">
        <v>253</v>
      </c>
      <c r="BM135" s="189" t="s">
        <v>1150</v>
      </c>
    </row>
    <row r="136" spans="1:65" s="2" customFormat="1" ht="11.25">
      <c r="A136" s="32"/>
      <c r="B136" s="33"/>
      <c r="C136" s="34"/>
      <c r="D136" s="191" t="s">
        <v>179</v>
      </c>
      <c r="E136" s="34"/>
      <c r="F136" s="192" t="s">
        <v>1151</v>
      </c>
      <c r="G136" s="34"/>
      <c r="H136" s="34"/>
      <c r="I136" s="193"/>
      <c r="J136" s="34"/>
      <c r="K136" s="34"/>
      <c r="L136" s="37"/>
      <c r="M136" s="194"/>
      <c r="N136" s="195"/>
      <c r="O136" s="62"/>
      <c r="P136" s="62"/>
      <c r="Q136" s="62"/>
      <c r="R136" s="62"/>
      <c r="S136" s="62"/>
      <c r="T136" s="63"/>
      <c r="U136" s="32"/>
      <c r="V136" s="32"/>
      <c r="W136" s="32"/>
      <c r="X136" s="32"/>
      <c r="Y136" s="32"/>
      <c r="Z136" s="32"/>
      <c r="AA136" s="32"/>
      <c r="AB136" s="32"/>
      <c r="AC136" s="32"/>
      <c r="AD136" s="32"/>
      <c r="AE136" s="32"/>
      <c r="AT136" s="15" t="s">
        <v>179</v>
      </c>
      <c r="AU136" s="15" t="s">
        <v>83</v>
      </c>
    </row>
    <row r="137" spans="1:65" s="2" customFormat="1" ht="14.45" customHeight="1">
      <c r="A137" s="32"/>
      <c r="B137" s="33"/>
      <c r="C137" s="177" t="s">
        <v>7</v>
      </c>
      <c r="D137" s="177" t="s">
        <v>173</v>
      </c>
      <c r="E137" s="178" t="s">
        <v>1152</v>
      </c>
      <c r="F137" s="179" t="s">
        <v>1153</v>
      </c>
      <c r="G137" s="180" t="s">
        <v>223</v>
      </c>
      <c r="H137" s="181">
        <v>156</v>
      </c>
      <c r="I137" s="182"/>
      <c r="J137" s="183">
        <f>ROUND(I137*H137,2)</f>
        <v>0</v>
      </c>
      <c r="K137" s="184"/>
      <c r="L137" s="37"/>
      <c r="M137" s="185" t="s">
        <v>19</v>
      </c>
      <c r="N137" s="186" t="s">
        <v>45</v>
      </c>
      <c r="O137" s="62"/>
      <c r="P137" s="187">
        <f>O137*H137</f>
        <v>0</v>
      </c>
      <c r="Q137" s="187">
        <v>0</v>
      </c>
      <c r="R137" s="187">
        <f>Q137*H137</f>
        <v>0</v>
      </c>
      <c r="S137" s="187">
        <v>0</v>
      </c>
      <c r="T137" s="188">
        <f>S137*H137</f>
        <v>0</v>
      </c>
      <c r="U137" s="32"/>
      <c r="V137" s="32"/>
      <c r="W137" s="32"/>
      <c r="X137" s="32"/>
      <c r="Y137" s="32"/>
      <c r="Z137" s="32"/>
      <c r="AA137" s="32"/>
      <c r="AB137" s="32"/>
      <c r="AC137" s="32"/>
      <c r="AD137" s="32"/>
      <c r="AE137" s="32"/>
      <c r="AR137" s="189" t="s">
        <v>253</v>
      </c>
      <c r="AT137" s="189" t="s">
        <v>173</v>
      </c>
      <c r="AU137" s="189" t="s">
        <v>83</v>
      </c>
      <c r="AY137" s="15" t="s">
        <v>168</v>
      </c>
      <c r="BE137" s="190">
        <f>IF(N137="základní",J137,0)</f>
        <v>0</v>
      </c>
      <c r="BF137" s="190">
        <f>IF(N137="snížená",J137,0)</f>
        <v>0</v>
      </c>
      <c r="BG137" s="190">
        <f>IF(N137="zákl. přenesená",J137,0)</f>
        <v>0</v>
      </c>
      <c r="BH137" s="190">
        <f>IF(N137="sníž. přenesená",J137,0)</f>
        <v>0</v>
      </c>
      <c r="BI137" s="190">
        <f>IF(N137="nulová",J137,0)</f>
        <v>0</v>
      </c>
      <c r="BJ137" s="15" t="s">
        <v>81</v>
      </c>
      <c r="BK137" s="190">
        <f>ROUND(I137*H137,2)</f>
        <v>0</v>
      </c>
      <c r="BL137" s="15" t="s">
        <v>253</v>
      </c>
      <c r="BM137" s="189" t="s">
        <v>1154</v>
      </c>
    </row>
    <row r="138" spans="1:65" s="2" customFormat="1" ht="11.25">
      <c r="A138" s="32"/>
      <c r="B138" s="33"/>
      <c r="C138" s="34"/>
      <c r="D138" s="191" t="s">
        <v>179</v>
      </c>
      <c r="E138" s="34"/>
      <c r="F138" s="192" t="s">
        <v>1155</v>
      </c>
      <c r="G138" s="34"/>
      <c r="H138" s="34"/>
      <c r="I138" s="193"/>
      <c r="J138" s="34"/>
      <c r="K138" s="34"/>
      <c r="L138" s="37"/>
      <c r="M138" s="194"/>
      <c r="N138" s="195"/>
      <c r="O138" s="62"/>
      <c r="P138" s="62"/>
      <c r="Q138" s="62"/>
      <c r="R138" s="62"/>
      <c r="S138" s="62"/>
      <c r="T138" s="63"/>
      <c r="U138" s="32"/>
      <c r="V138" s="32"/>
      <c r="W138" s="32"/>
      <c r="X138" s="32"/>
      <c r="Y138" s="32"/>
      <c r="Z138" s="32"/>
      <c r="AA138" s="32"/>
      <c r="AB138" s="32"/>
      <c r="AC138" s="32"/>
      <c r="AD138" s="32"/>
      <c r="AE138" s="32"/>
      <c r="AT138" s="15" t="s">
        <v>179</v>
      </c>
      <c r="AU138" s="15" t="s">
        <v>83</v>
      </c>
    </row>
    <row r="139" spans="1:65" s="2" customFormat="1" ht="22.15" customHeight="1">
      <c r="A139" s="32"/>
      <c r="B139" s="33"/>
      <c r="C139" s="177" t="s">
        <v>281</v>
      </c>
      <c r="D139" s="177" t="s">
        <v>173</v>
      </c>
      <c r="E139" s="178" t="s">
        <v>1156</v>
      </c>
      <c r="F139" s="179" t="s">
        <v>1157</v>
      </c>
      <c r="G139" s="180" t="s">
        <v>197</v>
      </c>
      <c r="H139" s="181">
        <v>1</v>
      </c>
      <c r="I139" s="182"/>
      <c r="J139" s="183">
        <f>ROUND(I139*H139,2)</f>
        <v>0</v>
      </c>
      <c r="K139" s="184"/>
      <c r="L139" s="37"/>
      <c r="M139" s="185" t="s">
        <v>19</v>
      </c>
      <c r="N139" s="186" t="s">
        <v>45</v>
      </c>
      <c r="O139" s="62"/>
      <c r="P139" s="187">
        <f>O139*H139</f>
        <v>0</v>
      </c>
      <c r="Q139" s="187">
        <v>0</v>
      </c>
      <c r="R139" s="187">
        <f>Q139*H139</f>
        <v>0</v>
      </c>
      <c r="S139" s="187">
        <v>0</v>
      </c>
      <c r="T139" s="188">
        <f>S139*H139</f>
        <v>0</v>
      </c>
      <c r="U139" s="32"/>
      <c r="V139" s="32"/>
      <c r="W139" s="32"/>
      <c r="X139" s="32"/>
      <c r="Y139" s="32"/>
      <c r="Z139" s="32"/>
      <c r="AA139" s="32"/>
      <c r="AB139" s="32"/>
      <c r="AC139" s="32"/>
      <c r="AD139" s="32"/>
      <c r="AE139" s="32"/>
      <c r="AR139" s="189" t="s">
        <v>253</v>
      </c>
      <c r="AT139" s="189" t="s">
        <v>173</v>
      </c>
      <c r="AU139" s="189" t="s">
        <v>83</v>
      </c>
      <c r="AY139" s="15" t="s">
        <v>168</v>
      </c>
      <c r="BE139" s="190">
        <f>IF(N139="základní",J139,0)</f>
        <v>0</v>
      </c>
      <c r="BF139" s="190">
        <f>IF(N139="snížená",J139,0)</f>
        <v>0</v>
      </c>
      <c r="BG139" s="190">
        <f>IF(N139="zákl. přenesená",J139,0)</f>
        <v>0</v>
      </c>
      <c r="BH139" s="190">
        <f>IF(N139="sníž. přenesená",J139,0)</f>
        <v>0</v>
      </c>
      <c r="BI139" s="190">
        <f>IF(N139="nulová",J139,0)</f>
        <v>0</v>
      </c>
      <c r="BJ139" s="15" t="s">
        <v>81</v>
      </c>
      <c r="BK139" s="190">
        <f>ROUND(I139*H139,2)</f>
        <v>0</v>
      </c>
      <c r="BL139" s="15" t="s">
        <v>253</v>
      </c>
      <c r="BM139" s="189" t="s">
        <v>1158</v>
      </c>
    </row>
    <row r="140" spans="1:65" s="2" customFormat="1" ht="11.25">
      <c r="A140" s="32"/>
      <c r="B140" s="33"/>
      <c r="C140" s="34"/>
      <c r="D140" s="191" t="s">
        <v>179</v>
      </c>
      <c r="E140" s="34"/>
      <c r="F140" s="192" t="s">
        <v>1159</v>
      </c>
      <c r="G140" s="34"/>
      <c r="H140" s="34"/>
      <c r="I140" s="193"/>
      <c r="J140" s="34"/>
      <c r="K140" s="34"/>
      <c r="L140" s="37"/>
      <c r="M140" s="194"/>
      <c r="N140" s="195"/>
      <c r="O140" s="62"/>
      <c r="P140" s="62"/>
      <c r="Q140" s="62"/>
      <c r="R140" s="62"/>
      <c r="S140" s="62"/>
      <c r="T140" s="63"/>
      <c r="U140" s="32"/>
      <c r="V140" s="32"/>
      <c r="W140" s="32"/>
      <c r="X140" s="32"/>
      <c r="Y140" s="32"/>
      <c r="Z140" s="32"/>
      <c r="AA140" s="32"/>
      <c r="AB140" s="32"/>
      <c r="AC140" s="32"/>
      <c r="AD140" s="32"/>
      <c r="AE140" s="32"/>
      <c r="AT140" s="15" t="s">
        <v>179</v>
      </c>
      <c r="AU140" s="15" t="s">
        <v>83</v>
      </c>
    </row>
    <row r="141" spans="1:65" s="2" customFormat="1" ht="14.45" customHeight="1">
      <c r="A141" s="32"/>
      <c r="B141" s="33"/>
      <c r="C141" s="177" t="s">
        <v>286</v>
      </c>
      <c r="D141" s="177" t="s">
        <v>173</v>
      </c>
      <c r="E141" s="178" t="s">
        <v>1160</v>
      </c>
      <c r="F141" s="179" t="s">
        <v>1161</v>
      </c>
      <c r="G141" s="180" t="s">
        <v>324</v>
      </c>
      <c r="H141" s="181">
        <v>36</v>
      </c>
      <c r="I141" s="182"/>
      <c r="J141" s="183">
        <f t="shared" ref="J141:J151" si="0">ROUND(I141*H141,2)</f>
        <v>0</v>
      </c>
      <c r="K141" s="184"/>
      <c r="L141" s="37"/>
      <c r="M141" s="185" t="s">
        <v>19</v>
      </c>
      <c r="N141" s="186" t="s">
        <v>45</v>
      </c>
      <c r="O141" s="62"/>
      <c r="P141" s="187">
        <f t="shared" ref="P141:P151" si="1">O141*H141</f>
        <v>0</v>
      </c>
      <c r="Q141" s="187">
        <v>0</v>
      </c>
      <c r="R141" s="187">
        <f t="shared" ref="R141:R151" si="2">Q141*H141</f>
        <v>0</v>
      </c>
      <c r="S141" s="187">
        <v>0</v>
      </c>
      <c r="T141" s="188">
        <f t="shared" ref="T141:T151" si="3">S141*H141</f>
        <v>0</v>
      </c>
      <c r="U141" s="32"/>
      <c r="V141" s="32"/>
      <c r="W141" s="32"/>
      <c r="X141" s="32"/>
      <c r="Y141" s="32"/>
      <c r="Z141" s="32"/>
      <c r="AA141" s="32"/>
      <c r="AB141" s="32"/>
      <c r="AC141" s="32"/>
      <c r="AD141" s="32"/>
      <c r="AE141" s="32"/>
      <c r="AR141" s="189" t="s">
        <v>253</v>
      </c>
      <c r="AT141" s="189" t="s">
        <v>173</v>
      </c>
      <c r="AU141" s="189" t="s">
        <v>83</v>
      </c>
      <c r="AY141" s="15" t="s">
        <v>168</v>
      </c>
      <c r="BE141" s="190">
        <f t="shared" ref="BE141:BE151" si="4">IF(N141="základní",J141,0)</f>
        <v>0</v>
      </c>
      <c r="BF141" s="190">
        <f t="shared" ref="BF141:BF151" si="5">IF(N141="snížená",J141,0)</f>
        <v>0</v>
      </c>
      <c r="BG141" s="190">
        <f t="shared" ref="BG141:BG151" si="6">IF(N141="zákl. přenesená",J141,0)</f>
        <v>0</v>
      </c>
      <c r="BH141" s="190">
        <f t="shared" ref="BH141:BH151" si="7">IF(N141="sníž. přenesená",J141,0)</f>
        <v>0</v>
      </c>
      <c r="BI141" s="190">
        <f t="shared" ref="BI141:BI151" si="8">IF(N141="nulová",J141,0)</f>
        <v>0</v>
      </c>
      <c r="BJ141" s="15" t="s">
        <v>81</v>
      </c>
      <c r="BK141" s="190">
        <f t="shared" ref="BK141:BK151" si="9">ROUND(I141*H141,2)</f>
        <v>0</v>
      </c>
      <c r="BL141" s="15" t="s">
        <v>253</v>
      </c>
      <c r="BM141" s="189" t="s">
        <v>1162</v>
      </c>
    </row>
    <row r="142" spans="1:65" s="2" customFormat="1" ht="14.45" customHeight="1">
      <c r="A142" s="32"/>
      <c r="B142" s="33"/>
      <c r="C142" s="177" t="s">
        <v>291</v>
      </c>
      <c r="D142" s="177" t="s">
        <v>173</v>
      </c>
      <c r="E142" s="178" t="s">
        <v>1163</v>
      </c>
      <c r="F142" s="179" t="s">
        <v>1164</v>
      </c>
      <c r="G142" s="180" t="s">
        <v>1165</v>
      </c>
      <c r="H142" s="181">
        <v>1</v>
      </c>
      <c r="I142" s="182"/>
      <c r="J142" s="183">
        <f t="shared" si="0"/>
        <v>0</v>
      </c>
      <c r="K142" s="184"/>
      <c r="L142" s="37"/>
      <c r="M142" s="185" t="s">
        <v>19</v>
      </c>
      <c r="N142" s="186" t="s">
        <v>45</v>
      </c>
      <c r="O142" s="62"/>
      <c r="P142" s="187">
        <f t="shared" si="1"/>
        <v>0</v>
      </c>
      <c r="Q142" s="187">
        <v>0</v>
      </c>
      <c r="R142" s="187">
        <f t="shared" si="2"/>
        <v>0</v>
      </c>
      <c r="S142" s="187">
        <v>0</v>
      </c>
      <c r="T142" s="188">
        <f t="shared" si="3"/>
        <v>0</v>
      </c>
      <c r="U142" s="32"/>
      <c r="V142" s="32"/>
      <c r="W142" s="32"/>
      <c r="X142" s="32"/>
      <c r="Y142" s="32"/>
      <c r="Z142" s="32"/>
      <c r="AA142" s="32"/>
      <c r="AB142" s="32"/>
      <c r="AC142" s="32"/>
      <c r="AD142" s="32"/>
      <c r="AE142" s="32"/>
      <c r="AR142" s="189" t="s">
        <v>253</v>
      </c>
      <c r="AT142" s="189" t="s">
        <v>173</v>
      </c>
      <c r="AU142" s="189" t="s">
        <v>83</v>
      </c>
      <c r="AY142" s="15" t="s">
        <v>168</v>
      </c>
      <c r="BE142" s="190">
        <f t="shared" si="4"/>
        <v>0</v>
      </c>
      <c r="BF142" s="190">
        <f t="shared" si="5"/>
        <v>0</v>
      </c>
      <c r="BG142" s="190">
        <f t="shared" si="6"/>
        <v>0</v>
      </c>
      <c r="BH142" s="190">
        <f t="shared" si="7"/>
        <v>0</v>
      </c>
      <c r="BI142" s="190">
        <f t="shared" si="8"/>
        <v>0</v>
      </c>
      <c r="BJ142" s="15" t="s">
        <v>81</v>
      </c>
      <c r="BK142" s="190">
        <f t="shared" si="9"/>
        <v>0</v>
      </c>
      <c r="BL142" s="15" t="s">
        <v>253</v>
      </c>
      <c r="BM142" s="189" t="s">
        <v>1166</v>
      </c>
    </row>
    <row r="143" spans="1:65" s="2" customFormat="1" ht="22.15" customHeight="1">
      <c r="A143" s="32"/>
      <c r="B143" s="33"/>
      <c r="C143" s="177" t="s">
        <v>296</v>
      </c>
      <c r="D143" s="177" t="s">
        <v>173</v>
      </c>
      <c r="E143" s="178" t="s">
        <v>1167</v>
      </c>
      <c r="F143" s="179" t="s">
        <v>1168</v>
      </c>
      <c r="G143" s="180" t="s">
        <v>223</v>
      </c>
      <c r="H143" s="181">
        <v>7</v>
      </c>
      <c r="I143" s="182"/>
      <c r="J143" s="183">
        <f t="shared" si="0"/>
        <v>0</v>
      </c>
      <c r="K143" s="184"/>
      <c r="L143" s="37"/>
      <c r="M143" s="185" t="s">
        <v>19</v>
      </c>
      <c r="N143" s="186" t="s">
        <v>45</v>
      </c>
      <c r="O143" s="62"/>
      <c r="P143" s="187">
        <f t="shared" si="1"/>
        <v>0</v>
      </c>
      <c r="Q143" s="187">
        <v>0</v>
      </c>
      <c r="R143" s="187">
        <f t="shared" si="2"/>
        <v>0</v>
      </c>
      <c r="S143" s="187">
        <v>0</v>
      </c>
      <c r="T143" s="188">
        <f t="shared" si="3"/>
        <v>0</v>
      </c>
      <c r="U143" s="32"/>
      <c r="V143" s="32"/>
      <c r="W143" s="32"/>
      <c r="X143" s="32"/>
      <c r="Y143" s="32"/>
      <c r="Z143" s="32"/>
      <c r="AA143" s="32"/>
      <c r="AB143" s="32"/>
      <c r="AC143" s="32"/>
      <c r="AD143" s="32"/>
      <c r="AE143" s="32"/>
      <c r="AR143" s="189" t="s">
        <v>253</v>
      </c>
      <c r="AT143" s="189" t="s">
        <v>173</v>
      </c>
      <c r="AU143" s="189" t="s">
        <v>83</v>
      </c>
      <c r="AY143" s="15" t="s">
        <v>168</v>
      </c>
      <c r="BE143" s="190">
        <f t="shared" si="4"/>
        <v>0</v>
      </c>
      <c r="BF143" s="190">
        <f t="shared" si="5"/>
        <v>0</v>
      </c>
      <c r="BG143" s="190">
        <f t="shared" si="6"/>
        <v>0</v>
      </c>
      <c r="BH143" s="190">
        <f t="shared" si="7"/>
        <v>0</v>
      </c>
      <c r="BI143" s="190">
        <f t="shared" si="8"/>
        <v>0</v>
      </c>
      <c r="BJ143" s="15" t="s">
        <v>81</v>
      </c>
      <c r="BK143" s="190">
        <f t="shared" si="9"/>
        <v>0</v>
      </c>
      <c r="BL143" s="15" t="s">
        <v>253</v>
      </c>
      <c r="BM143" s="189" t="s">
        <v>1169</v>
      </c>
    </row>
    <row r="144" spans="1:65" s="2" customFormat="1" ht="34.9" customHeight="1">
      <c r="A144" s="32"/>
      <c r="B144" s="33"/>
      <c r="C144" s="177" t="s">
        <v>301</v>
      </c>
      <c r="D144" s="177" t="s">
        <v>173</v>
      </c>
      <c r="E144" s="178" t="s">
        <v>1170</v>
      </c>
      <c r="F144" s="179" t="s">
        <v>1171</v>
      </c>
      <c r="G144" s="180" t="s">
        <v>19</v>
      </c>
      <c r="H144" s="181">
        <v>6</v>
      </c>
      <c r="I144" s="182"/>
      <c r="J144" s="183">
        <f t="shared" si="0"/>
        <v>0</v>
      </c>
      <c r="K144" s="184"/>
      <c r="L144" s="37"/>
      <c r="M144" s="185" t="s">
        <v>19</v>
      </c>
      <c r="N144" s="186" t="s">
        <v>45</v>
      </c>
      <c r="O144" s="62"/>
      <c r="P144" s="187">
        <f t="shared" si="1"/>
        <v>0</v>
      </c>
      <c r="Q144" s="187">
        <v>0</v>
      </c>
      <c r="R144" s="187">
        <f t="shared" si="2"/>
        <v>0</v>
      </c>
      <c r="S144" s="187">
        <v>0</v>
      </c>
      <c r="T144" s="188">
        <f t="shared" si="3"/>
        <v>0</v>
      </c>
      <c r="U144" s="32"/>
      <c r="V144" s="32"/>
      <c r="W144" s="32"/>
      <c r="X144" s="32"/>
      <c r="Y144" s="32"/>
      <c r="Z144" s="32"/>
      <c r="AA144" s="32"/>
      <c r="AB144" s="32"/>
      <c r="AC144" s="32"/>
      <c r="AD144" s="32"/>
      <c r="AE144" s="32"/>
      <c r="AR144" s="189" t="s">
        <v>253</v>
      </c>
      <c r="AT144" s="189" t="s">
        <v>173</v>
      </c>
      <c r="AU144" s="189" t="s">
        <v>83</v>
      </c>
      <c r="AY144" s="15" t="s">
        <v>168</v>
      </c>
      <c r="BE144" s="190">
        <f t="shared" si="4"/>
        <v>0</v>
      </c>
      <c r="BF144" s="190">
        <f t="shared" si="5"/>
        <v>0</v>
      </c>
      <c r="BG144" s="190">
        <f t="shared" si="6"/>
        <v>0</v>
      </c>
      <c r="BH144" s="190">
        <f t="shared" si="7"/>
        <v>0</v>
      </c>
      <c r="BI144" s="190">
        <f t="shared" si="8"/>
        <v>0</v>
      </c>
      <c r="BJ144" s="15" t="s">
        <v>81</v>
      </c>
      <c r="BK144" s="190">
        <f t="shared" si="9"/>
        <v>0</v>
      </c>
      <c r="BL144" s="15" t="s">
        <v>253</v>
      </c>
      <c r="BM144" s="189" t="s">
        <v>1172</v>
      </c>
    </row>
    <row r="145" spans="1:65" s="2" customFormat="1" ht="14.45" customHeight="1">
      <c r="A145" s="32"/>
      <c r="B145" s="33"/>
      <c r="C145" s="177" t="s">
        <v>306</v>
      </c>
      <c r="D145" s="177" t="s">
        <v>173</v>
      </c>
      <c r="E145" s="178" t="s">
        <v>1173</v>
      </c>
      <c r="F145" s="179" t="s">
        <v>1174</v>
      </c>
      <c r="G145" s="180" t="s">
        <v>176</v>
      </c>
      <c r="H145" s="181">
        <v>2</v>
      </c>
      <c r="I145" s="182"/>
      <c r="J145" s="183">
        <f t="shared" si="0"/>
        <v>0</v>
      </c>
      <c r="K145" s="184"/>
      <c r="L145" s="37"/>
      <c r="M145" s="185" t="s">
        <v>19</v>
      </c>
      <c r="N145" s="186" t="s">
        <v>45</v>
      </c>
      <c r="O145" s="62"/>
      <c r="P145" s="187">
        <f t="shared" si="1"/>
        <v>0</v>
      </c>
      <c r="Q145" s="187">
        <v>0</v>
      </c>
      <c r="R145" s="187">
        <f t="shared" si="2"/>
        <v>0</v>
      </c>
      <c r="S145" s="187">
        <v>0</v>
      </c>
      <c r="T145" s="188">
        <f t="shared" si="3"/>
        <v>0</v>
      </c>
      <c r="U145" s="32"/>
      <c r="V145" s="32"/>
      <c r="W145" s="32"/>
      <c r="X145" s="32"/>
      <c r="Y145" s="32"/>
      <c r="Z145" s="32"/>
      <c r="AA145" s="32"/>
      <c r="AB145" s="32"/>
      <c r="AC145" s="32"/>
      <c r="AD145" s="32"/>
      <c r="AE145" s="32"/>
      <c r="AR145" s="189" t="s">
        <v>253</v>
      </c>
      <c r="AT145" s="189" t="s">
        <v>173</v>
      </c>
      <c r="AU145" s="189" t="s">
        <v>83</v>
      </c>
      <c r="AY145" s="15" t="s">
        <v>168</v>
      </c>
      <c r="BE145" s="190">
        <f t="shared" si="4"/>
        <v>0</v>
      </c>
      <c r="BF145" s="190">
        <f t="shared" si="5"/>
        <v>0</v>
      </c>
      <c r="BG145" s="190">
        <f t="shared" si="6"/>
        <v>0</v>
      </c>
      <c r="BH145" s="190">
        <f t="shared" si="7"/>
        <v>0</v>
      </c>
      <c r="BI145" s="190">
        <f t="shared" si="8"/>
        <v>0</v>
      </c>
      <c r="BJ145" s="15" t="s">
        <v>81</v>
      </c>
      <c r="BK145" s="190">
        <f t="shared" si="9"/>
        <v>0</v>
      </c>
      <c r="BL145" s="15" t="s">
        <v>253</v>
      </c>
      <c r="BM145" s="189" t="s">
        <v>1175</v>
      </c>
    </row>
    <row r="146" spans="1:65" s="2" customFormat="1" ht="14.45" customHeight="1">
      <c r="A146" s="32"/>
      <c r="B146" s="33"/>
      <c r="C146" s="177" t="s">
        <v>314</v>
      </c>
      <c r="D146" s="177" t="s">
        <v>173</v>
      </c>
      <c r="E146" s="178" t="s">
        <v>1176</v>
      </c>
      <c r="F146" s="179" t="s">
        <v>1177</v>
      </c>
      <c r="G146" s="180" t="s">
        <v>176</v>
      </c>
      <c r="H146" s="181">
        <v>2</v>
      </c>
      <c r="I146" s="182"/>
      <c r="J146" s="183">
        <f t="shared" si="0"/>
        <v>0</v>
      </c>
      <c r="K146" s="184"/>
      <c r="L146" s="37"/>
      <c r="M146" s="185" t="s">
        <v>19</v>
      </c>
      <c r="N146" s="186" t="s">
        <v>45</v>
      </c>
      <c r="O146" s="62"/>
      <c r="P146" s="187">
        <f t="shared" si="1"/>
        <v>0</v>
      </c>
      <c r="Q146" s="187">
        <v>0</v>
      </c>
      <c r="R146" s="187">
        <f t="shared" si="2"/>
        <v>0</v>
      </c>
      <c r="S146" s="187">
        <v>0</v>
      </c>
      <c r="T146" s="188">
        <f t="shared" si="3"/>
        <v>0</v>
      </c>
      <c r="U146" s="32"/>
      <c r="V146" s="32"/>
      <c r="W146" s="32"/>
      <c r="X146" s="32"/>
      <c r="Y146" s="32"/>
      <c r="Z146" s="32"/>
      <c r="AA146" s="32"/>
      <c r="AB146" s="32"/>
      <c r="AC146" s="32"/>
      <c r="AD146" s="32"/>
      <c r="AE146" s="32"/>
      <c r="AR146" s="189" t="s">
        <v>253</v>
      </c>
      <c r="AT146" s="189" t="s">
        <v>173</v>
      </c>
      <c r="AU146" s="189" t="s">
        <v>83</v>
      </c>
      <c r="AY146" s="15" t="s">
        <v>168</v>
      </c>
      <c r="BE146" s="190">
        <f t="shared" si="4"/>
        <v>0</v>
      </c>
      <c r="BF146" s="190">
        <f t="shared" si="5"/>
        <v>0</v>
      </c>
      <c r="BG146" s="190">
        <f t="shared" si="6"/>
        <v>0</v>
      </c>
      <c r="BH146" s="190">
        <f t="shared" si="7"/>
        <v>0</v>
      </c>
      <c r="BI146" s="190">
        <f t="shared" si="8"/>
        <v>0</v>
      </c>
      <c r="BJ146" s="15" t="s">
        <v>81</v>
      </c>
      <c r="BK146" s="190">
        <f t="shared" si="9"/>
        <v>0</v>
      </c>
      <c r="BL146" s="15" t="s">
        <v>253</v>
      </c>
      <c r="BM146" s="189" t="s">
        <v>1178</v>
      </c>
    </row>
    <row r="147" spans="1:65" s="2" customFormat="1" ht="14.45" customHeight="1">
      <c r="A147" s="32"/>
      <c r="B147" s="33"/>
      <c r="C147" s="177" t="s">
        <v>321</v>
      </c>
      <c r="D147" s="177" t="s">
        <v>173</v>
      </c>
      <c r="E147" s="178" t="s">
        <v>1179</v>
      </c>
      <c r="F147" s="179" t="s">
        <v>1180</v>
      </c>
      <c r="G147" s="180" t="s">
        <v>1181</v>
      </c>
      <c r="H147" s="181">
        <v>15</v>
      </c>
      <c r="I147" s="182"/>
      <c r="J147" s="183">
        <f t="shared" si="0"/>
        <v>0</v>
      </c>
      <c r="K147" s="184"/>
      <c r="L147" s="37"/>
      <c r="M147" s="185" t="s">
        <v>19</v>
      </c>
      <c r="N147" s="186" t="s">
        <v>45</v>
      </c>
      <c r="O147" s="62"/>
      <c r="P147" s="187">
        <f t="shared" si="1"/>
        <v>0</v>
      </c>
      <c r="Q147" s="187">
        <v>0</v>
      </c>
      <c r="R147" s="187">
        <f t="shared" si="2"/>
        <v>0</v>
      </c>
      <c r="S147" s="187">
        <v>0</v>
      </c>
      <c r="T147" s="188">
        <f t="shared" si="3"/>
        <v>0</v>
      </c>
      <c r="U147" s="32"/>
      <c r="V147" s="32"/>
      <c r="W147" s="32"/>
      <c r="X147" s="32"/>
      <c r="Y147" s="32"/>
      <c r="Z147" s="32"/>
      <c r="AA147" s="32"/>
      <c r="AB147" s="32"/>
      <c r="AC147" s="32"/>
      <c r="AD147" s="32"/>
      <c r="AE147" s="32"/>
      <c r="AR147" s="189" t="s">
        <v>253</v>
      </c>
      <c r="AT147" s="189" t="s">
        <v>173</v>
      </c>
      <c r="AU147" s="189" t="s">
        <v>83</v>
      </c>
      <c r="AY147" s="15" t="s">
        <v>168</v>
      </c>
      <c r="BE147" s="190">
        <f t="shared" si="4"/>
        <v>0</v>
      </c>
      <c r="BF147" s="190">
        <f t="shared" si="5"/>
        <v>0</v>
      </c>
      <c r="BG147" s="190">
        <f t="shared" si="6"/>
        <v>0</v>
      </c>
      <c r="BH147" s="190">
        <f t="shared" si="7"/>
        <v>0</v>
      </c>
      <c r="BI147" s="190">
        <f t="shared" si="8"/>
        <v>0</v>
      </c>
      <c r="BJ147" s="15" t="s">
        <v>81</v>
      </c>
      <c r="BK147" s="190">
        <f t="shared" si="9"/>
        <v>0</v>
      </c>
      <c r="BL147" s="15" t="s">
        <v>253</v>
      </c>
      <c r="BM147" s="189" t="s">
        <v>1182</v>
      </c>
    </row>
    <row r="148" spans="1:65" s="2" customFormat="1" ht="14.45" customHeight="1">
      <c r="A148" s="32"/>
      <c r="B148" s="33"/>
      <c r="C148" s="177" t="s">
        <v>326</v>
      </c>
      <c r="D148" s="177" t="s">
        <v>173</v>
      </c>
      <c r="E148" s="178" t="s">
        <v>1183</v>
      </c>
      <c r="F148" s="179" t="s">
        <v>1184</v>
      </c>
      <c r="G148" s="180" t="s">
        <v>176</v>
      </c>
      <c r="H148" s="181">
        <v>1</v>
      </c>
      <c r="I148" s="182"/>
      <c r="J148" s="183">
        <f t="shared" si="0"/>
        <v>0</v>
      </c>
      <c r="K148" s="184"/>
      <c r="L148" s="37"/>
      <c r="M148" s="185" t="s">
        <v>19</v>
      </c>
      <c r="N148" s="186" t="s">
        <v>45</v>
      </c>
      <c r="O148" s="62"/>
      <c r="P148" s="187">
        <f t="shared" si="1"/>
        <v>0</v>
      </c>
      <c r="Q148" s="187">
        <v>0</v>
      </c>
      <c r="R148" s="187">
        <f t="shared" si="2"/>
        <v>0</v>
      </c>
      <c r="S148" s="187">
        <v>0</v>
      </c>
      <c r="T148" s="188">
        <f t="shared" si="3"/>
        <v>0</v>
      </c>
      <c r="U148" s="32"/>
      <c r="V148" s="32"/>
      <c r="W148" s="32"/>
      <c r="X148" s="32"/>
      <c r="Y148" s="32"/>
      <c r="Z148" s="32"/>
      <c r="AA148" s="32"/>
      <c r="AB148" s="32"/>
      <c r="AC148" s="32"/>
      <c r="AD148" s="32"/>
      <c r="AE148" s="32"/>
      <c r="AR148" s="189" t="s">
        <v>253</v>
      </c>
      <c r="AT148" s="189" t="s">
        <v>173</v>
      </c>
      <c r="AU148" s="189" t="s">
        <v>83</v>
      </c>
      <c r="AY148" s="15" t="s">
        <v>168</v>
      </c>
      <c r="BE148" s="190">
        <f t="shared" si="4"/>
        <v>0</v>
      </c>
      <c r="BF148" s="190">
        <f t="shared" si="5"/>
        <v>0</v>
      </c>
      <c r="BG148" s="190">
        <f t="shared" si="6"/>
        <v>0</v>
      </c>
      <c r="BH148" s="190">
        <f t="shared" si="7"/>
        <v>0</v>
      </c>
      <c r="BI148" s="190">
        <f t="shared" si="8"/>
        <v>0</v>
      </c>
      <c r="BJ148" s="15" t="s">
        <v>81</v>
      </c>
      <c r="BK148" s="190">
        <f t="shared" si="9"/>
        <v>0</v>
      </c>
      <c r="BL148" s="15" t="s">
        <v>253</v>
      </c>
      <c r="BM148" s="189" t="s">
        <v>1185</v>
      </c>
    </row>
    <row r="149" spans="1:65" s="2" customFormat="1" ht="14.45" customHeight="1">
      <c r="A149" s="32"/>
      <c r="B149" s="33"/>
      <c r="C149" s="177" t="s">
        <v>171</v>
      </c>
      <c r="D149" s="177" t="s">
        <v>173</v>
      </c>
      <c r="E149" s="178" t="s">
        <v>1186</v>
      </c>
      <c r="F149" s="179" t="s">
        <v>1187</v>
      </c>
      <c r="G149" s="180" t="s">
        <v>223</v>
      </c>
      <c r="H149" s="181">
        <v>6</v>
      </c>
      <c r="I149" s="182"/>
      <c r="J149" s="183">
        <f t="shared" si="0"/>
        <v>0</v>
      </c>
      <c r="K149" s="184"/>
      <c r="L149" s="37"/>
      <c r="M149" s="185" t="s">
        <v>19</v>
      </c>
      <c r="N149" s="186" t="s">
        <v>45</v>
      </c>
      <c r="O149" s="62"/>
      <c r="P149" s="187">
        <f t="shared" si="1"/>
        <v>0</v>
      </c>
      <c r="Q149" s="187">
        <v>0</v>
      </c>
      <c r="R149" s="187">
        <f t="shared" si="2"/>
        <v>0</v>
      </c>
      <c r="S149" s="187">
        <v>0</v>
      </c>
      <c r="T149" s="188">
        <f t="shared" si="3"/>
        <v>0</v>
      </c>
      <c r="U149" s="32"/>
      <c r="V149" s="32"/>
      <c r="W149" s="32"/>
      <c r="X149" s="32"/>
      <c r="Y149" s="32"/>
      <c r="Z149" s="32"/>
      <c r="AA149" s="32"/>
      <c r="AB149" s="32"/>
      <c r="AC149" s="32"/>
      <c r="AD149" s="32"/>
      <c r="AE149" s="32"/>
      <c r="AR149" s="189" t="s">
        <v>253</v>
      </c>
      <c r="AT149" s="189" t="s">
        <v>173</v>
      </c>
      <c r="AU149" s="189" t="s">
        <v>83</v>
      </c>
      <c r="AY149" s="15" t="s">
        <v>168</v>
      </c>
      <c r="BE149" s="190">
        <f t="shared" si="4"/>
        <v>0</v>
      </c>
      <c r="BF149" s="190">
        <f t="shared" si="5"/>
        <v>0</v>
      </c>
      <c r="BG149" s="190">
        <f t="shared" si="6"/>
        <v>0</v>
      </c>
      <c r="BH149" s="190">
        <f t="shared" si="7"/>
        <v>0</v>
      </c>
      <c r="BI149" s="190">
        <f t="shared" si="8"/>
        <v>0</v>
      </c>
      <c r="BJ149" s="15" t="s">
        <v>81</v>
      </c>
      <c r="BK149" s="190">
        <f t="shared" si="9"/>
        <v>0</v>
      </c>
      <c r="BL149" s="15" t="s">
        <v>253</v>
      </c>
      <c r="BM149" s="189" t="s">
        <v>1188</v>
      </c>
    </row>
    <row r="150" spans="1:65" s="2" customFormat="1" ht="14.45" customHeight="1">
      <c r="A150" s="32"/>
      <c r="B150" s="33"/>
      <c r="C150" s="177" t="s">
        <v>337</v>
      </c>
      <c r="D150" s="177" t="s">
        <v>173</v>
      </c>
      <c r="E150" s="178" t="s">
        <v>1189</v>
      </c>
      <c r="F150" s="179" t="s">
        <v>1190</v>
      </c>
      <c r="G150" s="180" t="s">
        <v>1165</v>
      </c>
      <c r="H150" s="181">
        <v>1</v>
      </c>
      <c r="I150" s="182"/>
      <c r="J150" s="183">
        <f t="shared" si="0"/>
        <v>0</v>
      </c>
      <c r="K150" s="184"/>
      <c r="L150" s="37"/>
      <c r="M150" s="185" t="s">
        <v>19</v>
      </c>
      <c r="N150" s="186" t="s">
        <v>45</v>
      </c>
      <c r="O150" s="62"/>
      <c r="P150" s="187">
        <f t="shared" si="1"/>
        <v>0</v>
      </c>
      <c r="Q150" s="187">
        <v>0</v>
      </c>
      <c r="R150" s="187">
        <f t="shared" si="2"/>
        <v>0</v>
      </c>
      <c r="S150" s="187">
        <v>0</v>
      </c>
      <c r="T150" s="188">
        <f t="shared" si="3"/>
        <v>0</v>
      </c>
      <c r="U150" s="32"/>
      <c r="V150" s="32"/>
      <c r="W150" s="32"/>
      <c r="X150" s="32"/>
      <c r="Y150" s="32"/>
      <c r="Z150" s="32"/>
      <c r="AA150" s="32"/>
      <c r="AB150" s="32"/>
      <c r="AC150" s="32"/>
      <c r="AD150" s="32"/>
      <c r="AE150" s="32"/>
      <c r="AR150" s="189" t="s">
        <v>253</v>
      </c>
      <c r="AT150" s="189" t="s">
        <v>173</v>
      </c>
      <c r="AU150" s="189" t="s">
        <v>83</v>
      </c>
      <c r="AY150" s="15" t="s">
        <v>168</v>
      </c>
      <c r="BE150" s="190">
        <f t="shared" si="4"/>
        <v>0</v>
      </c>
      <c r="BF150" s="190">
        <f t="shared" si="5"/>
        <v>0</v>
      </c>
      <c r="BG150" s="190">
        <f t="shared" si="6"/>
        <v>0</v>
      </c>
      <c r="BH150" s="190">
        <f t="shared" si="7"/>
        <v>0</v>
      </c>
      <c r="BI150" s="190">
        <f t="shared" si="8"/>
        <v>0</v>
      </c>
      <c r="BJ150" s="15" t="s">
        <v>81</v>
      </c>
      <c r="BK150" s="190">
        <f t="shared" si="9"/>
        <v>0</v>
      </c>
      <c r="BL150" s="15" t="s">
        <v>253</v>
      </c>
      <c r="BM150" s="189" t="s">
        <v>1191</v>
      </c>
    </row>
    <row r="151" spans="1:65" s="2" customFormat="1" ht="22.15" customHeight="1">
      <c r="A151" s="32"/>
      <c r="B151" s="33"/>
      <c r="C151" s="177" t="s">
        <v>342</v>
      </c>
      <c r="D151" s="177" t="s">
        <v>173</v>
      </c>
      <c r="E151" s="178" t="s">
        <v>1192</v>
      </c>
      <c r="F151" s="179" t="s">
        <v>1193</v>
      </c>
      <c r="G151" s="180" t="s">
        <v>197</v>
      </c>
      <c r="H151" s="181">
        <v>0.23100000000000001</v>
      </c>
      <c r="I151" s="182"/>
      <c r="J151" s="183">
        <f t="shared" si="0"/>
        <v>0</v>
      </c>
      <c r="K151" s="184"/>
      <c r="L151" s="37"/>
      <c r="M151" s="185" t="s">
        <v>19</v>
      </c>
      <c r="N151" s="186" t="s">
        <v>45</v>
      </c>
      <c r="O151" s="62"/>
      <c r="P151" s="187">
        <f t="shared" si="1"/>
        <v>0</v>
      </c>
      <c r="Q151" s="187">
        <v>0</v>
      </c>
      <c r="R151" s="187">
        <f t="shared" si="2"/>
        <v>0</v>
      </c>
      <c r="S151" s="187">
        <v>0</v>
      </c>
      <c r="T151" s="188">
        <f t="shared" si="3"/>
        <v>0</v>
      </c>
      <c r="U151" s="32"/>
      <c r="V151" s="32"/>
      <c r="W151" s="32"/>
      <c r="X151" s="32"/>
      <c r="Y151" s="32"/>
      <c r="Z151" s="32"/>
      <c r="AA151" s="32"/>
      <c r="AB151" s="32"/>
      <c r="AC151" s="32"/>
      <c r="AD151" s="32"/>
      <c r="AE151" s="32"/>
      <c r="AR151" s="189" t="s">
        <v>253</v>
      </c>
      <c r="AT151" s="189" t="s">
        <v>173</v>
      </c>
      <c r="AU151" s="189" t="s">
        <v>83</v>
      </c>
      <c r="AY151" s="15" t="s">
        <v>168</v>
      </c>
      <c r="BE151" s="190">
        <f t="shared" si="4"/>
        <v>0</v>
      </c>
      <c r="BF151" s="190">
        <f t="shared" si="5"/>
        <v>0</v>
      </c>
      <c r="BG151" s="190">
        <f t="shared" si="6"/>
        <v>0</v>
      </c>
      <c r="BH151" s="190">
        <f t="shared" si="7"/>
        <v>0</v>
      </c>
      <c r="BI151" s="190">
        <f t="shared" si="8"/>
        <v>0</v>
      </c>
      <c r="BJ151" s="15" t="s">
        <v>81</v>
      </c>
      <c r="BK151" s="190">
        <f t="shared" si="9"/>
        <v>0</v>
      </c>
      <c r="BL151" s="15" t="s">
        <v>253</v>
      </c>
      <c r="BM151" s="189" t="s">
        <v>1194</v>
      </c>
    </row>
    <row r="152" spans="1:65" s="2" customFormat="1" ht="11.25">
      <c r="A152" s="32"/>
      <c r="B152" s="33"/>
      <c r="C152" s="34"/>
      <c r="D152" s="191" t="s">
        <v>179</v>
      </c>
      <c r="E152" s="34"/>
      <c r="F152" s="192" t="s">
        <v>1195</v>
      </c>
      <c r="G152" s="34"/>
      <c r="H152" s="34"/>
      <c r="I152" s="193"/>
      <c r="J152" s="34"/>
      <c r="K152" s="34"/>
      <c r="L152" s="37"/>
      <c r="M152" s="194"/>
      <c r="N152" s="195"/>
      <c r="O152" s="62"/>
      <c r="P152" s="62"/>
      <c r="Q152" s="62"/>
      <c r="R152" s="62"/>
      <c r="S152" s="62"/>
      <c r="T152" s="63"/>
      <c r="U152" s="32"/>
      <c r="V152" s="32"/>
      <c r="W152" s="32"/>
      <c r="X152" s="32"/>
      <c r="Y152" s="32"/>
      <c r="Z152" s="32"/>
      <c r="AA152" s="32"/>
      <c r="AB152" s="32"/>
      <c r="AC152" s="32"/>
      <c r="AD152" s="32"/>
      <c r="AE152" s="32"/>
      <c r="AT152" s="15" t="s">
        <v>179</v>
      </c>
      <c r="AU152" s="15" t="s">
        <v>83</v>
      </c>
    </row>
    <row r="153" spans="1:65" s="12" customFormat="1" ht="22.9" customHeight="1">
      <c r="B153" s="161"/>
      <c r="C153" s="162"/>
      <c r="D153" s="163" t="s">
        <v>73</v>
      </c>
      <c r="E153" s="175" t="s">
        <v>1196</v>
      </c>
      <c r="F153" s="175" t="s">
        <v>1197</v>
      </c>
      <c r="G153" s="162"/>
      <c r="H153" s="162"/>
      <c r="I153" s="165"/>
      <c r="J153" s="176">
        <f>BK153</f>
        <v>0</v>
      </c>
      <c r="K153" s="162"/>
      <c r="L153" s="167"/>
      <c r="M153" s="168"/>
      <c r="N153" s="169"/>
      <c r="O153" s="169"/>
      <c r="P153" s="170">
        <f>SUM(P154:P220)</f>
        <v>0</v>
      </c>
      <c r="Q153" s="169"/>
      <c r="R153" s="170">
        <f>SUM(R154:R220)</f>
        <v>0.24591999999999997</v>
      </c>
      <c r="S153" s="169"/>
      <c r="T153" s="171">
        <f>SUM(T154:T220)</f>
        <v>0.11707999999999999</v>
      </c>
      <c r="AR153" s="172" t="s">
        <v>83</v>
      </c>
      <c r="AT153" s="173" t="s">
        <v>73</v>
      </c>
      <c r="AU153" s="173" t="s">
        <v>81</v>
      </c>
      <c r="AY153" s="172" t="s">
        <v>168</v>
      </c>
      <c r="BK153" s="174">
        <f>SUM(BK154:BK220)</f>
        <v>0</v>
      </c>
    </row>
    <row r="154" spans="1:65" s="2" customFormat="1" ht="14.45" customHeight="1">
      <c r="A154" s="32"/>
      <c r="B154" s="33"/>
      <c r="C154" s="177" t="s">
        <v>213</v>
      </c>
      <c r="D154" s="177" t="s">
        <v>173</v>
      </c>
      <c r="E154" s="178" t="s">
        <v>1198</v>
      </c>
      <c r="F154" s="179" t="s">
        <v>1199</v>
      </c>
      <c r="G154" s="180" t="s">
        <v>223</v>
      </c>
      <c r="H154" s="181">
        <v>40</v>
      </c>
      <c r="I154" s="182"/>
      <c r="J154" s="183">
        <f>ROUND(I154*H154,2)</f>
        <v>0</v>
      </c>
      <c r="K154" s="184"/>
      <c r="L154" s="37"/>
      <c r="M154" s="185" t="s">
        <v>19</v>
      </c>
      <c r="N154" s="186" t="s">
        <v>45</v>
      </c>
      <c r="O154" s="62"/>
      <c r="P154" s="187">
        <f>O154*H154</f>
        <v>0</v>
      </c>
      <c r="Q154" s="187">
        <v>0</v>
      </c>
      <c r="R154" s="187">
        <f>Q154*H154</f>
        <v>0</v>
      </c>
      <c r="S154" s="187">
        <v>2.1299999999999999E-3</v>
      </c>
      <c r="T154" s="188">
        <f>S154*H154</f>
        <v>8.5199999999999998E-2</v>
      </c>
      <c r="U154" s="32"/>
      <c r="V154" s="32"/>
      <c r="W154" s="32"/>
      <c r="X154" s="32"/>
      <c r="Y154" s="32"/>
      <c r="Z154" s="32"/>
      <c r="AA154" s="32"/>
      <c r="AB154" s="32"/>
      <c r="AC154" s="32"/>
      <c r="AD154" s="32"/>
      <c r="AE154" s="32"/>
      <c r="AR154" s="189" t="s">
        <v>253</v>
      </c>
      <c r="AT154" s="189" t="s">
        <v>173</v>
      </c>
      <c r="AU154" s="189" t="s">
        <v>83</v>
      </c>
      <c r="AY154" s="15" t="s">
        <v>168</v>
      </c>
      <c r="BE154" s="190">
        <f>IF(N154="základní",J154,0)</f>
        <v>0</v>
      </c>
      <c r="BF154" s="190">
        <f>IF(N154="snížená",J154,0)</f>
        <v>0</v>
      </c>
      <c r="BG154" s="190">
        <f>IF(N154="zákl. přenesená",J154,0)</f>
        <v>0</v>
      </c>
      <c r="BH154" s="190">
        <f>IF(N154="sníž. přenesená",J154,0)</f>
        <v>0</v>
      </c>
      <c r="BI154" s="190">
        <f>IF(N154="nulová",J154,0)</f>
        <v>0</v>
      </c>
      <c r="BJ154" s="15" t="s">
        <v>81</v>
      </c>
      <c r="BK154" s="190">
        <f>ROUND(I154*H154,2)</f>
        <v>0</v>
      </c>
      <c r="BL154" s="15" t="s">
        <v>253</v>
      </c>
      <c r="BM154" s="189" t="s">
        <v>1200</v>
      </c>
    </row>
    <row r="155" spans="1:65" s="2" customFormat="1" ht="11.25">
      <c r="A155" s="32"/>
      <c r="B155" s="33"/>
      <c r="C155" s="34"/>
      <c r="D155" s="191" t="s">
        <v>179</v>
      </c>
      <c r="E155" s="34"/>
      <c r="F155" s="192" t="s">
        <v>1201</v>
      </c>
      <c r="G155" s="34"/>
      <c r="H155" s="34"/>
      <c r="I155" s="193"/>
      <c r="J155" s="34"/>
      <c r="K155" s="34"/>
      <c r="L155" s="37"/>
      <c r="M155" s="194"/>
      <c r="N155" s="195"/>
      <c r="O155" s="62"/>
      <c r="P155" s="62"/>
      <c r="Q155" s="62"/>
      <c r="R155" s="62"/>
      <c r="S155" s="62"/>
      <c r="T155" s="63"/>
      <c r="U155" s="32"/>
      <c r="V155" s="32"/>
      <c r="W155" s="32"/>
      <c r="X155" s="32"/>
      <c r="Y155" s="32"/>
      <c r="Z155" s="32"/>
      <c r="AA155" s="32"/>
      <c r="AB155" s="32"/>
      <c r="AC155" s="32"/>
      <c r="AD155" s="32"/>
      <c r="AE155" s="32"/>
      <c r="AT155" s="15" t="s">
        <v>179</v>
      </c>
      <c r="AU155" s="15" t="s">
        <v>83</v>
      </c>
    </row>
    <row r="156" spans="1:65" s="2" customFormat="1" ht="14.45" customHeight="1">
      <c r="A156" s="32"/>
      <c r="B156" s="33"/>
      <c r="C156" s="177" t="s">
        <v>351</v>
      </c>
      <c r="D156" s="177" t="s">
        <v>173</v>
      </c>
      <c r="E156" s="178" t="s">
        <v>1202</v>
      </c>
      <c r="F156" s="179" t="s">
        <v>1203</v>
      </c>
      <c r="G156" s="180" t="s">
        <v>176</v>
      </c>
      <c r="H156" s="181">
        <v>20</v>
      </c>
      <c r="I156" s="182"/>
      <c r="J156" s="183">
        <f>ROUND(I156*H156,2)</f>
        <v>0</v>
      </c>
      <c r="K156" s="184"/>
      <c r="L156" s="37"/>
      <c r="M156" s="185" t="s">
        <v>19</v>
      </c>
      <c r="N156" s="186" t="s">
        <v>45</v>
      </c>
      <c r="O156" s="62"/>
      <c r="P156" s="187">
        <f>O156*H156</f>
        <v>0</v>
      </c>
      <c r="Q156" s="187">
        <v>0</v>
      </c>
      <c r="R156" s="187">
        <f>Q156*H156</f>
        <v>0</v>
      </c>
      <c r="S156" s="187">
        <v>8.7000000000000001E-4</v>
      </c>
      <c r="T156" s="188">
        <f>S156*H156</f>
        <v>1.7399999999999999E-2</v>
      </c>
      <c r="U156" s="32"/>
      <c r="V156" s="32"/>
      <c r="W156" s="32"/>
      <c r="X156" s="32"/>
      <c r="Y156" s="32"/>
      <c r="Z156" s="32"/>
      <c r="AA156" s="32"/>
      <c r="AB156" s="32"/>
      <c r="AC156" s="32"/>
      <c r="AD156" s="32"/>
      <c r="AE156" s="32"/>
      <c r="AR156" s="189" t="s">
        <v>253</v>
      </c>
      <c r="AT156" s="189" t="s">
        <v>173</v>
      </c>
      <c r="AU156" s="189" t="s">
        <v>83</v>
      </c>
      <c r="AY156" s="15" t="s">
        <v>168</v>
      </c>
      <c r="BE156" s="190">
        <f>IF(N156="základní",J156,0)</f>
        <v>0</v>
      </c>
      <c r="BF156" s="190">
        <f>IF(N156="snížená",J156,0)</f>
        <v>0</v>
      </c>
      <c r="BG156" s="190">
        <f>IF(N156="zákl. přenesená",J156,0)</f>
        <v>0</v>
      </c>
      <c r="BH156" s="190">
        <f>IF(N156="sníž. přenesená",J156,0)</f>
        <v>0</v>
      </c>
      <c r="BI156" s="190">
        <f>IF(N156="nulová",J156,0)</f>
        <v>0</v>
      </c>
      <c r="BJ156" s="15" t="s">
        <v>81</v>
      </c>
      <c r="BK156" s="190">
        <f>ROUND(I156*H156,2)</f>
        <v>0</v>
      </c>
      <c r="BL156" s="15" t="s">
        <v>253</v>
      </c>
      <c r="BM156" s="189" t="s">
        <v>1204</v>
      </c>
    </row>
    <row r="157" spans="1:65" s="2" customFormat="1" ht="11.25">
      <c r="A157" s="32"/>
      <c r="B157" s="33"/>
      <c r="C157" s="34"/>
      <c r="D157" s="191" t="s">
        <v>179</v>
      </c>
      <c r="E157" s="34"/>
      <c r="F157" s="192" t="s">
        <v>1205</v>
      </c>
      <c r="G157" s="34"/>
      <c r="H157" s="34"/>
      <c r="I157" s="193"/>
      <c r="J157" s="34"/>
      <c r="K157" s="34"/>
      <c r="L157" s="37"/>
      <c r="M157" s="194"/>
      <c r="N157" s="195"/>
      <c r="O157" s="62"/>
      <c r="P157" s="62"/>
      <c r="Q157" s="62"/>
      <c r="R157" s="62"/>
      <c r="S157" s="62"/>
      <c r="T157" s="63"/>
      <c r="U157" s="32"/>
      <c r="V157" s="32"/>
      <c r="W157" s="32"/>
      <c r="X157" s="32"/>
      <c r="Y157" s="32"/>
      <c r="Z157" s="32"/>
      <c r="AA157" s="32"/>
      <c r="AB157" s="32"/>
      <c r="AC157" s="32"/>
      <c r="AD157" s="32"/>
      <c r="AE157" s="32"/>
      <c r="AT157" s="15" t="s">
        <v>179</v>
      </c>
      <c r="AU157" s="15" t="s">
        <v>83</v>
      </c>
    </row>
    <row r="158" spans="1:65" s="2" customFormat="1" ht="14.45" customHeight="1">
      <c r="A158" s="32"/>
      <c r="B158" s="33"/>
      <c r="C158" s="177" t="s">
        <v>356</v>
      </c>
      <c r="D158" s="177" t="s">
        <v>173</v>
      </c>
      <c r="E158" s="178" t="s">
        <v>1206</v>
      </c>
      <c r="F158" s="179" t="s">
        <v>1207</v>
      </c>
      <c r="G158" s="180" t="s">
        <v>176</v>
      </c>
      <c r="H158" s="181">
        <v>20</v>
      </c>
      <c r="I158" s="182"/>
      <c r="J158" s="183">
        <f>ROUND(I158*H158,2)</f>
        <v>0</v>
      </c>
      <c r="K158" s="184"/>
      <c r="L158" s="37"/>
      <c r="M158" s="185" t="s">
        <v>19</v>
      </c>
      <c r="N158" s="186" t="s">
        <v>45</v>
      </c>
      <c r="O158" s="62"/>
      <c r="P158" s="187">
        <f>O158*H158</f>
        <v>0</v>
      </c>
      <c r="Q158" s="187">
        <v>0</v>
      </c>
      <c r="R158" s="187">
        <f>Q158*H158</f>
        <v>0</v>
      </c>
      <c r="S158" s="187">
        <v>2.2000000000000001E-4</v>
      </c>
      <c r="T158" s="188">
        <f>S158*H158</f>
        <v>4.4000000000000003E-3</v>
      </c>
      <c r="U158" s="32"/>
      <c r="V158" s="32"/>
      <c r="W158" s="32"/>
      <c r="X158" s="32"/>
      <c r="Y158" s="32"/>
      <c r="Z158" s="32"/>
      <c r="AA158" s="32"/>
      <c r="AB158" s="32"/>
      <c r="AC158" s="32"/>
      <c r="AD158" s="32"/>
      <c r="AE158" s="32"/>
      <c r="AR158" s="189" t="s">
        <v>253</v>
      </c>
      <c r="AT158" s="189" t="s">
        <v>173</v>
      </c>
      <c r="AU158" s="189" t="s">
        <v>83</v>
      </c>
      <c r="AY158" s="15" t="s">
        <v>168</v>
      </c>
      <c r="BE158" s="190">
        <f>IF(N158="základní",J158,0)</f>
        <v>0</v>
      </c>
      <c r="BF158" s="190">
        <f>IF(N158="snížená",J158,0)</f>
        <v>0</v>
      </c>
      <c r="BG158" s="190">
        <f>IF(N158="zákl. přenesená",J158,0)</f>
        <v>0</v>
      </c>
      <c r="BH158" s="190">
        <f>IF(N158="sníž. přenesená",J158,0)</f>
        <v>0</v>
      </c>
      <c r="BI158" s="190">
        <f>IF(N158="nulová",J158,0)</f>
        <v>0</v>
      </c>
      <c r="BJ158" s="15" t="s">
        <v>81</v>
      </c>
      <c r="BK158" s="190">
        <f>ROUND(I158*H158,2)</f>
        <v>0</v>
      </c>
      <c r="BL158" s="15" t="s">
        <v>253</v>
      </c>
      <c r="BM158" s="189" t="s">
        <v>1208</v>
      </c>
    </row>
    <row r="159" spans="1:65" s="2" customFormat="1" ht="11.25">
      <c r="A159" s="32"/>
      <c r="B159" s="33"/>
      <c r="C159" s="34"/>
      <c r="D159" s="191" t="s">
        <v>179</v>
      </c>
      <c r="E159" s="34"/>
      <c r="F159" s="192" t="s">
        <v>1209</v>
      </c>
      <c r="G159" s="34"/>
      <c r="H159" s="34"/>
      <c r="I159" s="193"/>
      <c r="J159" s="34"/>
      <c r="K159" s="34"/>
      <c r="L159" s="37"/>
      <c r="M159" s="194"/>
      <c r="N159" s="195"/>
      <c r="O159" s="62"/>
      <c r="P159" s="62"/>
      <c r="Q159" s="62"/>
      <c r="R159" s="62"/>
      <c r="S159" s="62"/>
      <c r="T159" s="63"/>
      <c r="U159" s="32"/>
      <c r="V159" s="32"/>
      <c r="W159" s="32"/>
      <c r="X159" s="32"/>
      <c r="Y159" s="32"/>
      <c r="Z159" s="32"/>
      <c r="AA159" s="32"/>
      <c r="AB159" s="32"/>
      <c r="AC159" s="32"/>
      <c r="AD159" s="32"/>
      <c r="AE159" s="32"/>
      <c r="AT159" s="15" t="s">
        <v>179</v>
      </c>
      <c r="AU159" s="15" t="s">
        <v>83</v>
      </c>
    </row>
    <row r="160" spans="1:65" s="2" customFormat="1" ht="22.15" customHeight="1">
      <c r="A160" s="32"/>
      <c r="B160" s="33"/>
      <c r="C160" s="177" t="s">
        <v>361</v>
      </c>
      <c r="D160" s="177" t="s">
        <v>173</v>
      </c>
      <c r="E160" s="178" t="s">
        <v>1210</v>
      </c>
      <c r="F160" s="179" t="s">
        <v>1211</v>
      </c>
      <c r="G160" s="180" t="s">
        <v>176</v>
      </c>
      <c r="H160" s="181">
        <v>1</v>
      </c>
      <c r="I160" s="182"/>
      <c r="J160" s="183">
        <f>ROUND(I160*H160,2)</f>
        <v>0</v>
      </c>
      <c r="K160" s="184"/>
      <c r="L160" s="37"/>
      <c r="M160" s="185" t="s">
        <v>19</v>
      </c>
      <c r="N160" s="186" t="s">
        <v>45</v>
      </c>
      <c r="O160" s="62"/>
      <c r="P160" s="187">
        <f>O160*H160</f>
        <v>0</v>
      </c>
      <c r="Q160" s="187">
        <v>1.8600000000000001E-3</v>
      </c>
      <c r="R160" s="187">
        <f>Q160*H160</f>
        <v>1.8600000000000001E-3</v>
      </c>
      <c r="S160" s="187">
        <v>0</v>
      </c>
      <c r="T160" s="188">
        <f>S160*H160</f>
        <v>0</v>
      </c>
      <c r="U160" s="32"/>
      <c r="V160" s="32"/>
      <c r="W160" s="32"/>
      <c r="X160" s="32"/>
      <c r="Y160" s="32"/>
      <c r="Z160" s="32"/>
      <c r="AA160" s="32"/>
      <c r="AB160" s="32"/>
      <c r="AC160" s="32"/>
      <c r="AD160" s="32"/>
      <c r="AE160" s="32"/>
      <c r="AR160" s="189" t="s">
        <v>253</v>
      </c>
      <c r="AT160" s="189" t="s">
        <v>173</v>
      </c>
      <c r="AU160" s="189" t="s">
        <v>83</v>
      </c>
      <c r="AY160" s="15" t="s">
        <v>168</v>
      </c>
      <c r="BE160" s="190">
        <f>IF(N160="základní",J160,0)</f>
        <v>0</v>
      </c>
      <c r="BF160" s="190">
        <f>IF(N160="snížená",J160,0)</f>
        <v>0</v>
      </c>
      <c r="BG160" s="190">
        <f>IF(N160="zákl. přenesená",J160,0)</f>
        <v>0</v>
      </c>
      <c r="BH160" s="190">
        <f>IF(N160="sníž. přenesená",J160,0)</f>
        <v>0</v>
      </c>
      <c r="BI160" s="190">
        <f>IF(N160="nulová",J160,0)</f>
        <v>0</v>
      </c>
      <c r="BJ160" s="15" t="s">
        <v>81</v>
      </c>
      <c r="BK160" s="190">
        <f>ROUND(I160*H160,2)</f>
        <v>0</v>
      </c>
      <c r="BL160" s="15" t="s">
        <v>253</v>
      </c>
      <c r="BM160" s="189" t="s">
        <v>1212</v>
      </c>
    </row>
    <row r="161" spans="1:65" s="2" customFormat="1" ht="11.25">
      <c r="A161" s="32"/>
      <c r="B161" s="33"/>
      <c r="C161" s="34"/>
      <c r="D161" s="191" t="s">
        <v>179</v>
      </c>
      <c r="E161" s="34"/>
      <c r="F161" s="192" t="s">
        <v>1213</v>
      </c>
      <c r="G161" s="34"/>
      <c r="H161" s="34"/>
      <c r="I161" s="193"/>
      <c r="J161" s="34"/>
      <c r="K161" s="34"/>
      <c r="L161" s="37"/>
      <c r="M161" s="194"/>
      <c r="N161" s="195"/>
      <c r="O161" s="62"/>
      <c r="P161" s="62"/>
      <c r="Q161" s="62"/>
      <c r="R161" s="62"/>
      <c r="S161" s="62"/>
      <c r="T161" s="63"/>
      <c r="U161" s="32"/>
      <c r="V161" s="32"/>
      <c r="W161" s="32"/>
      <c r="X161" s="32"/>
      <c r="Y161" s="32"/>
      <c r="Z161" s="32"/>
      <c r="AA161" s="32"/>
      <c r="AB161" s="32"/>
      <c r="AC161" s="32"/>
      <c r="AD161" s="32"/>
      <c r="AE161" s="32"/>
      <c r="AT161" s="15" t="s">
        <v>179</v>
      </c>
      <c r="AU161" s="15" t="s">
        <v>83</v>
      </c>
    </row>
    <row r="162" spans="1:65" s="2" customFormat="1" ht="14.45" customHeight="1">
      <c r="A162" s="32"/>
      <c r="B162" s="33"/>
      <c r="C162" s="177" t="s">
        <v>368</v>
      </c>
      <c r="D162" s="177" t="s">
        <v>173</v>
      </c>
      <c r="E162" s="178" t="s">
        <v>1214</v>
      </c>
      <c r="F162" s="179" t="s">
        <v>1215</v>
      </c>
      <c r="G162" s="180" t="s">
        <v>223</v>
      </c>
      <c r="H162" s="181">
        <v>36</v>
      </c>
      <c r="I162" s="182"/>
      <c r="J162" s="183">
        <f>ROUND(I162*H162,2)</f>
        <v>0</v>
      </c>
      <c r="K162" s="184"/>
      <c r="L162" s="37"/>
      <c r="M162" s="185" t="s">
        <v>19</v>
      </c>
      <c r="N162" s="186" t="s">
        <v>45</v>
      </c>
      <c r="O162" s="62"/>
      <c r="P162" s="187">
        <f>O162*H162</f>
        <v>0</v>
      </c>
      <c r="Q162" s="187">
        <v>0</v>
      </c>
      <c r="R162" s="187">
        <f>Q162*H162</f>
        <v>0</v>
      </c>
      <c r="S162" s="187">
        <v>2.7999999999999998E-4</v>
      </c>
      <c r="T162" s="188">
        <f>S162*H162</f>
        <v>1.0079999999999999E-2</v>
      </c>
      <c r="U162" s="32"/>
      <c r="V162" s="32"/>
      <c r="W162" s="32"/>
      <c r="X162" s="32"/>
      <c r="Y162" s="32"/>
      <c r="Z162" s="32"/>
      <c r="AA162" s="32"/>
      <c r="AB162" s="32"/>
      <c r="AC162" s="32"/>
      <c r="AD162" s="32"/>
      <c r="AE162" s="32"/>
      <c r="AR162" s="189" t="s">
        <v>253</v>
      </c>
      <c r="AT162" s="189" t="s">
        <v>173</v>
      </c>
      <c r="AU162" s="189" t="s">
        <v>83</v>
      </c>
      <c r="AY162" s="15" t="s">
        <v>168</v>
      </c>
      <c r="BE162" s="190">
        <f>IF(N162="základní",J162,0)</f>
        <v>0</v>
      </c>
      <c r="BF162" s="190">
        <f>IF(N162="snížená",J162,0)</f>
        <v>0</v>
      </c>
      <c r="BG162" s="190">
        <f>IF(N162="zákl. přenesená",J162,0)</f>
        <v>0</v>
      </c>
      <c r="BH162" s="190">
        <f>IF(N162="sníž. přenesená",J162,0)</f>
        <v>0</v>
      </c>
      <c r="BI162" s="190">
        <f>IF(N162="nulová",J162,0)</f>
        <v>0</v>
      </c>
      <c r="BJ162" s="15" t="s">
        <v>81</v>
      </c>
      <c r="BK162" s="190">
        <f>ROUND(I162*H162,2)</f>
        <v>0</v>
      </c>
      <c r="BL162" s="15" t="s">
        <v>253</v>
      </c>
      <c r="BM162" s="189" t="s">
        <v>1216</v>
      </c>
    </row>
    <row r="163" spans="1:65" s="2" customFormat="1" ht="11.25">
      <c r="A163" s="32"/>
      <c r="B163" s="33"/>
      <c r="C163" s="34"/>
      <c r="D163" s="191" t="s">
        <v>179</v>
      </c>
      <c r="E163" s="34"/>
      <c r="F163" s="192" t="s">
        <v>1217</v>
      </c>
      <c r="G163" s="34"/>
      <c r="H163" s="34"/>
      <c r="I163" s="193"/>
      <c r="J163" s="34"/>
      <c r="K163" s="34"/>
      <c r="L163" s="37"/>
      <c r="M163" s="194"/>
      <c r="N163" s="195"/>
      <c r="O163" s="62"/>
      <c r="P163" s="62"/>
      <c r="Q163" s="62"/>
      <c r="R163" s="62"/>
      <c r="S163" s="62"/>
      <c r="T163" s="63"/>
      <c r="U163" s="32"/>
      <c r="V163" s="32"/>
      <c r="W163" s="32"/>
      <c r="X163" s="32"/>
      <c r="Y163" s="32"/>
      <c r="Z163" s="32"/>
      <c r="AA163" s="32"/>
      <c r="AB163" s="32"/>
      <c r="AC163" s="32"/>
      <c r="AD163" s="32"/>
      <c r="AE163" s="32"/>
      <c r="AT163" s="15" t="s">
        <v>179</v>
      </c>
      <c r="AU163" s="15" t="s">
        <v>83</v>
      </c>
    </row>
    <row r="164" spans="1:65" s="2" customFormat="1" ht="22.15" customHeight="1">
      <c r="A164" s="32"/>
      <c r="B164" s="33"/>
      <c r="C164" s="177" t="s">
        <v>373</v>
      </c>
      <c r="D164" s="177" t="s">
        <v>173</v>
      </c>
      <c r="E164" s="178" t="s">
        <v>1218</v>
      </c>
      <c r="F164" s="179" t="s">
        <v>1219</v>
      </c>
      <c r="G164" s="180" t="s">
        <v>176</v>
      </c>
      <c r="H164" s="181">
        <v>4</v>
      </c>
      <c r="I164" s="182"/>
      <c r="J164" s="183">
        <f>ROUND(I164*H164,2)</f>
        <v>0</v>
      </c>
      <c r="K164" s="184"/>
      <c r="L164" s="37"/>
      <c r="M164" s="185" t="s">
        <v>19</v>
      </c>
      <c r="N164" s="186" t="s">
        <v>45</v>
      </c>
      <c r="O164" s="62"/>
      <c r="P164" s="187">
        <f>O164*H164</f>
        <v>0</v>
      </c>
      <c r="Q164" s="187">
        <v>6.9999999999999999E-4</v>
      </c>
      <c r="R164" s="187">
        <f>Q164*H164</f>
        <v>2.8E-3</v>
      </c>
      <c r="S164" s="187">
        <v>0</v>
      </c>
      <c r="T164" s="188">
        <f>S164*H164</f>
        <v>0</v>
      </c>
      <c r="U164" s="32"/>
      <c r="V164" s="32"/>
      <c r="W164" s="32"/>
      <c r="X164" s="32"/>
      <c r="Y164" s="32"/>
      <c r="Z164" s="32"/>
      <c r="AA164" s="32"/>
      <c r="AB164" s="32"/>
      <c r="AC164" s="32"/>
      <c r="AD164" s="32"/>
      <c r="AE164" s="32"/>
      <c r="AR164" s="189" t="s">
        <v>253</v>
      </c>
      <c r="AT164" s="189" t="s">
        <v>173</v>
      </c>
      <c r="AU164" s="189" t="s">
        <v>83</v>
      </c>
      <c r="AY164" s="15" t="s">
        <v>168</v>
      </c>
      <c r="BE164" s="190">
        <f>IF(N164="základní",J164,0)</f>
        <v>0</v>
      </c>
      <c r="BF164" s="190">
        <f>IF(N164="snížená",J164,0)</f>
        <v>0</v>
      </c>
      <c r="BG164" s="190">
        <f>IF(N164="zákl. přenesená",J164,0)</f>
        <v>0</v>
      </c>
      <c r="BH164" s="190">
        <f>IF(N164="sníž. přenesená",J164,0)</f>
        <v>0</v>
      </c>
      <c r="BI164" s="190">
        <f>IF(N164="nulová",J164,0)</f>
        <v>0</v>
      </c>
      <c r="BJ164" s="15" t="s">
        <v>81</v>
      </c>
      <c r="BK164" s="190">
        <f>ROUND(I164*H164,2)</f>
        <v>0</v>
      </c>
      <c r="BL164" s="15" t="s">
        <v>253</v>
      </c>
      <c r="BM164" s="189" t="s">
        <v>1220</v>
      </c>
    </row>
    <row r="165" spans="1:65" s="2" customFormat="1" ht="11.25">
      <c r="A165" s="32"/>
      <c r="B165" s="33"/>
      <c r="C165" s="34"/>
      <c r="D165" s="191" t="s">
        <v>179</v>
      </c>
      <c r="E165" s="34"/>
      <c r="F165" s="192" t="s">
        <v>1221</v>
      </c>
      <c r="G165" s="34"/>
      <c r="H165" s="34"/>
      <c r="I165" s="193"/>
      <c r="J165" s="34"/>
      <c r="K165" s="34"/>
      <c r="L165" s="37"/>
      <c r="M165" s="194"/>
      <c r="N165" s="195"/>
      <c r="O165" s="62"/>
      <c r="P165" s="62"/>
      <c r="Q165" s="62"/>
      <c r="R165" s="62"/>
      <c r="S165" s="62"/>
      <c r="T165" s="63"/>
      <c r="U165" s="32"/>
      <c r="V165" s="32"/>
      <c r="W165" s="32"/>
      <c r="X165" s="32"/>
      <c r="Y165" s="32"/>
      <c r="Z165" s="32"/>
      <c r="AA165" s="32"/>
      <c r="AB165" s="32"/>
      <c r="AC165" s="32"/>
      <c r="AD165" s="32"/>
      <c r="AE165" s="32"/>
      <c r="AT165" s="15" t="s">
        <v>179</v>
      </c>
      <c r="AU165" s="15" t="s">
        <v>83</v>
      </c>
    </row>
    <row r="166" spans="1:65" s="2" customFormat="1" ht="22.15" customHeight="1">
      <c r="A166" s="32"/>
      <c r="B166" s="33"/>
      <c r="C166" s="177" t="s">
        <v>378</v>
      </c>
      <c r="D166" s="177" t="s">
        <v>173</v>
      </c>
      <c r="E166" s="178" t="s">
        <v>1222</v>
      </c>
      <c r="F166" s="179" t="s">
        <v>1223</v>
      </c>
      <c r="G166" s="180" t="s">
        <v>176</v>
      </c>
      <c r="H166" s="181">
        <v>4</v>
      </c>
      <c r="I166" s="182"/>
      <c r="J166" s="183">
        <f>ROUND(I166*H166,2)</f>
        <v>0</v>
      </c>
      <c r="K166" s="184"/>
      <c r="L166" s="37"/>
      <c r="M166" s="185" t="s">
        <v>19</v>
      </c>
      <c r="N166" s="186" t="s">
        <v>45</v>
      </c>
      <c r="O166" s="62"/>
      <c r="P166" s="187">
        <f>O166*H166</f>
        <v>0</v>
      </c>
      <c r="Q166" s="187">
        <v>1.33E-3</v>
      </c>
      <c r="R166" s="187">
        <f>Q166*H166</f>
        <v>5.3200000000000001E-3</v>
      </c>
      <c r="S166" s="187">
        <v>0</v>
      </c>
      <c r="T166" s="188">
        <f>S166*H166</f>
        <v>0</v>
      </c>
      <c r="U166" s="32"/>
      <c r="V166" s="32"/>
      <c r="W166" s="32"/>
      <c r="X166" s="32"/>
      <c r="Y166" s="32"/>
      <c r="Z166" s="32"/>
      <c r="AA166" s="32"/>
      <c r="AB166" s="32"/>
      <c r="AC166" s="32"/>
      <c r="AD166" s="32"/>
      <c r="AE166" s="32"/>
      <c r="AR166" s="189" t="s">
        <v>253</v>
      </c>
      <c r="AT166" s="189" t="s">
        <v>173</v>
      </c>
      <c r="AU166" s="189" t="s">
        <v>83</v>
      </c>
      <c r="AY166" s="15" t="s">
        <v>168</v>
      </c>
      <c r="BE166" s="190">
        <f>IF(N166="základní",J166,0)</f>
        <v>0</v>
      </c>
      <c r="BF166" s="190">
        <f>IF(N166="snížená",J166,0)</f>
        <v>0</v>
      </c>
      <c r="BG166" s="190">
        <f>IF(N166="zákl. přenesená",J166,0)</f>
        <v>0</v>
      </c>
      <c r="BH166" s="190">
        <f>IF(N166="sníž. přenesená",J166,0)</f>
        <v>0</v>
      </c>
      <c r="BI166" s="190">
        <f>IF(N166="nulová",J166,0)</f>
        <v>0</v>
      </c>
      <c r="BJ166" s="15" t="s">
        <v>81</v>
      </c>
      <c r="BK166" s="190">
        <f>ROUND(I166*H166,2)</f>
        <v>0</v>
      </c>
      <c r="BL166" s="15" t="s">
        <v>253</v>
      </c>
      <c r="BM166" s="189" t="s">
        <v>1224</v>
      </c>
    </row>
    <row r="167" spans="1:65" s="2" customFormat="1" ht="11.25">
      <c r="A167" s="32"/>
      <c r="B167" s="33"/>
      <c r="C167" s="34"/>
      <c r="D167" s="191" t="s">
        <v>179</v>
      </c>
      <c r="E167" s="34"/>
      <c r="F167" s="192" t="s">
        <v>1225</v>
      </c>
      <c r="G167" s="34"/>
      <c r="H167" s="34"/>
      <c r="I167" s="193"/>
      <c r="J167" s="34"/>
      <c r="K167" s="34"/>
      <c r="L167" s="37"/>
      <c r="M167" s="194"/>
      <c r="N167" s="195"/>
      <c r="O167" s="62"/>
      <c r="P167" s="62"/>
      <c r="Q167" s="62"/>
      <c r="R167" s="62"/>
      <c r="S167" s="62"/>
      <c r="T167" s="63"/>
      <c r="U167" s="32"/>
      <c r="V167" s="32"/>
      <c r="W167" s="32"/>
      <c r="X167" s="32"/>
      <c r="Y167" s="32"/>
      <c r="Z167" s="32"/>
      <c r="AA167" s="32"/>
      <c r="AB167" s="32"/>
      <c r="AC167" s="32"/>
      <c r="AD167" s="32"/>
      <c r="AE167" s="32"/>
      <c r="AT167" s="15" t="s">
        <v>179</v>
      </c>
      <c r="AU167" s="15" t="s">
        <v>83</v>
      </c>
    </row>
    <row r="168" spans="1:65" s="2" customFormat="1" ht="22.15" customHeight="1">
      <c r="A168" s="32"/>
      <c r="B168" s="33"/>
      <c r="C168" s="177" t="s">
        <v>383</v>
      </c>
      <c r="D168" s="177" t="s">
        <v>173</v>
      </c>
      <c r="E168" s="178" t="s">
        <v>1226</v>
      </c>
      <c r="F168" s="179" t="s">
        <v>1227</v>
      </c>
      <c r="G168" s="180" t="s">
        <v>176</v>
      </c>
      <c r="H168" s="181">
        <v>3</v>
      </c>
      <c r="I168" s="182"/>
      <c r="J168" s="183">
        <f>ROUND(I168*H168,2)</f>
        <v>0</v>
      </c>
      <c r="K168" s="184"/>
      <c r="L168" s="37"/>
      <c r="M168" s="185" t="s">
        <v>19</v>
      </c>
      <c r="N168" s="186" t="s">
        <v>45</v>
      </c>
      <c r="O168" s="62"/>
      <c r="P168" s="187">
        <f>O168*H168</f>
        <v>0</v>
      </c>
      <c r="Q168" s="187">
        <v>7.7999999999999999E-4</v>
      </c>
      <c r="R168" s="187">
        <f>Q168*H168</f>
        <v>2.3400000000000001E-3</v>
      </c>
      <c r="S168" s="187">
        <v>0</v>
      </c>
      <c r="T168" s="188">
        <f>S168*H168</f>
        <v>0</v>
      </c>
      <c r="U168" s="32"/>
      <c r="V168" s="32"/>
      <c r="W168" s="32"/>
      <c r="X168" s="32"/>
      <c r="Y168" s="32"/>
      <c r="Z168" s="32"/>
      <c r="AA168" s="32"/>
      <c r="AB168" s="32"/>
      <c r="AC168" s="32"/>
      <c r="AD168" s="32"/>
      <c r="AE168" s="32"/>
      <c r="AR168" s="189" t="s">
        <v>253</v>
      </c>
      <c r="AT168" s="189" t="s">
        <v>173</v>
      </c>
      <c r="AU168" s="189" t="s">
        <v>83</v>
      </c>
      <c r="AY168" s="15" t="s">
        <v>168</v>
      </c>
      <c r="BE168" s="190">
        <f>IF(N168="základní",J168,0)</f>
        <v>0</v>
      </c>
      <c r="BF168" s="190">
        <f>IF(N168="snížená",J168,0)</f>
        <v>0</v>
      </c>
      <c r="BG168" s="190">
        <f>IF(N168="zákl. přenesená",J168,0)</f>
        <v>0</v>
      </c>
      <c r="BH168" s="190">
        <f>IF(N168="sníž. přenesená",J168,0)</f>
        <v>0</v>
      </c>
      <c r="BI168" s="190">
        <f>IF(N168="nulová",J168,0)</f>
        <v>0</v>
      </c>
      <c r="BJ168" s="15" t="s">
        <v>81</v>
      </c>
      <c r="BK168" s="190">
        <f>ROUND(I168*H168,2)</f>
        <v>0</v>
      </c>
      <c r="BL168" s="15" t="s">
        <v>253</v>
      </c>
      <c r="BM168" s="189" t="s">
        <v>1228</v>
      </c>
    </row>
    <row r="169" spans="1:65" s="2" customFormat="1" ht="11.25">
      <c r="A169" s="32"/>
      <c r="B169" s="33"/>
      <c r="C169" s="34"/>
      <c r="D169" s="191" t="s">
        <v>179</v>
      </c>
      <c r="E169" s="34"/>
      <c r="F169" s="192" t="s">
        <v>1229</v>
      </c>
      <c r="G169" s="34"/>
      <c r="H169" s="34"/>
      <c r="I169" s="193"/>
      <c r="J169" s="34"/>
      <c r="K169" s="34"/>
      <c r="L169" s="37"/>
      <c r="M169" s="194"/>
      <c r="N169" s="195"/>
      <c r="O169" s="62"/>
      <c r="P169" s="62"/>
      <c r="Q169" s="62"/>
      <c r="R169" s="62"/>
      <c r="S169" s="62"/>
      <c r="T169" s="63"/>
      <c r="U169" s="32"/>
      <c r="V169" s="32"/>
      <c r="W169" s="32"/>
      <c r="X169" s="32"/>
      <c r="Y169" s="32"/>
      <c r="Z169" s="32"/>
      <c r="AA169" s="32"/>
      <c r="AB169" s="32"/>
      <c r="AC169" s="32"/>
      <c r="AD169" s="32"/>
      <c r="AE169" s="32"/>
      <c r="AT169" s="15" t="s">
        <v>179</v>
      </c>
      <c r="AU169" s="15" t="s">
        <v>83</v>
      </c>
    </row>
    <row r="170" spans="1:65" s="2" customFormat="1" ht="22.15" customHeight="1">
      <c r="A170" s="32"/>
      <c r="B170" s="33"/>
      <c r="C170" s="177" t="s">
        <v>388</v>
      </c>
      <c r="D170" s="177" t="s">
        <v>173</v>
      </c>
      <c r="E170" s="178" t="s">
        <v>1230</v>
      </c>
      <c r="F170" s="179" t="s">
        <v>1231</v>
      </c>
      <c r="G170" s="180" t="s">
        <v>176</v>
      </c>
      <c r="H170" s="181">
        <v>3</v>
      </c>
      <c r="I170" s="182"/>
      <c r="J170" s="183">
        <f>ROUND(I170*H170,2)</f>
        <v>0</v>
      </c>
      <c r="K170" s="184"/>
      <c r="L170" s="37"/>
      <c r="M170" s="185" t="s">
        <v>19</v>
      </c>
      <c r="N170" s="186" t="s">
        <v>45</v>
      </c>
      <c r="O170" s="62"/>
      <c r="P170" s="187">
        <f>O170*H170</f>
        <v>0</v>
      </c>
      <c r="Q170" s="187">
        <v>1.47E-3</v>
      </c>
      <c r="R170" s="187">
        <f>Q170*H170</f>
        <v>4.4099999999999999E-3</v>
      </c>
      <c r="S170" s="187">
        <v>0</v>
      </c>
      <c r="T170" s="188">
        <f>S170*H170</f>
        <v>0</v>
      </c>
      <c r="U170" s="32"/>
      <c r="V170" s="32"/>
      <c r="W170" s="32"/>
      <c r="X170" s="32"/>
      <c r="Y170" s="32"/>
      <c r="Z170" s="32"/>
      <c r="AA170" s="32"/>
      <c r="AB170" s="32"/>
      <c r="AC170" s="32"/>
      <c r="AD170" s="32"/>
      <c r="AE170" s="32"/>
      <c r="AR170" s="189" t="s">
        <v>253</v>
      </c>
      <c r="AT170" s="189" t="s">
        <v>173</v>
      </c>
      <c r="AU170" s="189" t="s">
        <v>83</v>
      </c>
      <c r="AY170" s="15" t="s">
        <v>168</v>
      </c>
      <c r="BE170" s="190">
        <f>IF(N170="základní",J170,0)</f>
        <v>0</v>
      </c>
      <c r="BF170" s="190">
        <f>IF(N170="snížená",J170,0)</f>
        <v>0</v>
      </c>
      <c r="BG170" s="190">
        <f>IF(N170="zákl. přenesená",J170,0)</f>
        <v>0</v>
      </c>
      <c r="BH170" s="190">
        <f>IF(N170="sníž. přenesená",J170,0)</f>
        <v>0</v>
      </c>
      <c r="BI170" s="190">
        <f>IF(N170="nulová",J170,0)</f>
        <v>0</v>
      </c>
      <c r="BJ170" s="15" t="s">
        <v>81</v>
      </c>
      <c r="BK170" s="190">
        <f>ROUND(I170*H170,2)</f>
        <v>0</v>
      </c>
      <c r="BL170" s="15" t="s">
        <v>253</v>
      </c>
      <c r="BM170" s="189" t="s">
        <v>1232</v>
      </c>
    </row>
    <row r="171" spans="1:65" s="2" customFormat="1" ht="11.25">
      <c r="A171" s="32"/>
      <c r="B171" s="33"/>
      <c r="C171" s="34"/>
      <c r="D171" s="191" t="s">
        <v>179</v>
      </c>
      <c r="E171" s="34"/>
      <c r="F171" s="192" t="s">
        <v>1233</v>
      </c>
      <c r="G171" s="34"/>
      <c r="H171" s="34"/>
      <c r="I171" s="193"/>
      <c r="J171" s="34"/>
      <c r="K171" s="34"/>
      <c r="L171" s="37"/>
      <c r="M171" s="194"/>
      <c r="N171" s="195"/>
      <c r="O171" s="62"/>
      <c r="P171" s="62"/>
      <c r="Q171" s="62"/>
      <c r="R171" s="62"/>
      <c r="S171" s="62"/>
      <c r="T171" s="63"/>
      <c r="U171" s="32"/>
      <c r="V171" s="32"/>
      <c r="W171" s="32"/>
      <c r="X171" s="32"/>
      <c r="Y171" s="32"/>
      <c r="Z171" s="32"/>
      <c r="AA171" s="32"/>
      <c r="AB171" s="32"/>
      <c r="AC171" s="32"/>
      <c r="AD171" s="32"/>
      <c r="AE171" s="32"/>
      <c r="AT171" s="15" t="s">
        <v>179</v>
      </c>
      <c r="AU171" s="15" t="s">
        <v>83</v>
      </c>
    </row>
    <row r="172" spans="1:65" s="2" customFormat="1" ht="14.45" customHeight="1">
      <c r="A172" s="32"/>
      <c r="B172" s="33"/>
      <c r="C172" s="177" t="s">
        <v>393</v>
      </c>
      <c r="D172" s="177" t="s">
        <v>173</v>
      </c>
      <c r="E172" s="178" t="s">
        <v>1234</v>
      </c>
      <c r="F172" s="179" t="s">
        <v>1235</v>
      </c>
      <c r="G172" s="180" t="s">
        <v>223</v>
      </c>
      <c r="H172" s="181">
        <v>26</v>
      </c>
      <c r="I172" s="182"/>
      <c r="J172" s="183">
        <f>ROUND(I172*H172,2)</f>
        <v>0</v>
      </c>
      <c r="K172" s="184"/>
      <c r="L172" s="37"/>
      <c r="M172" s="185" t="s">
        <v>19</v>
      </c>
      <c r="N172" s="186" t="s">
        <v>45</v>
      </c>
      <c r="O172" s="62"/>
      <c r="P172" s="187">
        <f>O172*H172</f>
        <v>0</v>
      </c>
      <c r="Q172" s="187">
        <v>7.2999999999999996E-4</v>
      </c>
      <c r="R172" s="187">
        <f>Q172*H172</f>
        <v>1.898E-2</v>
      </c>
      <c r="S172" s="187">
        <v>0</v>
      </c>
      <c r="T172" s="188">
        <f>S172*H172</f>
        <v>0</v>
      </c>
      <c r="U172" s="32"/>
      <c r="V172" s="32"/>
      <c r="W172" s="32"/>
      <c r="X172" s="32"/>
      <c r="Y172" s="32"/>
      <c r="Z172" s="32"/>
      <c r="AA172" s="32"/>
      <c r="AB172" s="32"/>
      <c r="AC172" s="32"/>
      <c r="AD172" s="32"/>
      <c r="AE172" s="32"/>
      <c r="AR172" s="189" t="s">
        <v>253</v>
      </c>
      <c r="AT172" s="189" t="s">
        <v>173</v>
      </c>
      <c r="AU172" s="189" t="s">
        <v>83</v>
      </c>
      <c r="AY172" s="15" t="s">
        <v>168</v>
      </c>
      <c r="BE172" s="190">
        <f>IF(N172="základní",J172,0)</f>
        <v>0</v>
      </c>
      <c r="BF172" s="190">
        <f>IF(N172="snížená",J172,0)</f>
        <v>0</v>
      </c>
      <c r="BG172" s="190">
        <f>IF(N172="zákl. přenesená",J172,0)</f>
        <v>0</v>
      </c>
      <c r="BH172" s="190">
        <f>IF(N172="sníž. přenesená",J172,0)</f>
        <v>0</v>
      </c>
      <c r="BI172" s="190">
        <f>IF(N172="nulová",J172,0)</f>
        <v>0</v>
      </c>
      <c r="BJ172" s="15" t="s">
        <v>81</v>
      </c>
      <c r="BK172" s="190">
        <f>ROUND(I172*H172,2)</f>
        <v>0</v>
      </c>
      <c r="BL172" s="15" t="s">
        <v>253</v>
      </c>
      <c r="BM172" s="189" t="s">
        <v>1236</v>
      </c>
    </row>
    <row r="173" spans="1:65" s="2" customFormat="1" ht="11.25">
      <c r="A173" s="32"/>
      <c r="B173" s="33"/>
      <c r="C173" s="34"/>
      <c r="D173" s="191" t="s">
        <v>179</v>
      </c>
      <c r="E173" s="34"/>
      <c r="F173" s="192" t="s">
        <v>1237</v>
      </c>
      <c r="G173" s="34"/>
      <c r="H173" s="34"/>
      <c r="I173" s="193"/>
      <c r="J173" s="34"/>
      <c r="K173" s="34"/>
      <c r="L173" s="37"/>
      <c r="M173" s="194"/>
      <c r="N173" s="195"/>
      <c r="O173" s="62"/>
      <c r="P173" s="62"/>
      <c r="Q173" s="62"/>
      <c r="R173" s="62"/>
      <c r="S173" s="62"/>
      <c r="T173" s="63"/>
      <c r="U173" s="32"/>
      <c r="V173" s="32"/>
      <c r="W173" s="32"/>
      <c r="X173" s="32"/>
      <c r="Y173" s="32"/>
      <c r="Z173" s="32"/>
      <c r="AA173" s="32"/>
      <c r="AB173" s="32"/>
      <c r="AC173" s="32"/>
      <c r="AD173" s="32"/>
      <c r="AE173" s="32"/>
      <c r="AT173" s="15" t="s">
        <v>179</v>
      </c>
      <c r="AU173" s="15" t="s">
        <v>83</v>
      </c>
    </row>
    <row r="174" spans="1:65" s="2" customFormat="1" ht="14.45" customHeight="1">
      <c r="A174" s="32"/>
      <c r="B174" s="33"/>
      <c r="C174" s="177" t="s">
        <v>398</v>
      </c>
      <c r="D174" s="177" t="s">
        <v>173</v>
      </c>
      <c r="E174" s="178" t="s">
        <v>1238</v>
      </c>
      <c r="F174" s="179" t="s">
        <v>1239</v>
      </c>
      <c r="G174" s="180" t="s">
        <v>223</v>
      </c>
      <c r="H174" s="181">
        <v>96</v>
      </c>
      <c r="I174" s="182"/>
      <c r="J174" s="183">
        <f>ROUND(I174*H174,2)</f>
        <v>0</v>
      </c>
      <c r="K174" s="184"/>
      <c r="L174" s="37"/>
      <c r="M174" s="185" t="s">
        <v>19</v>
      </c>
      <c r="N174" s="186" t="s">
        <v>45</v>
      </c>
      <c r="O174" s="62"/>
      <c r="P174" s="187">
        <f>O174*H174</f>
        <v>0</v>
      </c>
      <c r="Q174" s="187">
        <v>9.7999999999999997E-4</v>
      </c>
      <c r="R174" s="187">
        <f>Q174*H174</f>
        <v>9.4079999999999997E-2</v>
      </c>
      <c r="S174" s="187">
        <v>0</v>
      </c>
      <c r="T174" s="188">
        <f>S174*H174</f>
        <v>0</v>
      </c>
      <c r="U174" s="32"/>
      <c r="V174" s="32"/>
      <c r="W174" s="32"/>
      <c r="X174" s="32"/>
      <c r="Y174" s="32"/>
      <c r="Z174" s="32"/>
      <c r="AA174" s="32"/>
      <c r="AB174" s="32"/>
      <c r="AC174" s="32"/>
      <c r="AD174" s="32"/>
      <c r="AE174" s="32"/>
      <c r="AR174" s="189" t="s">
        <v>253</v>
      </c>
      <c r="AT174" s="189" t="s">
        <v>173</v>
      </c>
      <c r="AU174" s="189" t="s">
        <v>83</v>
      </c>
      <c r="AY174" s="15" t="s">
        <v>168</v>
      </c>
      <c r="BE174" s="190">
        <f>IF(N174="základní",J174,0)</f>
        <v>0</v>
      </c>
      <c r="BF174" s="190">
        <f>IF(N174="snížená",J174,0)</f>
        <v>0</v>
      </c>
      <c r="BG174" s="190">
        <f>IF(N174="zákl. přenesená",J174,0)</f>
        <v>0</v>
      </c>
      <c r="BH174" s="190">
        <f>IF(N174="sníž. přenesená",J174,0)</f>
        <v>0</v>
      </c>
      <c r="BI174" s="190">
        <f>IF(N174="nulová",J174,0)</f>
        <v>0</v>
      </c>
      <c r="BJ174" s="15" t="s">
        <v>81</v>
      </c>
      <c r="BK174" s="190">
        <f>ROUND(I174*H174,2)</f>
        <v>0</v>
      </c>
      <c r="BL174" s="15" t="s">
        <v>253</v>
      </c>
      <c r="BM174" s="189" t="s">
        <v>1240</v>
      </c>
    </row>
    <row r="175" spans="1:65" s="2" customFormat="1" ht="11.25">
      <c r="A175" s="32"/>
      <c r="B175" s="33"/>
      <c r="C175" s="34"/>
      <c r="D175" s="191" t="s">
        <v>179</v>
      </c>
      <c r="E175" s="34"/>
      <c r="F175" s="192" t="s">
        <v>1241</v>
      </c>
      <c r="G175" s="34"/>
      <c r="H175" s="34"/>
      <c r="I175" s="193"/>
      <c r="J175" s="34"/>
      <c r="K175" s="34"/>
      <c r="L175" s="37"/>
      <c r="M175" s="194"/>
      <c r="N175" s="195"/>
      <c r="O175" s="62"/>
      <c r="P175" s="62"/>
      <c r="Q175" s="62"/>
      <c r="R175" s="62"/>
      <c r="S175" s="62"/>
      <c r="T175" s="63"/>
      <c r="U175" s="32"/>
      <c r="V175" s="32"/>
      <c r="W175" s="32"/>
      <c r="X175" s="32"/>
      <c r="Y175" s="32"/>
      <c r="Z175" s="32"/>
      <c r="AA175" s="32"/>
      <c r="AB175" s="32"/>
      <c r="AC175" s="32"/>
      <c r="AD175" s="32"/>
      <c r="AE175" s="32"/>
      <c r="AT175" s="15" t="s">
        <v>179</v>
      </c>
      <c r="AU175" s="15" t="s">
        <v>83</v>
      </c>
    </row>
    <row r="176" spans="1:65" s="2" customFormat="1" ht="14.45" customHeight="1">
      <c r="A176" s="32"/>
      <c r="B176" s="33"/>
      <c r="C176" s="177" t="s">
        <v>403</v>
      </c>
      <c r="D176" s="177" t="s">
        <v>173</v>
      </c>
      <c r="E176" s="178" t="s">
        <v>1242</v>
      </c>
      <c r="F176" s="179" t="s">
        <v>1243</v>
      </c>
      <c r="G176" s="180" t="s">
        <v>223</v>
      </c>
      <c r="H176" s="181">
        <v>36</v>
      </c>
      <c r="I176" s="182"/>
      <c r="J176" s="183">
        <f>ROUND(I176*H176,2)</f>
        <v>0</v>
      </c>
      <c r="K176" s="184"/>
      <c r="L176" s="37"/>
      <c r="M176" s="185" t="s">
        <v>19</v>
      </c>
      <c r="N176" s="186" t="s">
        <v>45</v>
      </c>
      <c r="O176" s="62"/>
      <c r="P176" s="187">
        <f>O176*H176</f>
        <v>0</v>
      </c>
      <c r="Q176" s="187">
        <v>1.2999999999999999E-3</v>
      </c>
      <c r="R176" s="187">
        <f>Q176*H176</f>
        <v>4.6799999999999994E-2</v>
      </c>
      <c r="S176" s="187">
        <v>0</v>
      </c>
      <c r="T176" s="188">
        <f>S176*H176</f>
        <v>0</v>
      </c>
      <c r="U176" s="32"/>
      <c r="V176" s="32"/>
      <c r="W176" s="32"/>
      <c r="X176" s="32"/>
      <c r="Y176" s="32"/>
      <c r="Z176" s="32"/>
      <c r="AA176" s="32"/>
      <c r="AB176" s="32"/>
      <c r="AC176" s="32"/>
      <c r="AD176" s="32"/>
      <c r="AE176" s="32"/>
      <c r="AR176" s="189" t="s">
        <v>253</v>
      </c>
      <c r="AT176" s="189" t="s">
        <v>173</v>
      </c>
      <c r="AU176" s="189" t="s">
        <v>83</v>
      </c>
      <c r="AY176" s="15" t="s">
        <v>168</v>
      </c>
      <c r="BE176" s="190">
        <f>IF(N176="základní",J176,0)</f>
        <v>0</v>
      </c>
      <c r="BF176" s="190">
        <f>IF(N176="snížená",J176,0)</f>
        <v>0</v>
      </c>
      <c r="BG176" s="190">
        <f>IF(N176="zákl. přenesená",J176,0)</f>
        <v>0</v>
      </c>
      <c r="BH176" s="190">
        <f>IF(N176="sníž. přenesená",J176,0)</f>
        <v>0</v>
      </c>
      <c r="BI176" s="190">
        <f>IF(N176="nulová",J176,0)</f>
        <v>0</v>
      </c>
      <c r="BJ176" s="15" t="s">
        <v>81</v>
      </c>
      <c r="BK176" s="190">
        <f>ROUND(I176*H176,2)</f>
        <v>0</v>
      </c>
      <c r="BL176" s="15" t="s">
        <v>253</v>
      </c>
      <c r="BM176" s="189" t="s">
        <v>1244</v>
      </c>
    </row>
    <row r="177" spans="1:65" s="2" customFormat="1" ht="11.25">
      <c r="A177" s="32"/>
      <c r="B177" s="33"/>
      <c r="C177" s="34"/>
      <c r="D177" s="191" t="s">
        <v>179</v>
      </c>
      <c r="E177" s="34"/>
      <c r="F177" s="192" t="s">
        <v>1245</v>
      </c>
      <c r="G177" s="34"/>
      <c r="H177" s="34"/>
      <c r="I177" s="193"/>
      <c r="J177" s="34"/>
      <c r="K177" s="34"/>
      <c r="L177" s="37"/>
      <c r="M177" s="194"/>
      <c r="N177" s="195"/>
      <c r="O177" s="62"/>
      <c r="P177" s="62"/>
      <c r="Q177" s="62"/>
      <c r="R177" s="62"/>
      <c r="S177" s="62"/>
      <c r="T177" s="63"/>
      <c r="U177" s="32"/>
      <c r="V177" s="32"/>
      <c r="W177" s="32"/>
      <c r="X177" s="32"/>
      <c r="Y177" s="32"/>
      <c r="Z177" s="32"/>
      <c r="AA177" s="32"/>
      <c r="AB177" s="32"/>
      <c r="AC177" s="32"/>
      <c r="AD177" s="32"/>
      <c r="AE177" s="32"/>
      <c r="AT177" s="15" t="s">
        <v>179</v>
      </c>
      <c r="AU177" s="15" t="s">
        <v>83</v>
      </c>
    </row>
    <row r="178" spans="1:65" s="2" customFormat="1" ht="22.15" customHeight="1">
      <c r="A178" s="32"/>
      <c r="B178" s="33"/>
      <c r="C178" s="177" t="s">
        <v>410</v>
      </c>
      <c r="D178" s="177" t="s">
        <v>173</v>
      </c>
      <c r="E178" s="178" t="s">
        <v>1246</v>
      </c>
      <c r="F178" s="179" t="s">
        <v>1247</v>
      </c>
      <c r="G178" s="180" t="s">
        <v>1248</v>
      </c>
      <c r="H178" s="181">
        <v>1</v>
      </c>
      <c r="I178" s="182"/>
      <c r="J178" s="183">
        <f>ROUND(I178*H178,2)</f>
        <v>0</v>
      </c>
      <c r="K178" s="184"/>
      <c r="L178" s="37"/>
      <c r="M178" s="185" t="s">
        <v>19</v>
      </c>
      <c r="N178" s="186" t="s">
        <v>45</v>
      </c>
      <c r="O178" s="62"/>
      <c r="P178" s="187">
        <f>O178*H178</f>
        <v>0</v>
      </c>
      <c r="Q178" s="187">
        <v>0</v>
      </c>
      <c r="R178" s="187">
        <f>Q178*H178</f>
        <v>0</v>
      </c>
      <c r="S178" s="187">
        <v>0</v>
      </c>
      <c r="T178" s="188">
        <f>S178*H178</f>
        <v>0</v>
      </c>
      <c r="U178" s="32"/>
      <c r="V178" s="32"/>
      <c r="W178" s="32"/>
      <c r="X178" s="32"/>
      <c r="Y178" s="32"/>
      <c r="Z178" s="32"/>
      <c r="AA178" s="32"/>
      <c r="AB178" s="32"/>
      <c r="AC178" s="32"/>
      <c r="AD178" s="32"/>
      <c r="AE178" s="32"/>
      <c r="AR178" s="189" t="s">
        <v>253</v>
      </c>
      <c r="AT178" s="189" t="s">
        <v>173</v>
      </c>
      <c r="AU178" s="189" t="s">
        <v>83</v>
      </c>
      <c r="AY178" s="15" t="s">
        <v>168</v>
      </c>
      <c r="BE178" s="190">
        <f>IF(N178="základní",J178,0)</f>
        <v>0</v>
      </c>
      <c r="BF178" s="190">
        <f>IF(N178="snížená",J178,0)</f>
        <v>0</v>
      </c>
      <c r="BG178" s="190">
        <f>IF(N178="zákl. přenesená",J178,0)</f>
        <v>0</v>
      </c>
      <c r="BH178" s="190">
        <f>IF(N178="sníž. přenesená",J178,0)</f>
        <v>0</v>
      </c>
      <c r="BI178" s="190">
        <f>IF(N178="nulová",J178,0)</f>
        <v>0</v>
      </c>
      <c r="BJ178" s="15" t="s">
        <v>81</v>
      </c>
      <c r="BK178" s="190">
        <f>ROUND(I178*H178,2)</f>
        <v>0</v>
      </c>
      <c r="BL178" s="15" t="s">
        <v>253</v>
      </c>
      <c r="BM178" s="189" t="s">
        <v>1249</v>
      </c>
    </row>
    <row r="179" spans="1:65" s="2" customFormat="1" ht="11.25">
      <c r="A179" s="32"/>
      <c r="B179" s="33"/>
      <c r="C179" s="34"/>
      <c r="D179" s="191" t="s">
        <v>179</v>
      </c>
      <c r="E179" s="34"/>
      <c r="F179" s="192" t="s">
        <v>1250</v>
      </c>
      <c r="G179" s="34"/>
      <c r="H179" s="34"/>
      <c r="I179" s="193"/>
      <c r="J179" s="34"/>
      <c r="K179" s="34"/>
      <c r="L179" s="37"/>
      <c r="M179" s="194"/>
      <c r="N179" s="195"/>
      <c r="O179" s="62"/>
      <c r="P179" s="62"/>
      <c r="Q179" s="62"/>
      <c r="R179" s="62"/>
      <c r="S179" s="62"/>
      <c r="T179" s="63"/>
      <c r="U179" s="32"/>
      <c r="V179" s="32"/>
      <c r="W179" s="32"/>
      <c r="X179" s="32"/>
      <c r="Y179" s="32"/>
      <c r="Z179" s="32"/>
      <c r="AA179" s="32"/>
      <c r="AB179" s="32"/>
      <c r="AC179" s="32"/>
      <c r="AD179" s="32"/>
      <c r="AE179" s="32"/>
      <c r="AT179" s="15" t="s">
        <v>179</v>
      </c>
      <c r="AU179" s="15" t="s">
        <v>83</v>
      </c>
    </row>
    <row r="180" spans="1:65" s="2" customFormat="1" ht="22.15" customHeight="1">
      <c r="A180" s="32"/>
      <c r="B180" s="33"/>
      <c r="C180" s="177" t="s">
        <v>415</v>
      </c>
      <c r="D180" s="177" t="s">
        <v>173</v>
      </c>
      <c r="E180" s="178" t="s">
        <v>1251</v>
      </c>
      <c r="F180" s="179" t="s">
        <v>1252</v>
      </c>
      <c r="G180" s="180" t="s">
        <v>223</v>
      </c>
      <c r="H180" s="181">
        <v>122</v>
      </c>
      <c r="I180" s="182"/>
      <c r="J180" s="183">
        <f>ROUND(I180*H180,2)</f>
        <v>0</v>
      </c>
      <c r="K180" s="184"/>
      <c r="L180" s="37"/>
      <c r="M180" s="185" t="s">
        <v>19</v>
      </c>
      <c r="N180" s="186" t="s">
        <v>45</v>
      </c>
      <c r="O180" s="62"/>
      <c r="P180" s="187">
        <f>O180*H180</f>
        <v>0</v>
      </c>
      <c r="Q180" s="187">
        <v>1.2E-4</v>
      </c>
      <c r="R180" s="187">
        <f>Q180*H180</f>
        <v>1.464E-2</v>
      </c>
      <c r="S180" s="187">
        <v>0</v>
      </c>
      <c r="T180" s="188">
        <f>S180*H180</f>
        <v>0</v>
      </c>
      <c r="U180" s="32"/>
      <c r="V180" s="32"/>
      <c r="W180" s="32"/>
      <c r="X180" s="32"/>
      <c r="Y180" s="32"/>
      <c r="Z180" s="32"/>
      <c r="AA180" s="32"/>
      <c r="AB180" s="32"/>
      <c r="AC180" s="32"/>
      <c r="AD180" s="32"/>
      <c r="AE180" s="32"/>
      <c r="AR180" s="189" t="s">
        <v>253</v>
      </c>
      <c r="AT180" s="189" t="s">
        <v>173</v>
      </c>
      <c r="AU180" s="189" t="s">
        <v>83</v>
      </c>
      <c r="AY180" s="15" t="s">
        <v>168</v>
      </c>
      <c r="BE180" s="190">
        <f>IF(N180="základní",J180,0)</f>
        <v>0</v>
      </c>
      <c r="BF180" s="190">
        <f>IF(N180="snížená",J180,0)</f>
        <v>0</v>
      </c>
      <c r="BG180" s="190">
        <f>IF(N180="zákl. přenesená",J180,0)</f>
        <v>0</v>
      </c>
      <c r="BH180" s="190">
        <f>IF(N180="sníž. přenesená",J180,0)</f>
        <v>0</v>
      </c>
      <c r="BI180" s="190">
        <f>IF(N180="nulová",J180,0)</f>
        <v>0</v>
      </c>
      <c r="BJ180" s="15" t="s">
        <v>81</v>
      </c>
      <c r="BK180" s="190">
        <f>ROUND(I180*H180,2)</f>
        <v>0</v>
      </c>
      <c r="BL180" s="15" t="s">
        <v>253</v>
      </c>
      <c r="BM180" s="189" t="s">
        <v>1253</v>
      </c>
    </row>
    <row r="181" spans="1:65" s="2" customFormat="1" ht="11.25">
      <c r="A181" s="32"/>
      <c r="B181" s="33"/>
      <c r="C181" s="34"/>
      <c r="D181" s="191" t="s">
        <v>179</v>
      </c>
      <c r="E181" s="34"/>
      <c r="F181" s="192" t="s">
        <v>1254</v>
      </c>
      <c r="G181" s="34"/>
      <c r="H181" s="34"/>
      <c r="I181" s="193"/>
      <c r="J181" s="34"/>
      <c r="K181" s="34"/>
      <c r="L181" s="37"/>
      <c r="M181" s="194"/>
      <c r="N181" s="195"/>
      <c r="O181" s="62"/>
      <c r="P181" s="62"/>
      <c r="Q181" s="62"/>
      <c r="R181" s="62"/>
      <c r="S181" s="62"/>
      <c r="T181" s="63"/>
      <c r="U181" s="32"/>
      <c r="V181" s="32"/>
      <c r="W181" s="32"/>
      <c r="X181" s="32"/>
      <c r="Y181" s="32"/>
      <c r="Z181" s="32"/>
      <c r="AA181" s="32"/>
      <c r="AB181" s="32"/>
      <c r="AC181" s="32"/>
      <c r="AD181" s="32"/>
      <c r="AE181" s="32"/>
      <c r="AT181" s="15" t="s">
        <v>179</v>
      </c>
      <c r="AU181" s="15" t="s">
        <v>83</v>
      </c>
    </row>
    <row r="182" spans="1:65" s="2" customFormat="1" ht="30" customHeight="1">
      <c r="A182" s="32"/>
      <c r="B182" s="33"/>
      <c r="C182" s="177" t="s">
        <v>420</v>
      </c>
      <c r="D182" s="177" t="s">
        <v>173</v>
      </c>
      <c r="E182" s="178" t="s">
        <v>1255</v>
      </c>
      <c r="F182" s="179" t="s">
        <v>1256</v>
      </c>
      <c r="G182" s="180" t="s">
        <v>223</v>
      </c>
      <c r="H182" s="181">
        <v>36</v>
      </c>
      <c r="I182" s="182"/>
      <c r="J182" s="183">
        <f>ROUND(I182*H182,2)</f>
        <v>0</v>
      </c>
      <c r="K182" s="184"/>
      <c r="L182" s="37"/>
      <c r="M182" s="185" t="s">
        <v>19</v>
      </c>
      <c r="N182" s="186" t="s">
        <v>45</v>
      </c>
      <c r="O182" s="62"/>
      <c r="P182" s="187">
        <f>O182*H182</f>
        <v>0</v>
      </c>
      <c r="Q182" s="187">
        <v>1.6000000000000001E-4</v>
      </c>
      <c r="R182" s="187">
        <f>Q182*H182</f>
        <v>5.7600000000000004E-3</v>
      </c>
      <c r="S182" s="187">
        <v>0</v>
      </c>
      <c r="T182" s="188">
        <f>S182*H182</f>
        <v>0</v>
      </c>
      <c r="U182" s="32"/>
      <c r="V182" s="32"/>
      <c r="W182" s="32"/>
      <c r="X182" s="32"/>
      <c r="Y182" s="32"/>
      <c r="Z182" s="32"/>
      <c r="AA182" s="32"/>
      <c r="AB182" s="32"/>
      <c r="AC182" s="32"/>
      <c r="AD182" s="32"/>
      <c r="AE182" s="32"/>
      <c r="AR182" s="189" t="s">
        <v>253</v>
      </c>
      <c r="AT182" s="189" t="s">
        <v>173</v>
      </c>
      <c r="AU182" s="189" t="s">
        <v>83</v>
      </c>
      <c r="AY182" s="15" t="s">
        <v>168</v>
      </c>
      <c r="BE182" s="190">
        <f>IF(N182="základní",J182,0)</f>
        <v>0</v>
      </c>
      <c r="BF182" s="190">
        <f>IF(N182="snížená",J182,0)</f>
        <v>0</v>
      </c>
      <c r="BG182" s="190">
        <f>IF(N182="zákl. přenesená",J182,0)</f>
        <v>0</v>
      </c>
      <c r="BH182" s="190">
        <f>IF(N182="sníž. přenesená",J182,0)</f>
        <v>0</v>
      </c>
      <c r="BI182" s="190">
        <f>IF(N182="nulová",J182,0)</f>
        <v>0</v>
      </c>
      <c r="BJ182" s="15" t="s">
        <v>81</v>
      </c>
      <c r="BK182" s="190">
        <f>ROUND(I182*H182,2)</f>
        <v>0</v>
      </c>
      <c r="BL182" s="15" t="s">
        <v>253</v>
      </c>
      <c r="BM182" s="189" t="s">
        <v>1257</v>
      </c>
    </row>
    <row r="183" spans="1:65" s="2" customFormat="1" ht="11.25">
      <c r="A183" s="32"/>
      <c r="B183" s="33"/>
      <c r="C183" s="34"/>
      <c r="D183" s="191" t="s">
        <v>179</v>
      </c>
      <c r="E183" s="34"/>
      <c r="F183" s="192" t="s">
        <v>1258</v>
      </c>
      <c r="G183" s="34"/>
      <c r="H183" s="34"/>
      <c r="I183" s="193"/>
      <c r="J183" s="34"/>
      <c r="K183" s="34"/>
      <c r="L183" s="37"/>
      <c r="M183" s="194"/>
      <c r="N183" s="195"/>
      <c r="O183" s="62"/>
      <c r="P183" s="62"/>
      <c r="Q183" s="62"/>
      <c r="R183" s="62"/>
      <c r="S183" s="62"/>
      <c r="T183" s="63"/>
      <c r="U183" s="32"/>
      <c r="V183" s="32"/>
      <c r="W183" s="32"/>
      <c r="X183" s="32"/>
      <c r="Y183" s="32"/>
      <c r="Z183" s="32"/>
      <c r="AA183" s="32"/>
      <c r="AB183" s="32"/>
      <c r="AC183" s="32"/>
      <c r="AD183" s="32"/>
      <c r="AE183" s="32"/>
      <c r="AT183" s="15" t="s">
        <v>179</v>
      </c>
      <c r="AU183" s="15" t="s">
        <v>83</v>
      </c>
    </row>
    <row r="184" spans="1:65" s="2" customFormat="1" ht="14.45" customHeight="1">
      <c r="A184" s="32"/>
      <c r="B184" s="33"/>
      <c r="C184" s="177" t="s">
        <v>425</v>
      </c>
      <c r="D184" s="177" t="s">
        <v>173</v>
      </c>
      <c r="E184" s="178" t="s">
        <v>1259</v>
      </c>
      <c r="F184" s="179" t="s">
        <v>1260</v>
      </c>
      <c r="G184" s="180" t="s">
        <v>176</v>
      </c>
      <c r="H184" s="181">
        <v>41</v>
      </c>
      <c r="I184" s="182"/>
      <c r="J184" s="183">
        <f>ROUND(I184*H184,2)</f>
        <v>0</v>
      </c>
      <c r="K184" s="184"/>
      <c r="L184" s="37"/>
      <c r="M184" s="185" t="s">
        <v>19</v>
      </c>
      <c r="N184" s="186" t="s">
        <v>45</v>
      </c>
      <c r="O184" s="62"/>
      <c r="P184" s="187">
        <f>O184*H184</f>
        <v>0</v>
      </c>
      <c r="Q184" s="187">
        <v>0</v>
      </c>
      <c r="R184" s="187">
        <f>Q184*H184</f>
        <v>0</v>
      </c>
      <c r="S184" s="187">
        <v>0</v>
      </c>
      <c r="T184" s="188">
        <f>S184*H184</f>
        <v>0</v>
      </c>
      <c r="U184" s="32"/>
      <c r="V184" s="32"/>
      <c r="W184" s="32"/>
      <c r="X184" s="32"/>
      <c r="Y184" s="32"/>
      <c r="Z184" s="32"/>
      <c r="AA184" s="32"/>
      <c r="AB184" s="32"/>
      <c r="AC184" s="32"/>
      <c r="AD184" s="32"/>
      <c r="AE184" s="32"/>
      <c r="AR184" s="189" t="s">
        <v>253</v>
      </c>
      <c r="AT184" s="189" t="s">
        <v>173</v>
      </c>
      <c r="AU184" s="189" t="s">
        <v>83</v>
      </c>
      <c r="AY184" s="15" t="s">
        <v>168</v>
      </c>
      <c r="BE184" s="190">
        <f>IF(N184="základní",J184,0)</f>
        <v>0</v>
      </c>
      <c r="BF184" s="190">
        <f>IF(N184="snížená",J184,0)</f>
        <v>0</v>
      </c>
      <c r="BG184" s="190">
        <f>IF(N184="zákl. přenesená",J184,0)</f>
        <v>0</v>
      </c>
      <c r="BH184" s="190">
        <f>IF(N184="sníž. přenesená",J184,0)</f>
        <v>0</v>
      </c>
      <c r="BI184" s="190">
        <f>IF(N184="nulová",J184,0)</f>
        <v>0</v>
      </c>
      <c r="BJ184" s="15" t="s">
        <v>81</v>
      </c>
      <c r="BK184" s="190">
        <f>ROUND(I184*H184,2)</f>
        <v>0</v>
      </c>
      <c r="BL184" s="15" t="s">
        <v>253</v>
      </c>
      <c r="BM184" s="189" t="s">
        <v>1261</v>
      </c>
    </row>
    <row r="185" spans="1:65" s="2" customFormat="1" ht="11.25">
      <c r="A185" s="32"/>
      <c r="B185" s="33"/>
      <c r="C185" s="34"/>
      <c r="D185" s="191" t="s">
        <v>179</v>
      </c>
      <c r="E185" s="34"/>
      <c r="F185" s="192" t="s">
        <v>1262</v>
      </c>
      <c r="G185" s="34"/>
      <c r="H185" s="34"/>
      <c r="I185" s="193"/>
      <c r="J185" s="34"/>
      <c r="K185" s="34"/>
      <c r="L185" s="37"/>
      <c r="M185" s="194"/>
      <c r="N185" s="195"/>
      <c r="O185" s="62"/>
      <c r="P185" s="62"/>
      <c r="Q185" s="62"/>
      <c r="R185" s="62"/>
      <c r="S185" s="62"/>
      <c r="T185" s="63"/>
      <c r="U185" s="32"/>
      <c r="V185" s="32"/>
      <c r="W185" s="32"/>
      <c r="X185" s="32"/>
      <c r="Y185" s="32"/>
      <c r="Z185" s="32"/>
      <c r="AA185" s="32"/>
      <c r="AB185" s="32"/>
      <c r="AC185" s="32"/>
      <c r="AD185" s="32"/>
      <c r="AE185" s="32"/>
      <c r="AT185" s="15" t="s">
        <v>179</v>
      </c>
      <c r="AU185" s="15" t="s">
        <v>83</v>
      </c>
    </row>
    <row r="186" spans="1:65" s="2" customFormat="1" ht="14.45" customHeight="1">
      <c r="A186" s="32"/>
      <c r="B186" s="33"/>
      <c r="C186" s="177" t="s">
        <v>432</v>
      </c>
      <c r="D186" s="177" t="s">
        <v>173</v>
      </c>
      <c r="E186" s="178" t="s">
        <v>1263</v>
      </c>
      <c r="F186" s="179" t="s">
        <v>1264</v>
      </c>
      <c r="G186" s="180" t="s">
        <v>176</v>
      </c>
      <c r="H186" s="181">
        <v>41</v>
      </c>
      <c r="I186" s="182"/>
      <c r="J186" s="183">
        <f>ROUND(I186*H186,2)</f>
        <v>0</v>
      </c>
      <c r="K186" s="184"/>
      <c r="L186" s="37"/>
      <c r="M186" s="185" t="s">
        <v>19</v>
      </c>
      <c r="N186" s="186" t="s">
        <v>45</v>
      </c>
      <c r="O186" s="62"/>
      <c r="P186" s="187">
        <f>O186*H186</f>
        <v>0</v>
      </c>
      <c r="Q186" s="187">
        <v>1.2999999999999999E-4</v>
      </c>
      <c r="R186" s="187">
        <f>Q186*H186</f>
        <v>5.3299999999999997E-3</v>
      </c>
      <c r="S186" s="187">
        <v>0</v>
      </c>
      <c r="T186" s="188">
        <f>S186*H186</f>
        <v>0</v>
      </c>
      <c r="U186" s="32"/>
      <c r="V186" s="32"/>
      <c r="W186" s="32"/>
      <c r="X186" s="32"/>
      <c r="Y186" s="32"/>
      <c r="Z186" s="32"/>
      <c r="AA186" s="32"/>
      <c r="AB186" s="32"/>
      <c r="AC186" s="32"/>
      <c r="AD186" s="32"/>
      <c r="AE186" s="32"/>
      <c r="AR186" s="189" t="s">
        <v>253</v>
      </c>
      <c r="AT186" s="189" t="s">
        <v>173</v>
      </c>
      <c r="AU186" s="189" t="s">
        <v>83</v>
      </c>
      <c r="AY186" s="15" t="s">
        <v>168</v>
      </c>
      <c r="BE186" s="190">
        <f>IF(N186="základní",J186,0)</f>
        <v>0</v>
      </c>
      <c r="BF186" s="190">
        <f>IF(N186="snížená",J186,0)</f>
        <v>0</v>
      </c>
      <c r="BG186" s="190">
        <f>IF(N186="zákl. přenesená",J186,0)</f>
        <v>0</v>
      </c>
      <c r="BH186" s="190">
        <f>IF(N186="sníž. přenesená",J186,0)</f>
        <v>0</v>
      </c>
      <c r="BI186" s="190">
        <f>IF(N186="nulová",J186,0)</f>
        <v>0</v>
      </c>
      <c r="BJ186" s="15" t="s">
        <v>81</v>
      </c>
      <c r="BK186" s="190">
        <f>ROUND(I186*H186,2)</f>
        <v>0</v>
      </c>
      <c r="BL186" s="15" t="s">
        <v>253</v>
      </c>
      <c r="BM186" s="189" t="s">
        <v>1265</v>
      </c>
    </row>
    <row r="187" spans="1:65" s="2" customFormat="1" ht="11.25">
      <c r="A187" s="32"/>
      <c r="B187" s="33"/>
      <c r="C187" s="34"/>
      <c r="D187" s="191" t="s">
        <v>179</v>
      </c>
      <c r="E187" s="34"/>
      <c r="F187" s="192" t="s">
        <v>1266</v>
      </c>
      <c r="G187" s="34"/>
      <c r="H187" s="34"/>
      <c r="I187" s="193"/>
      <c r="J187" s="34"/>
      <c r="K187" s="34"/>
      <c r="L187" s="37"/>
      <c r="M187" s="194"/>
      <c r="N187" s="195"/>
      <c r="O187" s="62"/>
      <c r="P187" s="62"/>
      <c r="Q187" s="62"/>
      <c r="R187" s="62"/>
      <c r="S187" s="62"/>
      <c r="T187" s="63"/>
      <c r="U187" s="32"/>
      <c r="V187" s="32"/>
      <c r="W187" s="32"/>
      <c r="X187" s="32"/>
      <c r="Y187" s="32"/>
      <c r="Z187" s="32"/>
      <c r="AA187" s="32"/>
      <c r="AB187" s="32"/>
      <c r="AC187" s="32"/>
      <c r="AD187" s="32"/>
      <c r="AE187" s="32"/>
      <c r="AT187" s="15" t="s">
        <v>179</v>
      </c>
      <c r="AU187" s="15" t="s">
        <v>83</v>
      </c>
    </row>
    <row r="188" spans="1:65" s="2" customFormat="1" ht="22.15" customHeight="1">
      <c r="A188" s="32"/>
      <c r="B188" s="33"/>
      <c r="C188" s="177" t="s">
        <v>441</v>
      </c>
      <c r="D188" s="177" t="s">
        <v>173</v>
      </c>
      <c r="E188" s="178" t="s">
        <v>1267</v>
      </c>
      <c r="F188" s="179" t="s">
        <v>1268</v>
      </c>
      <c r="G188" s="180" t="s">
        <v>176</v>
      </c>
      <c r="H188" s="181">
        <v>14</v>
      </c>
      <c r="I188" s="182"/>
      <c r="J188" s="183">
        <f>ROUND(I188*H188,2)</f>
        <v>0</v>
      </c>
      <c r="K188" s="184"/>
      <c r="L188" s="37"/>
      <c r="M188" s="185" t="s">
        <v>19</v>
      </c>
      <c r="N188" s="186" t="s">
        <v>45</v>
      </c>
      <c r="O188" s="62"/>
      <c r="P188" s="187">
        <f>O188*H188</f>
        <v>0</v>
      </c>
      <c r="Q188" s="187">
        <v>6.0000000000000002E-5</v>
      </c>
      <c r="R188" s="187">
        <f>Q188*H188</f>
        <v>8.4000000000000003E-4</v>
      </c>
      <c r="S188" s="187">
        <v>0</v>
      </c>
      <c r="T188" s="188">
        <f>S188*H188</f>
        <v>0</v>
      </c>
      <c r="U188" s="32"/>
      <c r="V188" s="32"/>
      <c r="W188" s="32"/>
      <c r="X188" s="32"/>
      <c r="Y188" s="32"/>
      <c r="Z188" s="32"/>
      <c r="AA188" s="32"/>
      <c r="AB188" s="32"/>
      <c r="AC188" s="32"/>
      <c r="AD188" s="32"/>
      <c r="AE188" s="32"/>
      <c r="AR188" s="189" t="s">
        <v>253</v>
      </c>
      <c r="AT188" s="189" t="s">
        <v>173</v>
      </c>
      <c r="AU188" s="189" t="s">
        <v>83</v>
      </c>
      <c r="AY188" s="15" t="s">
        <v>168</v>
      </c>
      <c r="BE188" s="190">
        <f>IF(N188="základní",J188,0)</f>
        <v>0</v>
      </c>
      <c r="BF188" s="190">
        <f>IF(N188="snížená",J188,0)</f>
        <v>0</v>
      </c>
      <c r="BG188" s="190">
        <f>IF(N188="zákl. přenesená",J188,0)</f>
        <v>0</v>
      </c>
      <c r="BH188" s="190">
        <f>IF(N188="sníž. přenesená",J188,0)</f>
        <v>0</v>
      </c>
      <c r="BI188" s="190">
        <f>IF(N188="nulová",J188,0)</f>
        <v>0</v>
      </c>
      <c r="BJ188" s="15" t="s">
        <v>81</v>
      </c>
      <c r="BK188" s="190">
        <f>ROUND(I188*H188,2)</f>
        <v>0</v>
      </c>
      <c r="BL188" s="15" t="s">
        <v>253</v>
      </c>
      <c r="BM188" s="189" t="s">
        <v>1269</v>
      </c>
    </row>
    <row r="189" spans="1:65" s="2" customFormat="1" ht="11.25">
      <c r="A189" s="32"/>
      <c r="B189" s="33"/>
      <c r="C189" s="34"/>
      <c r="D189" s="191" t="s">
        <v>179</v>
      </c>
      <c r="E189" s="34"/>
      <c r="F189" s="192" t="s">
        <v>1270</v>
      </c>
      <c r="G189" s="34"/>
      <c r="H189" s="34"/>
      <c r="I189" s="193"/>
      <c r="J189" s="34"/>
      <c r="K189" s="34"/>
      <c r="L189" s="37"/>
      <c r="M189" s="194"/>
      <c r="N189" s="195"/>
      <c r="O189" s="62"/>
      <c r="P189" s="62"/>
      <c r="Q189" s="62"/>
      <c r="R189" s="62"/>
      <c r="S189" s="62"/>
      <c r="T189" s="63"/>
      <c r="U189" s="32"/>
      <c r="V189" s="32"/>
      <c r="W189" s="32"/>
      <c r="X189" s="32"/>
      <c r="Y189" s="32"/>
      <c r="Z189" s="32"/>
      <c r="AA189" s="32"/>
      <c r="AB189" s="32"/>
      <c r="AC189" s="32"/>
      <c r="AD189" s="32"/>
      <c r="AE189" s="32"/>
      <c r="AT189" s="15" t="s">
        <v>179</v>
      </c>
      <c r="AU189" s="15" t="s">
        <v>83</v>
      </c>
    </row>
    <row r="190" spans="1:65" s="2" customFormat="1" ht="22.15" customHeight="1">
      <c r="A190" s="32"/>
      <c r="B190" s="33"/>
      <c r="C190" s="177" t="s">
        <v>446</v>
      </c>
      <c r="D190" s="177" t="s">
        <v>173</v>
      </c>
      <c r="E190" s="178" t="s">
        <v>1271</v>
      </c>
      <c r="F190" s="179" t="s">
        <v>1272</v>
      </c>
      <c r="G190" s="180" t="s">
        <v>176</v>
      </c>
      <c r="H190" s="181">
        <v>26</v>
      </c>
      <c r="I190" s="182"/>
      <c r="J190" s="183">
        <f>ROUND(I190*H190,2)</f>
        <v>0</v>
      </c>
      <c r="K190" s="184"/>
      <c r="L190" s="37"/>
      <c r="M190" s="185" t="s">
        <v>19</v>
      </c>
      <c r="N190" s="186" t="s">
        <v>45</v>
      </c>
      <c r="O190" s="62"/>
      <c r="P190" s="187">
        <f>O190*H190</f>
        <v>0</v>
      </c>
      <c r="Q190" s="187">
        <v>1E-4</v>
      </c>
      <c r="R190" s="187">
        <f>Q190*H190</f>
        <v>2.6000000000000003E-3</v>
      </c>
      <c r="S190" s="187">
        <v>0</v>
      </c>
      <c r="T190" s="188">
        <f>S190*H190</f>
        <v>0</v>
      </c>
      <c r="U190" s="32"/>
      <c r="V190" s="32"/>
      <c r="W190" s="32"/>
      <c r="X190" s="32"/>
      <c r="Y190" s="32"/>
      <c r="Z190" s="32"/>
      <c r="AA190" s="32"/>
      <c r="AB190" s="32"/>
      <c r="AC190" s="32"/>
      <c r="AD190" s="32"/>
      <c r="AE190" s="32"/>
      <c r="AR190" s="189" t="s">
        <v>253</v>
      </c>
      <c r="AT190" s="189" t="s">
        <v>173</v>
      </c>
      <c r="AU190" s="189" t="s">
        <v>83</v>
      </c>
      <c r="AY190" s="15" t="s">
        <v>168</v>
      </c>
      <c r="BE190" s="190">
        <f>IF(N190="základní",J190,0)</f>
        <v>0</v>
      </c>
      <c r="BF190" s="190">
        <f>IF(N190="snížená",J190,0)</f>
        <v>0</v>
      </c>
      <c r="BG190" s="190">
        <f>IF(N190="zákl. přenesená",J190,0)</f>
        <v>0</v>
      </c>
      <c r="BH190" s="190">
        <f>IF(N190="sníž. přenesená",J190,0)</f>
        <v>0</v>
      </c>
      <c r="BI190" s="190">
        <f>IF(N190="nulová",J190,0)</f>
        <v>0</v>
      </c>
      <c r="BJ190" s="15" t="s">
        <v>81</v>
      </c>
      <c r="BK190" s="190">
        <f>ROUND(I190*H190,2)</f>
        <v>0</v>
      </c>
      <c r="BL190" s="15" t="s">
        <v>253</v>
      </c>
      <c r="BM190" s="189" t="s">
        <v>1273</v>
      </c>
    </row>
    <row r="191" spans="1:65" s="2" customFormat="1" ht="11.25">
      <c r="A191" s="32"/>
      <c r="B191" s="33"/>
      <c r="C191" s="34"/>
      <c r="D191" s="191" t="s">
        <v>179</v>
      </c>
      <c r="E191" s="34"/>
      <c r="F191" s="192" t="s">
        <v>1274</v>
      </c>
      <c r="G191" s="34"/>
      <c r="H191" s="34"/>
      <c r="I191" s="193"/>
      <c r="J191" s="34"/>
      <c r="K191" s="34"/>
      <c r="L191" s="37"/>
      <c r="M191" s="194"/>
      <c r="N191" s="195"/>
      <c r="O191" s="62"/>
      <c r="P191" s="62"/>
      <c r="Q191" s="62"/>
      <c r="R191" s="62"/>
      <c r="S191" s="62"/>
      <c r="T191" s="63"/>
      <c r="U191" s="32"/>
      <c r="V191" s="32"/>
      <c r="W191" s="32"/>
      <c r="X191" s="32"/>
      <c r="Y191" s="32"/>
      <c r="Z191" s="32"/>
      <c r="AA191" s="32"/>
      <c r="AB191" s="32"/>
      <c r="AC191" s="32"/>
      <c r="AD191" s="32"/>
      <c r="AE191" s="32"/>
      <c r="AT191" s="15" t="s">
        <v>179</v>
      </c>
      <c r="AU191" s="15" t="s">
        <v>83</v>
      </c>
    </row>
    <row r="192" spans="1:65" s="2" customFormat="1" ht="22.15" customHeight="1">
      <c r="A192" s="32"/>
      <c r="B192" s="33"/>
      <c r="C192" s="177" t="s">
        <v>451</v>
      </c>
      <c r="D192" s="177" t="s">
        <v>173</v>
      </c>
      <c r="E192" s="178" t="s">
        <v>1275</v>
      </c>
      <c r="F192" s="179" t="s">
        <v>1276</v>
      </c>
      <c r="G192" s="180" t="s">
        <v>176</v>
      </c>
      <c r="H192" s="181">
        <v>4</v>
      </c>
      <c r="I192" s="182"/>
      <c r="J192" s="183">
        <f>ROUND(I192*H192,2)</f>
        <v>0</v>
      </c>
      <c r="K192" s="184"/>
      <c r="L192" s="37"/>
      <c r="M192" s="185" t="s">
        <v>19</v>
      </c>
      <c r="N192" s="186" t="s">
        <v>45</v>
      </c>
      <c r="O192" s="62"/>
      <c r="P192" s="187">
        <f>O192*H192</f>
        <v>0</v>
      </c>
      <c r="Q192" s="187">
        <v>1.8000000000000001E-4</v>
      </c>
      <c r="R192" s="187">
        <f>Q192*H192</f>
        <v>7.2000000000000005E-4</v>
      </c>
      <c r="S192" s="187">
        <v>0</v>
      </c>
      <c r="T192" s="188">
        <f>S192*H192</f>
        <v>0</v>
      </c>
      <c r="U192" s="32"/>
      <c r="V192" s="32"/>
      <c r="W192" s="32"/>
      <c r="X192" s="32"/>
      <c r="Y192" s="32"/>
      <c r="Z192" s="32"/>
      <c r="AA192" s="32"/>
      <c r="AB192" s="32"/>
      <c r="AC192" s="32"/>
      <c r="AD192" s="32"/>
      <c r="AE192" s="32"/>
      <c r="AR192" s="189" t="s">
        <v>253</v>
      </c>
      <c r="AT192" s="189" t="s">
        <v>173</v>
      </c>
      <c r="AU192" s="189" t="s">
        <v>83</v>
      </c>
      <c r="AY192" s="15" t="s">
        <v>168</v>
      </c>
      <c r="BE192" s="190">
        <f>IF(N192="základní",J192,0)</f>
        <v>0</v>
      </c>
      <c r="BF192" s="190">
        <f>IF(N192="snížená",J192,0)</f>
        <v>0</v>
      </c>
      <c r="BG192" s="190">
        <f>IF(N192="zákl. přenesená",J192,0)</f>
        <v>0</v>
      </c>
      <c r="BH192" s="190">
        <f>IF(N192="sníž. přenesená",J192,0)</f>
        <v>0</v>
      </c>
      <c r="BI192" s="190">
        <f>IF(N192="nulová",J192,0)</f>
        <v>0</v>
      </c>
      <c r="BJ192" s="15" t="s">
        <v>81</v>
      </c>
      <c r="BK192" s="190">
        <f>ROUND(I192*H192,2)</f>
        <v>0</v>
      </c>
      <c r="BL192" s="15" t="s">
        <v>253</v>
      </c>
      <c r="BM192" s="189" t="s">
        <v>1277</v>
      </c>
    </row>
    <row r="193" spans="1:65" s="2" customFormat="1" ht="11.25">
      <c r="A193" s="32"/>
      <c r="B193" s="33"/>
      <c r="C193" s="34"/>
      <c r="D193" s="191" t="s">
        <v>179</v>
      </c>
      <c r="E193" s="34"/>
      <c r="F193" s="192" t="s">
        <v>1278</v>
      </c>
      <c r="G193" s="34"/>
      <c r="H193" s="34"/>
      <c r="I193" s="193"/>
      <c r="J193" s="34"/>
      <c r="K193" s="34"/>
      <c r="L193" s="37"/>
      <c r="M193" s="194"/>
      <c r="N193" s="195"/>
      <c r="O193" s="62"/>
      <c r="P193" s="62"/>
      <c r="Q193" s="62"/>
      <c r="R193" s="62"/>
      <c r="S193" s="62"/>
      <c r="T193" s="63"/>
      <c r="U193" s="32"/>
      <c r="V193" s="32"/>
      <c r="W193" s="32"/>
      <c r="X193" s="32"/>
      <c r="Y193" s="32"/>
      <c r="Z193" s="32"/>
      <c r="AA193" s="32"/>
      <c r="AB193" s="32"/>
      <c r="AC193" s="32"/>
      <c r="AD193" s="32"/>
      <c r="AE193" s="32"/>
      <c r="AT193" s="15" t="s">
        <v>179</v>
      </c>
      <c r="AU193" s="15" t="s">
        <v>83</v>
      </c>
    </row>
    <row r="194" spans="1:65" s="2" customFormat="1" ht="14.45" customHeight="1">
      <c r="A194" s="32"/>
      <c r="B194" s="33"/>
      <c r="C194" s="177" t="s">
        <v>453</v>
      </c>
      <c r="D194" s="177" t="s">
        <v>173</v>
      </c>
      <c r="E194" s="178" t="s">
        <v>1279</v>
      </c>
      <c r="F194" s="179" t="s">
        <v>1280</v>
      </c>
      <c r="G194" s="180" t="s">
        <v>176</v>
      </c>
      <c r="H194" s="181">
        <v>2</v>
      </c>
      <c r="I194" s="182"/>
      <c r="J194" s="183">
        <f>ROUND(I194*H194,2)</f>
        <v>0</v>
      </c>
      <c r="K194" s="184"/>
      <c r="L194" s="37"/>
      <c r="M194" s="185" t="s">
        <v>19</v>
      </c>
      <c r="N194" s="186" t="s">
        <v>45</v>
      </c>
      <c r="O194" s="62"/>
      <c r="P194" s="187">
        <f>O194*H194</f>
        <v>0</v>
      </c>
      <c r="Q194" s="187">
        <v>3.5E-4</v>
      </c>
      <c r="R194" s="187">
        <f>Q194*H194</f>
        <v>6.9999999999999999E-4</v>
      </c>
      <c r="S194" s="187">
        <v>0</v>
      </c>
      <c r="T194" s="188">
        <f>S194*H194</f>
        <v>0</v>
      </c>
      <c r="U194" s="32"/>
      <c r="V194" s="32"/>
      <c r="W194" s="32"/>
      <c r="X194" s="32"/>
      <c r="Y194" s="32"/>
      <c r="Z194" s="32"/>
      <c r="AA194" s="32"/>
      <c r="AB194" s="32"/>
      <c r="AC194" s="32"/>
      <c r="AD194" s="32"/>
      <c r="AE194" s="32"/>
      <c r="AR194" s="189" t="s">
        <v>253</v>
      </c>
      <c r="AT194" s="189" t="s">
        <v>173</v>
      </c>
      <c r="AU194" s="189" t="s">
        <v>83</v>
      </c>
      <c r="AY194" s="15" t="s">
        <v>168</v>
      </c>
      <c r="BE194" s="190">
        <f>IF(N194="základní",J194,0)</f>
        <v>0</v>
      </c>
      <c r="BF194" s="190">
        <f>IF(N194="snížená",J194,0)</f>
        <v>0</v>
      </c>
      <c r="BG194" s="190">
        <f>IF(N194="zákl. přenesená",J194,0)</f>
        <v>0</v>
      </c>
      <c r="BH194" s="190">
        <f>IF(N194="sníž. přenesená",J194,0)</f>
        <v>0</v>
      </c>
      <c r="BI194" s="190">
        <f>IF(N194="nulová",J194,0)</f>
        <v>0</v>
      </c>
      <c r="BJ194" s="15" t="s">
        <v>81</v>
      </c>
      <c r="BK194" s="190">
        <f>ROUND(I194*H194,2)</f>
        <v>0</v>
      </c>
      <c r="BL194" s="15" t="s">
        <v>253</v>
      </c>
      <c r="BM194" s="189" t="s">
        <v>1281</v>
      </c>
    </row>
    <row r="195" spans="1:65" s="2" customFormat="1" ht="11.25">
      <c r="A195" s="32"/>
      <c r="B195" s="33"/>
      <c r="C195" s="34"/>
      <c r="D195" s="191" t="s">
        <v>179</v>
      </c>
      <c r="E195" s="34"/>
      <c r="F195" s="192" t="s">
        <v>1282</v>
      </c>
      <c r="G195" s="34"/>
      <c r="H195" s="34"/>
      <c r="I195" s="193"/>
      <c r="J195" s="34"/>
      <c r="K195" s="34"/>
      <c r="L195" s="37"/>
      <c r="M195" s="194"/>
      <c r="N195" s="195"/>
      <c r="O195" s="62"/>
      <c r="P195" s="62"/>
      <c r="Q195" s="62"/>
      <c r="R195" s="62"/>
      <c r="S195" s="62"/>
      <c r="T195" s="63"/>
      <c r="U195" s="32"/>
      <c r="V195" s="32"/>
      <c r="W195" s="32"/>
      <c r="X195" s="32"/>
      <c r="Y195" s="32"/>
      <c r="Z195" s="32"/>
      <c r="AA195" s="32"/>
      <c r="AB195" s="32"/>
      <c r="AC195" s="32"/>
      <c r="AD195" s="32"/>
      <c r="AE195" s="32"/>
      <c r="AT195" s="15" t="s">
        <v>179</v>
      </c>
      <c r="AU195" s="15" t="s">
        <v>83</v>
      </c>
    </row>
    <row r="196" spans="1:65" s="2" customFormat="1" ht="14.45" customHeight="1">
      <c r="A196" s="32"/>
      <c r="B196" s="33"/>
      <c r="C196" s="177" t="s">
        <v>457</v>
      </c>
      <c r="D196" s="177" t="s">
        <v>173</v>
      </c>
      <c r="E196" s="178" t="s">
        <v>1283</v>
      </c>
      <c r="F196" s="179" t="s">
        <v>1284</v>
      </c>
      <c r="G196" s="180" t="s">
        <v>176</v>
      </c>
      <c r="H196" s="181">
        <v>4</v>
      </c>
      <c r="I196" s="182"/>
      <c r="J196" s="183">
        <f>ROUND(I196*H196,2)</f>
        <v>0</v>
      </c>
      <c r="K196" s="184"/>
      <c r="L196" s="37"/>
      <c r="M196" s="185" t="s">
        <v>19</v>
      </c>
      <c r="N196" s="186" t="s">
        <v>45</v>
      </c>
      <c r="O196" s="62"/>
      <c r="P196" s="187">
        <f>O196*H196</f>
        <v>0</v>
      </c>
      <c r="Q196" s="187">
        <v>5.6999999999999998E-4</v>
      </c>
      <c r="R196" s="187">
        <f>Q196*H196</f>
        <v>2.2799999999999999E-3</v>
      </c>
      <c r="S196" s="187">
        <v>0</v>
      </c>
      <c r="T196" s="188">
        <f>S196*H196</f>
        <v>0</v>
      </c>
      <c r="U196" s="32"/>
      <c r="V196" s="32"/>
      <c r="W196" s="32"/>
      <c r="X196" s="32"/>
      <c r="Y196" s="32"/>
      <c r="Z196" s="32"/>
      <c r="AA196" s="32"/>
      <c r="AB196" s="32"/>
      <c r="AC196" s="32"/>
      <c r="AD196" s="32"/>
      <c r="AE196" s="32"/>
      <c r="AR196" s="189" t="s">
        <v>253</v>
      </c>
      <c r="AT196" s="189" t="s">
        <v>173</v>
      </c>
      <c r="AU196" s="189" t="s">
        <v>83</v>
      </c>
      <c r="AY196" s="15" t="s">
        <v>168</v>
      </c>
      <c r="BE196" s="190">
        <f>IF(N196="základní",J196,0)</f>
        <v>0</v>
      </c>
      <c r="BF196" s="190">
        <f>IF(N196="snížená",J196,0)</f>
        <v>0</v>
      </c>
      <c r="BG196" s="190">
        <f>IF(N196="zákl. přenesená",J196,0)</f>
        <v>0</v>
      </c>
      <c r="BH196" s="190">
        <f>IF(N196="sníž. přenesená",J196,0)</f>
        <v>0</v>
      </c>
      <c r="BI196" s="190">
        <f>IF(N196="nulová",J196,0)</f>
        <v>0</v>
      </c>
      <c r="BJ196" s="15" t="s">
        <v>81</v>
      </c>
      <c r="BK196" s="190">
        <f>ROUND(I196*H196,2)</f>
        <v>0</v>
      </c>
      <c r="BL196" s="15" t="s">
        <v>253</v>
      </c>
      <c r="BM196" s="189" t="s">
        <v>1285</v>
      </c>
    </row>
    <row r="197" spans="1:65" s="2" customFormat="1" ht="11.25">
      <c r="A197" s="32"/>
      <c r="B197" s="33"/>
      <c r="C197" s="34"/>
      <c r="D197" s="191" t="s">
        <v>179</v>
      </c>
      <c r="E197" s="34"/>
      <c r="F197" s="192" t="s">
        <v>1286</v>
      </c>
      <c r="G197" s="34"/>
      <c r="H197" s="34"/>
      <c r="I197" s="193"/>
      <c r="J197" s="34"/>
      <c r="K197" s="34"/>
      <c r="L197" s="37"/>
      <c r="M197" s="194"/>
      <c r="N197" s="195"/>
      <c r="O197" s="62"/>
      <c r="P197" s="62"/>
      <c r="Q197" s="62"/>
      <c r="R197" s="62"/>
      <c r="S197" s="62"/>
      <c r="T197" s="63"/>
      <c r="U197" s="32"/>
      <c r="V197" s="32"/>
      <c r="W197" s="32"/>
      <c r="X197" s="32"/>
      <c r="Y197" s="32"/>
      <c r="Z197" s="32"/>
      <c r="AA197" s="32"/>
      <c r="AB197" s="32"/>
      <c r="AC197" s="32"/>
      <c r="AD197" s="32"/>
      <c r="AE197" s="32"/>
      <c r="AT197" s="15" t="s">
        <v>179</v>
      </c>
      <c r="AU197" s="15" t="s">
        <v>83</v>
      </c>
    </row>
    <row r="198" spans="1:65" s="2" customFormat="1" ht="14.45" customHeight="1">
      <c r="A198" s="32"/>
      <c r="B198" s="33"/>
      <c r="C198" s="177" t="s">
        <v>462</v>
      </c>
      <c r="D198" s="177" t="s">
        <v>173</v>
      </c>
      <c r="E198" s="178" t="s">
        <v>1287</v>
      </c>
      <c r="F198" s="179" t="s">
        <v>1288</v>
      </c>
      <c r="G198" s="180" t="s">
        <v>176</v>
      </c>
      <c r="H198" s="181">
        <v>3</v>
      </c>
      <c r="I198" s="182"/>
      <c r="J198" s="183">
        <f>ROUND(I198*H198,2)</f>
        <v>0</v>
      </c>
      <c r="K198" s="184"/>
      <c r="L198" s="37"/>
      <c r="M198" s="185" t="s">
        <v>19</v>
      </c>
      <c r="N198" s="186" t="s">
        <v>45</v>
      </c>
      <c r="O198" s="62"/>
      <c r="P198" s="187">
        <f>O198*H198</f>
        <v>0</v>
      </c>
      <c r="Q198" s="187">
        <v>7.2000000000000005E-4</v>
      </c>
      <c r="R198" s="187">
        <f>Q198*H198</f>
        <v>2.16E-3</v>
      </c>
      <c r="S198" s="187">
        <v>0</v>
      </c>
      <c r="T198" s="188">
        <f>S198*H198</f>
        <v>0</v>
      </c>
      <c r="U198" s="32"/>
      <c r="V198" s="32"/>
      <c r="W198" s="32"/>
      <c r="X198" s="32"/>
      <c r="Y198" s="32"/>
      <c r="Z198" s="32"/>
      <c r="AA198" s="32"/>
      <c r="AB198" s="32"/>
      <c r="AC198" s="32"/>
      <c r="AD198" s="32"/>
      <c r="AE198" s="32"/>
      <c r="AR198" s="189" t="s">
        <v>253</v>
      </c>
      <c r="AT198" s="189" t="s">
        <v>173</v>
      </c>
      <c r="AU198" s="189" t="s">
        <v>83</v>
      </c>
      <c r="AY198" s="15" t="s">
        <v>168</v>
      </c>
      <c r="BE198" s="190">
        <f>IF(N198="základní",J198,0)</f>
        <v>0</v>
      </c>
      <c r="BF198" s="190">
        <f>IF(N198="snížená",J198,0)</f>
        <v>0</v>
      </c>
      <c r="BG198" s="190">
        <f>IF(N198="zákl. přenesená",J198,0)</f>
        <v>0</v>
      </c>
      <c r="BH198" s="190">
        <f>IF(N198="sníž. přenesená",J198,0)</f>
        <v>0</v>
      </c>
      <c r="BI198" s="190">
        <f>IF(N198="nulová",J198,0)</f>
        <v>0</v>
      </c>
      <c r="BJ198" s="15" t="s">
        <v>81</v>
      </c>
      <c r="BK198" s="190">
        <f>ROUND(I198*H198,2)</f>
        <v>0</v>
      </c>
      <c r="BL198" s="15" t="s">
        <v>253</v>
      </c>
      <c r="BM198" s="189" t="s">
        <v>1289</v>
      </c>
    </row>
    <row r="199" spans="1:65" s="2" customFormat="1" ht="11.25">
      <c r="A199" s="32"/>
      <c r="B199" s="33"/>
      <c r="C199" s="34"/>
      <c r="D199" s="191" t="s">
        <v>179</v>
      </c>
      <c r="E199" s="34"/>
      <c r="F199" s="192" t="s">
        <v>1290</v>
      </c>
      <c r="G199" s="34"/>
      <c r="H199" s="34"/>
      <c r="I199" s="193"/>
      <c r="J199" s="34"/>
      <c r="K199" s="34"/>
      <c r="L199" s="37"/>
      <c r="M199" s="194"/>
      <c r="N199" s="195"/>
      <c r="O199" s="62"/>
      <c r="P199" s="62"/>
      <c r="Q199" s="62"/>
      <c r="R199" s="62"/>
      <c r="S199" s="62"/>
      <c r="T199" s="63"/>
      <c r="U199" s="32"/>
      <c r="V199" s="32"/>
      <c r="W199" s="32"/>
      <c r="X199" s="32"/>
      <c r="Y199" s="32"/>
      <c r="Z199" s="32"/>
      <c r="AA199" s="32"/>
      <c r="AB199" s="32"/>
      <c r="AC199" s="32"/>
      <c r="AD199" s="32"/>
      <c r="AE199" s="32"/>
      <c r="AT199" s="15" t="s">
        <v>179</v>
      </c>
      <c r="AU199" s="15" t="s">
        <v>83</v>
      </c>
    </row>
    <row r="200" spans="1:65" s="2" customFormat="1" ht="14.45" customHeight="1">
      <c r="A200" s="32"/>
      <c r="B200" s="33"/>
      <c r="C200" s="177" t="s">
        <v>466</v>
      </c>
      <c r="D200" s="177" t="s">
        <v>173</v>
      </c>
      <c r="E200" s="178" t="s">
        <v>1291</v>
      </c>
      <c r="F200" s="179" t="s">
        <v>1292</v>
      </c>
      <c r="G200" s="180" t="s">
        <v>176</v>
      </c>
      <c r="H200" s="181">
        <v>1</v>
      </c>
      <c r="I200" s="182"/>
      <c r="J200" s="183">
        <f>ROUND(I200*H200,2)</f>
        <v>0</v>
      </c>
      <c r="K200" s="184"/>
      <c r="L200" s="37"/>
      <c r="M200" s="185" t="s">
        <v>19</v>
      </c>
      <c r="N200" s="186" t="s">
        <v>45</v>
      </c>
      <c r="O200" s="62"/>
      <c r="P200" s="187">
        <f>O200*H200</f>
        <v>0</v>
      </c>
      <c r="Q200" s="187">
        <v>1.2E-4</v>
      </c>
      <c r="R200" s="187">
        <f>Q200*H200</f>
        <v>1.2E-4</v>
      </c>
      <c r="S200" s="187">
        <v>0</v>
      </c>
      <c r="T200" s="188">
        <f>S200*H200</f>
        <v>0</v>
      </c>
      <c r="U200" s="32"/>
      <c r="V200" s="32"/>
      <c r="W200" s="32"/>
      <c r="X200" s="32"/>
      <c r="Y200" s="32"/>
      <c r="Z200" s="32"/>
      <c r="AA200" s="32"/>
      <c r="AB200" s="32"/>
      <c r="AC200" s="32"/>
      <c r="AD200" s="32"/>
      <c r="AE200" s="32"/>
      <c r="AR200" s="189" t="s">
        <v>253</v>
      </c>
      <c r="AT200" s="189" t="s">
        <v>173</v>
      </c>
      <c r="AU200" s="189" t="s">
        <v>83</v>
      </c>
      <c r="AY200" s="15" t="s">
        <v>168</v>
      </c>
      <c r="BE200" s="190">
        <f>IF(N200="základní",J200,0)</f>
        <v>0</v>
      </c>
      <c r="BF200" s="190">
        <f>IF(N200="snížená",J200,0)</f>
        <v>0</v>
      </c>
      <c r="BG200" s="190">
        <f>IF(N200="zákl. přenesená",J200,0)</f>
        <v>0</v>
      </c>
      <c r="BH200" s="190">
        <f>IF(N200="sníž. přenesená",J200,0)</f>
        <v>0</v>
      </c>
      <c r="BI200" s="190">
        <f>IF(N200="nulová",J200,0)</f>
        <v>0</v>
      </c>
      <c r="BJ200" s="15" t="s">
        <v>81</v>
      </c>
      <c r="BK200" s="190">
        <f>ROUND(I200*H200,2)</f>
        <v>0</v>
      </c>
      <c r="BL200" s="15" t="s">
        <v>253</v>
      </c>
      <c r="BM200" s="189" t="s">
        <v>1293</v>
      </c>
    </row>
    <row r="201" spans="1:65" s="2" customFormat="1" ht="11.25">
      <c r="A201" s="32"/>
      <c r="B201" s="33"/>
      <c r="C201" s="34"/>
      <c r="D201" s="191" t="s">
        <v>179</v>
      </c>
      <c r="E201" s="34"/>
      <c r="F201" s="192" t="s">
        <v>1294</v>
      </c>
      <c r="G201" s="34"/>
      <c r="H201" s="34"/>
      <c r="I201" s="193"/>
      <c r="J201" s="34"/>
      <c r="K201" s="34"/>
      <c r="L201" s="37"/>
      <c r="M201" s="194"/>
      <c r="N201" s="195"/>
      <c r="O201" s="62"/>
      <c r="P201" s="62"/>
      <c r="Q201" s="62"/>
      <c r="R201" s="62"/>
      <c r="S201" s="62"/>
      <c r="T201" s="63"/>
      <c r="U201" s="32"/>
      <c r="V201" s="32"/>
      <c r="W201" s="32"/>
      <c r="X201" s="32"/>
      <c r="Y201" s="32"/>
      <c r="Z201" s="32"/>
      <c r="AA201" s="32"/>
      <c r="AB201" s="32"/>
      <c r="AC201" s="32"/>
      <c r="AD201" s="32"/>
      <c r="AE201" s="32"/>
      <c r="AT201" s="15" t="s">
        <v>179</v>
      </c>
      <c r="AU201" s="15" t="s">
        <v>83</v>
      </c>
    </row>
    <row r="202" spans="1:65" s="2" customFormat="1" ht="14.45" customHeight="1">
      <c r="A202" s="32"/>
      <c r="B202" s="33"/>
      <c r="C202" s="177" t="s">
        <v>473</v>
      </c>
      <c r="D202" s="177" t="s">
        <v>173</v>
      </c>
      <c r="E202" s="178" t="s">
        <v>1295</v>
      </c>
      <c r="F202" s="179" t="s">
        <v>1296</v>
      </c>
      <c r="G202" s="180" t="s">
        <v>176</v>
      </c>
      <c r="H202" s="181">
        <v>1</v>
      </c>
      <c r="I202" s="182"/>
      <c r="J202" s="183">
        <f>ROUND(I202*H202,2)</f>
        <v>0</v>
      </c>
      <c r="K202" s="184"/>
      <c r="L202" s="37"/>
      <c r="M202" s="185" t="s">
        <v>19</v>
      </c>
      <c r="N202" s="186" t="s">
        <v>45</v>
      </c>
      <c r="O202" s="62"/>
      <c r="P202" s="187">
        <f>O202*H202</f>
        <v>0</v>
      </c>
      <c r="Q202" s="187">
        <v>1.2E-4</v>
      </c>
      <c r="R202" s="187">
        <f>Q202*H202</f>
        <v>1.2E-4</v>
      </c>
      <c r="S202" s="187">
        <v>0</v>
      </c>
      <c r="T202" s="188">
        <f>S202*H202</f>
        <v>0</v>
      </c>
      <c r="U202" s="32"/>
      <c r="V202" s="32"/>
      <c r="W202" s="32"/>
      <c r="X202" s="32"/>
      <c r="Y202" s="32"/>
      <c r="Z202" s="32"/>
      <c r="AA202" s="32"/>
      <c r="AB202" s="32"/>
      <c r="AC202" s="32"/>
      <c r="AD202" s="32"/>
      <c r="AE202" s="32"/>
      <c r="AR202" s="189" t="s">
        <v>253</v>
      </c>
      <c r="AT202" s="189" t="s">
        <v>173</v>
      </c>
      <c r="AU202" s="189" t="s">
        <v>83</v>
      </c>
      <c r="AY202" s="15" t="s">
        <v>168</v>
      </c>
      <c r="BE202" s="190">
        <f>IF(N202="základní",J202,0)</f>
        <v>0</v>
      </c>
      <c r="BF202" s="190">
        <f>IF(N202="snížená",J202,0)</f>
        <v>0</v>
      </c>
      <c r="BG202" s="190">
        <f>IF(N202="zákl. přenesená",J202,0)</f>
        <v>0</v>
      </c>
      <c r="BH202" s="190">
        <f>IF(N202="sníž. přenesená",J202,0)</f>
        <v>0</v>
      </c>
      <c r="BI202" s="190">
        <f>IF(N202="nulová",J202,0)</f>
        <v>0</v>
      </c>
      <c r="BJ202" s="15" t="s">
        <v>81</v>
      </c>
      <c r="BK202" s="190">
        <f>ROUND(I202*H202,2)</f>
        <v>0</v>
      </c>
      <c r="BL202" s="15" t="s">
        <v>253</v>
      </c>
      <c r="BM202" s="189" t="s">
        <v>1297</v>
      </c>
    </row>
    <row r="203" spans="1:65" s="2" customFormat="1" ht="11.25">
      <c r="A203" s="32"/>
      <c r="B203" s="33"/>
      <c r="C203" s="34"/>
      <c r="D203" s="191" t="s">
        <v>179</v>
      </c>
      <c r="E203" s="34"/>
      <c r="F203" s="192" t="s">
        <v>1298</v>
      </c>
      <c r="G203" s="34"/>
      <c r="H203" s="34"/>
      <c r="I203" s="193"/>
      <c r="J203" s="34"/>
      <c r="K203" s="34"/>
      <c r="L203" s="37"/>
      <c r="M203" s="194"/>
      <c r="N203" s="195"/>
      <c r="O203" s="62"/>
      <c r="P203" s="62"/>
      <c r="Q203" s="62"/>
      <c r="R203" s="62"/>
      <c r="S203" s="62"/>
      <c r="T203" s="63"/>
      <c r="U203" s="32"/>
      <c r="V203" s="32"/>
      <c r="W203" s="32"/>
      <c r="X203" s="32"/>
      <c r="Y203" s="32"/>
      <c r="Z203" s="32"/>
      <c r="AA203" s="32"/>
      <c r="AB203" s="32"/>
      <c r="AC203" s="32"/>
      <c r="AD203" s="32"/>
      <c r="AE203" s="32"/>
      <c r="AT203" s="15" t="s">
        <v>179</v>
      </c>
      <c r="AU203" s="15" t="s">
        <v>83</v>
      </c>
    </row>
    <row r="204" spans="1:65" s="2" customFormat="1" ht="14.45" customHeight="1">
      <c r="A204" s="32"/>
      <c r="B204" s="33"/>
      <c r="C204" s="177" t="s">
        <v>478</v>
      </c>
      <c r="D204" s="177" t="s">
        <v>173</v>
      </c>
      <c r="E204" s="178" t="s">
        <v>1299</v>
      </c>
      <c r="F204" s="179" t="s">
        <v>1300</v>
      </c>
      <c r="G204" s="180" t="s">
        <v>176</v>
      </c>
      <c r="H204" s="181">
        <v>1</v>
      </c>
      <c r="I204" s="182"/>
      <c r="J204" s="183">
        <f>ROUND(I204*H204,2)</f>
        <v>0</v>
      </c>
      <c r="K204" s="184"/>
      <c r="L204" s="37"/>
      <c r="M204" s="185" t="s">
        <v>19</v>
      </c>
      <c r="N204" s="186" t="s">
        <v>45</v>
      </c>
      <c r="O204" s="62"/>
      <c r="P204" s="187">
        <f>O204*H204</f>
        <v>0</v>
      </c>
      <c r="Q204" s="187">
        <v>1.4999999999999999E-4</v>
      </c>
      <c r="R204" s="187">
        <f>Q204*H204</f>
        <v>1.4999999999999999E-4</v>
      </c>
      <c r="S204" s="187">
        <v>0</v>
      </c>
      <c r="T204" s="188">
        <f>S204*H204</f>
        <v>0</v>
      </c>
      <c r="U204" s="32"/>
      <c r="V204" s="32"/>
      <c r="W204" s="32"/>
      <c r="X204" s="32"/>
      <c r="Y204" s="32"/>
      <c r="Z204" s="32"/>
      <c r="AA204" s="32"/>
      <c r="AB204" s="32"/>
      <c r="AC204" s="32"/>
      <c r="AD204" s="32"/>
      <c r="AE204" s="32"/>
      <c r="AR204" s="189" t="s">
        <v>253</v>
      </c>
      <c r="AT204" s="189" t="s">
        <v>173</v>
      </c>
      <c r="AU204" s="189" t="s">
        <v>83</v>
      </c>
      <c r="AY204" s="15" t="s">
        <v>168</v>
      </c>
      <c r="BE204" s="190">
        <f>IF(N204="základní",J204,0)</f>
        <v>0</v>
      </c>
      <c r="BF204" s="190">
        <f>IF(N204="snížená",J204,0)</f>
        <v>0</v>
      </c>
      <c r="BG204" s="190">
        <f>IF(N204="zákl. přenesená",J204,0)</f>
        <v>0</v>
      </c>
      <c r="BH204" s="190">
        <f>IF(N204="sníž. přenesená",J204,0)</f>
        <v>0</v>
      </c>
      <c r="BI204" s="190">
        <f>IF(N204="nulová",J204,0)</f>
        <v>0</v>
      </c>
      <c r="BJ204" s="15" t="s">
        <v>81</v>
      </c>
      <c r="BK204" s="190">
        <f>ROUND(I204*H204,2)</f>
        <v>0</v>
      </c>
      <c r="BL204" s="15" t="s">
        <v>253</v>
      </c>
      <c r="BM204" s="189" t="s">
        <v>1301</v>
      </c>
    </row>
    <row r="205" spans="1:65" s="2" customFormat="1" ht="11.25">
      <c r="A205" s="32"/>
      <c r="B205" s="33"/>
      <c r="C205" s="34"/>
      <c r="D205" s="191" t="s">
        <v>179</v>
      </c>
      <c r="E205" s="34"/>
      <c r="F205" s="192" t="s">
        <v>1302</v>
      </c>
      <c r="G205" s="34"/>
      <c r="H205" s="34"/>
      <c r="I205" s="193"/>
      <c r="J205" s="34"/>
      <c r="K205" s="34"/>
      <c r="L205" s="37"/>
      <c r="M205" s="194"/>
      <c r="N205" s="195"/>
      <c r="O205" s="62"/>
      <c r="P205" s="62"/>
      <c r="Q205" s="62"/>
      <c r="R205" s="62"/>
      <c r="S205" s="62"/>
      <c r="T205" s="63"/>
      <c r="U205" s="32"/>
      <c r="V205" s="32"/>
      <c r="W205" s="32"/>
      <c r="X205" s="32"/>
      <c r="Y205" s="32"/>
      <c r="Z205" s="32"/>
      <c r="AA205" s="32"/>
      <c r="AB205" s="32"/>
      <c r="AC205" s="32"/>
      <c r="AD205" s="32"/>
      <c r="AE205" s="32"/>
      <c r="AT205" s="15" t="s">
        <v>179</v>
      </c>
      <c r="AU205" s="15" t="s">
        <v>83</v>
      </c>
    </row>
    <row r="206" spans="1:65" s="2" customFormat="1" ht="14.45" customHeight="1">
      <c r="A206" s="32"/>
      <c r="B206" s="33"/>
      <c r="C206" s="177" t="s">
        <v>483</v>
      </c>
      <c r="D206" s="177" t="s">
        <v>173</v>
      </c>
      <c r="E206" s="178" t="s">
        <v>1303</v>
      </c>
      <c r="F206" s="179" t="s">
        <v>1304</v>
      </c>
      <c r="G206" s="180" t="s">
        <v>176</v>
      </c>
      <c r="H206" s="181">
        <v>1</v>
      </c>
      <c r="I206" s="182"/>
      <c r="J206" s="183">
        <f>ROUND(I206*H206,2)</f>
        <v>0</v>
      </c>
      <c r="K206" s="184"/>
      <c r="L206" s="37"/>
      <c r="M206" s="185" t="s">
        <v>19</v>
      </c>
      <c r="N206" s="186" t="s">
        <v>45</v>
      </c>
      <c r="O206" s="62"/>
      <c r="P206" s="187">
        <f>O206*H206</f>
        <v>0</v>
      </c>
      <c r="Q206" s="187">
        <v>3.1E-4</v>
      </c>
      <c r="R206" s="187">
        <f>Q206*H206</f>
        <v>3.1E-4</v>
      </c>
      <c r="S206" s="187">
        <v>0</v>
      </c>
      <c r="T206" s="188">
        <f>S206*H206</f>
        <v>0</v>
      </c>
      <c r="U206" s="32"/>
      <c r="V206" s="32"/>
      <c r="W206" s="32"/>
      <c r="X206" s="32"/>
      <c r="Y206" s="32"/>
      <c r="Z206" s="32"/>
      <c r="AA206" s="32"/>
      <c r="AB206" s="32"/>
      <c r="AC206" s="32"/>
      <c r="AD206" s="32"/>
      <c r="AE206" s="32"/>
      <c r="AR206" s="189" t="s">
        <v>253</v>
      </c>
      <c r="AT206" s="189" t="s">
        <v>173</v>
      </c>
      <c r="AU206" s="189" t="s">
        <v>83</v>
      </c>
      <c r="AY206" s="15" t="s">
        <v>168</v>
      </c>
      <c r="BE206" s="190">
        <f>IF(N206="základní",J206,0)</f>
        <v>0</v>
      </c>
      <c r="BF206" s="190">
        <f>IF(N206="snížená",J206,0)</f>
        <v>0</v>
      </c>
      <c r="BG206" s="190">
        <f>IF(N206="zákl. přenesená",J206,0)</f>
        <v>0</v>
      </c>
      <c r="BH206" s="190">
        <f>IF(N206="sníž. přenesená",J206,0)</f>
        <v>0</v>
      </c>
      <c r="BI206" s="190">
        <f>IF(N206="nulová",J206,0)</f>
        <v>0</v>
      </c>
      <c r="BJ206" s="15" t="s">
        <v>81</v>
      </c>
      <c r="BK206" s="190">
        <f>ROUND(I206*H206,2)</f>
        <v>0</v>
      </c>
      <c r="BL206" s="15" t="s">
        <v>253</v>
      </c>
      <c r="BM206" s="189" t="s">
        <v>1305</v>
      </c>
    </row>
    <row r="207" spans="1:65" s="2" customFormat="1" ht="11.25">
      <c r="A207" s="32"/>
      <c r="B207" s="33"/>
      <c r="C207" s="34"/>
      <c r="D207" s="191" t="s">
        <v>179</v>
      </c>
      <c r="E207" s="34"/>
      <c r="F207" s="192" t="s">
        <v>1306</v>
      </c>
      <c r="G207" s="34"/>
      <c r="H207" s="34"/>
      <c r="I207" s="193"/>
      <c r="J207" s="34"/>
      <c r="K207" s="34"/>
      <c r="L207" s="37"/>
      <c r="M207" s="194"/>
      <c r="N207" s="195"/>
      <c r="O207" s="62"/>
      <c r="P207" s="62"/>
      <c r="Q207" s="62"/>
      <c r="R207" s="62"/>
      <c r="S207" s="62"/>
      <c r="T207" s="63"/>
      <c r="U207" s="32"/>
      <c r="V207" s="32"/>
      <c r="W207" s="32"/>
      <c r="X207" s="32"/>
      <c r="Y207" s="32"/>
      <c r="Z207" s="32"/>
      <c r="AA207" s="32"/>
      <c r="AB207" s="32"/>
      <c r="AC207" s="32"/>
      <c r="AD207" s="32"/>
      <c r="AE207" s="32"/>
      <c r="AT207" s="15" t="s">
        <v>179</v>
      </c>
      <c r="AU207" s="15" t="s">
        <v>83</v>
      </c>
    </row>
    <row r="208" spans="1:65" s="2" customFormat="1" ht="14.45" customHeight="1">
      <c r="A208" s="32"/>
      <c r="B208" s="33"/>
      <c r="C208" s="177" t="s">
        <v>227</v>
      </c>
      <c r="D208" s="177" t="s">
        <v>173</v>
      </c>
      <c r="E208" s="178" t="s">
        <v>1307</v>
      </c>
      <c r="F208" s="179" t="s">
        <v>1308</v>
      </c>
      <c r="G208" s="180" t="s">
        <v>1248</v>
      </c>
      <c r="H208" s="181">
        <v>1</v>
      </c>
      <c r="I208" s="182"/>
      <c r="J208" s="183">
        <f>ROUND(I208*H208,2)</f>
        <v>0</v>
      </c>
      <c r="K208" s="184"/>
      <c r="L208" s="37"/>
      <c r="M208" s="185" t="s">
        <v>19</v>
      </c>
      <c r="N208" s="186" t="s">
        <v>45</v>
      </c>
      <c r="O208" s="62"/>
      <c r="P208" s="187">
        <f>O208*H208</f>
        <v>0</v>
      </c>
      <c r="Q208" s="187">
        <v>2E-3</v>
      </c>
      <c r="R208" s="187">
        <f>Q208*H208</f>
        <v>2E-3</v>
      </c>
      <c r="S208" s="187">
        <v>0</v>
      </c>
      <c r="T208" s="188">
        <f>S208*H208</f>
        <v>0</v>
      </c>
      <c r="U208" s="32"/>
      <c r="V208" s="32"/>
      <c r="W208" s="32"/>
      <c r="X208" s="32"/>
      <c r="Y208" s="32"/>
      <c r="Z208" s="32"/>
      <c r="AA208" s="32"/>
      <c r="AB208" s="32"/>
      <c r="AC208" s="32"/>
      <c r="AD208" s="32"/>
      <c r="AE208" s="32"/>
      <c r="AR208" s="189" t="s">
        <v>253</v>
      </c>
      <c r="AT208" s="189" t="s">
        <v>173</v>
      </c>
      <c r="AU208" s="189" t="s">
        <v>83</v>
      </c>
      <c r="AY208" s="15" t="s">
        <v>168</v>
      </c>
      <c r="BE208" s="190">
        <f>IF(N208="základní",J208,0)</f>
        <v>0</v>
      </c>
      <c r="BF208" s="190">
        <f>IF(N208="snížená",J208,0)</f>
        <v>0</v>
      </c>
      <c r="BG208" s="190">
        <f>IF(N208="zákl. přenesená",J208,0)</f>
        <v>0</v>
      </c>
      <c r="BH208" s="190">
        <f>IF(N208="sníž. přenesená",J208,0)</f>
        <v>0</v>
      </c>
      <c r="BI208" s="190">
        <f>IF(N208="nulová",J208,0)</f>
        <v>0</v>
      </c>
      <c r="BJ208" s="15" t="s">
        <v>81</v>
      </c>
      <c r="BK208" s="190">
        <f>ROUND(I208*H208,2)</f>
        <v>0</v>
      </c>
      <c r="BL208" s="15" t="s">
        <v>253</v>
      </c>
      <c r="BM208" s="189" t="s">
        <v>1309</v>
      </c>
    </row>
    <row r="209" spans="1:65" s="2" customFormat="1" ht="11.25">
      <c r="A209" s="32"/>
      <c r="B209" s="33"/>
      <c r="C209" s="34"/>
      <c r="D209" s="191" t="s">
        <v>179</v>
      </c>
      <c r="E209" s="34"/>
      <c r="F209" s="192" t="s">
        <v>1310</v>
      </c>
      <c r="G209" s="34"/>
      <c r="H209" s="34"/>
      <c r="I209" s="193"/>
      <c r="J209" s="34"/>
      <c r="K209" s="34"/>
      <c r="L209" s="37"/>
      <c r="M209" s="194"/>
      <c r="N209" s="195"/>
      <c r="O209" s="62"/>
      <c r="P209" s="62"/>
      <c r="Q209" s="62"/>
      <c r="R209" s="62"/>
      <c r="S209" s="62"/>
      <c r="T209" s="63"/>
      <c r="U209" s="32"/>
      <c r="V209" s="32"/>
      <c r="W209" s="32"/>
      <c r="X209" s="32"/>
      <c r="Y209" s="32"/>
      <c r="Z209" s="32"/>
      <c r="AA209" s="32"/>
      <c r="AB209" s="32"/>
      <c r="AC209" s="32"/>
      <c r="AD209" s="32"/>
      <c r="AE209" s="32"/>
      <c r="AT209" s="15" t="s">
        <v>179</v>
      </c>
      <c r="AU209" s="15" t="s">
        <v>83</v>
      </c>
    </row>
    <row r="210" spans="1:65" s="2" customFormat="1" ht="19.899999999999999" customHeight="1">
      <c r="A210" s="32"/>
      <c r="B210" s="33"/>
      <c r="C210" s="177" t="s">
        <v>494</v>
      </c>
      <c r="D210" s="177" t="s">
        <v>173</v>
      </c>
      <c r="E210" s="178" t="s">
        <v>1311</v>
      </c>
      <c r="F210" s="179" t="s">
        <v>1312</v>
      </c>
      <c r="G210" s="180" t="s">
        <v>223</v>
      </c>
      <c r="H210" s="181">
        <v>158</v>
      </c>
      <c r="I210" s="182"/>
      <c r="J210" s="183">
        <f>ROUND(I210*H210,2)</f>
        <v>0</v>
      </c>
      <c r="K210" s="184"/>
      <c r="L210" s="37"/>
      <c r="M210" s="185" t="s">
        <v>19</v>
      </c>
      <c r="N210" s="186" t="s">
        <v>45</v>
      </c>
      <c r="O210" s="62"/>
      <c r="P210" s="187">
        <f>O210*H210</f>
        <v>0</v>
      </c>
      <c r="Q210" s="187">
        <v>1.9000000000000001E-4</v>
      </c>
      <c r="R210" s="187">
        <f>Q210*H210</f>
        <v>3.0020000000000002E-2</v>
      </c>
      <c r="S210" s="187">
        <v>0</v>
      </c>
      <c r="T210" s="188">
        <f>S210*H210</f>
        <v>0</v>
      </c>
      <c r="U210" s="32"/>
      <c r="V210" s="32"/>
      <c r="W210" s="32"/>
      <c r="X210" s="32"/>
      <c r="Y210" s="32"/>
      <c r="Z210" s="32"/>
      <c r="AA210" s="32"/>
      <c r="AB210" s="32"/>
      <c r="AC210" s="32"/>
      <c r="AD210" s="32"/>
      <c r="AE210" s="32"/>
      <c r="AR210" s="189" t="s">
        <v>253</v>
      </c>
      <c r="AT210" s="189" t="s">
        <v>173</v>
      </c>
      <c r="AU210" s="189" t="s">
        <v>83</v>
      </c>
      <c r="AY210" s="15" t="s">
        <v>168</v>
      </c>
      <c r="BE210" s="190">
        <f>IF(N210="základní",J210,0)</f>
        <v>0</v>
      </c>
      <c r="BF210" s="190">
        <f>IF(N210="snížená",J210,0)</f>
        <v>0</v>
      </c>
      <c r="BG210" s="190">
        <f>IF(N210="zákl. přenesená",J210,0)</f>
        <v>0</v>
      </c>
      <c r="BH210" s="190">
        <f>IF(N210="sníž. přenesená",J210,0)</f>
        <v>0</v>
      </c>
      <c r="BI210" s="190">
        <f>IF(N210="nulová",J210,0)</f>
        <v>0</v>
      </c>
      <c r="BJ210" s="15" t="s">
        <v>81</v>
      </c>
      <c r="BK210" s="190">
        <f>ROUND(I210*H210,2)</f>
        <v>0</v>
      </c>
      <c r="BL210" s="15" t="s">
        <v>253</v>
      </c>
      <c r="BM210" s="189" t="s">
        <v>1313</v>
      </c>
    </row>
    <row r="211" spans="1:65" s="2" customFormat="1" ht="11.25">
      <c r="A211" s="32"/>
      <c r="B211" s="33"/>
      <c r="C211" s="34"/>
      <c r="D211" s="191" t="s">
        <v>179</v>
      </c>
      <c r="E211" s="34"/>
      <c r="F211" s="192" t="s">
        <v>1314</v>
      </c>
      <c r="G211" s="34"/>
      <c r="H211" s="34"/>
      <c r="I211" s="193"/>
      <c r="J211" s="34"/>
      <c r="K211" s="34"/>
      <c r="L211" s="37"/>
      <c r="M211" s="194"/>
      <c r="N211" s="195"/>
      <c r="O211" s="62"/>
      <c r="P211" s="62"/>
      <c r="Q211" s="62"/>
      <c r="R211" s="62"/>
      <c r="S211" s="62"/>
      <c r="T211" s="63"/>
      <c r="U211" s="32"/>
      <c r="V211" s="32"/>
      <c r="W211" s="32"/>
      <c r="X211" s="32"/>
      <c r="Y211" s="32"/>
      <c r="Z211" s="32"/>
      <c r="AA211" s="32"/>
      <c r="AB211" s="32"/>
      <c r="AC211" s="32"/>
      <c r="AD211" s="32"/>
      <c r="AE211" s="32"/>
      <c r="AT211" s="15" t="s">
        <v>179</v>
      </c>
      <c r="AU211" s="15" t="s">
        <v>83</v>
      </c>
    </row>
    <row r="212" spans="1:65" s="2" customFormat="1" ht="19.899999999999999" customHeight="1">
      <c r="A212" s="32"/>
      <c r="B212" s="33"/>
      <c r="C212" s="177" t="s">
        <v>273</v>
      </c>
      <c r="D212" s="177" t="s">
        <v>173</v>
      </c>
      <c r="E212" s="178" t="s">
        <v>1315</v>
      </c>
      <c r="F212" s="179" t="s">
        <v>1316</v>
      </c>
      <c r="G212" s="180" t="s">
        <v>223</v>
      </c>
      <c r="H212" s="181">
        <v>158</v>
      </c>
      <c r="I212" s="182"/>
      <c r="J212" s="183">
        <f>ROUND(I212*H212,2)</f>
        <v>0</v>
      </c>
      <c r="K212" s="184"/>
      <c r="L212" s="37"/>
      <c r="M212" s="185" t="s">
        <v>19</v>
      </c>
      <c r="N212" s="186" t="s">
        <v>45</v>
      </c>
      <c r="O212" s="62"/>
      <c r="P212" s="187">
        <f>O212*H212</f>
        <v>0</v>
      </c>
      <c r="Q212" s="187">
        <v>1.0000000000000001E-5</v>
      </c>
      <c r="R212" s="187">
        <f>Q212*H212</f>
        <v>1.58E-3</v>
      </c>
      <c r="S212" s="187">
        <v>0</v>
      </c>
      <c r="T212" s="188">
        <f>S212*H212</f>
        <v>0</v>
      </c>
      <c r="U212" s="32"/>
      <c r="V212" s="32"/>
      <c r="W212" s="32"/>
      <c r="X212" s="32"/>
      <c r="Y212" s="32"/>
      <c r="Z212" s="32"/>
      <c r="AA212" s="32"/>
      <c r="AB212" s="32"/>
      <c r="AC212" s="32"/>
      <c r="AD212" s="32"/>
      <c r="AE212" s="32"/>
      <c r="AR212" s="189" t="s">
        <v>253</v>
      </c>
      <c r="AT212" s="189" t="s">
        <v>173</v>
      </c>
      <c r="AU212" s="189" t="s">
        <v>83</v>
      </c>
      <c r="AY212" s="15" t="s">
        <v>168</v>
      </c>
      <c r="BE212" s="190">
        <f>IF(N212="základní",J212,0)</f>
        <v>0</v>
      </c>
      <c r="BF212" s="190">
        <f>IF(N212="snížená",J212,0)</f>
        <v>0</v>
      </c>
      <c r="BG212" s="190">
        <f>IF(N212="zákl. přenesená",J212,0)</f>
        <v>0</v>
      </c>
      <c r="BH212" s="190">
        <f>IF(N212="sníž. přenesená",J212,0)</f>
        <v>0</v>
      </c>
      <c r="BI212" s="190">
        <f>IF(N212="nulová",J212,0)</f>
        <v>0</v>
      </c>
      <c r="BJ212" s="15" t="s">
        <v>81</v>
      </c>
      <c r="BK212" s="190">
        <f>ROUND(I212*H212,2)</f>
        <v>0</v>
      </c>
      <c r="BL212" s="15" t="s">
        <v>253</v>
      </c>
      <c r="BM212" s="189" t="s">
        <v>1317</v>
      </c>
    </row>
    <row r="213" spans="1:65" s="2" customFormat="1" ht="11.25">
      <c r="A213" s="32"/>
      <c r="B213" s="33"/>
      <c r="C213" s="34"/>
      <c r="D213" s="191" t="s">
        <v>179</v>
      </c>
      <c r="E213" s="34"/>
      <c r="F213" s="192" t="s">
        <v>1318</v>
      </c>
      <c r="G213" s="34"/>
      <c r="H213" s="34"/>
      <c r="I213" s="193"/>
      <c r="J213" s="34"/>
      <c r="K213" s="34"/>
      <c r="L213" s="37"/>
      <c r="M213" s="194"/>
      <c r="N213" s="195"/>
      <c r="O213" s="62"/>
      <c r="P213" s="62"/>
      <c r="Q213" s="62"/>
      <c r="R213" s="62"/>
      <c r="S213" s="62"/>
      <c r="T213" s="63"/>
      <c r="U213" s="32"/>
      <c r="V213" s="32"/>
      <c r="W213" s="32"/>
      <c r="X213" s="32"/>
      <c r="Y213" s="32"/>
      <c r="Z213" s="32"/>
      <c r="AA213" s="32"/>
      <c r="AB213" s="32"/>
      <c r="AC213" s="32"/>
      <c r="AD213" s="32"/>
      <c r="AE213" s="32"/>
      <c r="AT213" s="15" t="s">
        <v>179</v>
      </c>
      <c r="AU213" s="15" t="s">
        <v>83</v>
      </c>
    </row>
    <row r="214" spans="1:65" s="2" customFormat="1" ht="14.45" customHeight="1">
      <c r="A214" s="32"/>
      <c r="B214" s="33"/>
      <c r="C214" s="177" t="s">
        <v>505</v>
      </c>
      <c r="D214" s="177" t="s">
        <v>173</v>
      </c>
      <c r="E214" s="178" t="s">
        <v>1319</v>
      </c>
      <c r="F214" s="179" t="s">
        <v>1320</v>
      </c>
      <c r="G214" s="180" t="s">
        <v>324</v>
      </c>
      <c r="H214" s="181">
        <v>24</v>
      </c>
      <c r="I214" s="182"/>
      <c r="J214" s="183">
        <f t="shared" ref="J214:J219" si="10">ROUND(I214*H214,2)</f>
        <v>0</v>
      </c>
      <c r="K214" s="184"/>
      <c r="L214" s="37"/>
      <c r="M214" s="185" t="s">
        <v>19</v>
      </c>
      <c r="N214" s="186" t="s">
        <v>45</v>
      </c>
      <c r="O214" s="62"/>
      <c r="P214" s="187">
        <f t="shared" ref="P214:P219" si="11">O214*H214</f>
        <v>0</v>
      </c>
      <c r="Q214" s="187">
        <v>0</v>
      </c>
      <c r="R214" s="187">
        <f t="shared" ref="R214:R219" si="12">Q214*H214</f>
        <v>0</v>
      </c>
      <c r="S214" s="187">
        <v>0</v>
      </c>
      <c r="T214" s="188">
        <f t="shared" ref="T214:T219" si="13">S214*H214</f>
        <v>0</v>
      </c>
      <c r="U214" s="32"/>
      <c r="V214" s="32"/>
      <c r="W214" s="32"/>
      <c r="X214" s="32"/>
      <c r="Y214" s="32"/>
      <c r="Z214" s="32"/>
      <c r="AA214" s="32"/>
      <c r="AB214" s="32"/>
      <c r="AC214" s="32"/>
      <c r="AD214" s="32"/>
      <c r="AE214" s="32"/>
      <c r="AR214" s="189" t="s">
        <v>253</v>
      </c>
      <c r="AT214" s="189" t="s">
        <v>173</v>
      </c>
      <c r="AU214" s="189" t="s">
        <v>83</v>
      </c>
      <c r="AY214" s="15" t="s">
        <v>168</v>
      </c>
      <c r="BE214" s="190">
        <f t="shared" ref="BE214:BE219" si="14">IF(N214="základní",J214,0)</f>
        <v>0</v>
      </c>
      <c r="BF214" s="190">
        <f t="shared" ref="BF214:BF219" si="15">IF(N214="snížená",J214,0)</f>
        <v>0</v>
      </c>
      <c r="BG214" s="190">
        <f t="shared" ref="BG214:BG219" si="16">IF(N214="zákl. přenesená",J214,0)</f>
        <v>0</v>
      </c>
      <c r="BH214" s="190">
        <f t="shared" ref="BH214:BH219" si="17">IF(N214="sníž. přenesená",J214,0)</f>
        <v>0</v>
      </c>
      <c r="BI214" s="190">
        <f t="shared" ref="BI214:BI219" si="18">IF(N214="nulová",J214,0)</f>
        <v>0</v>
      </c>
      <c r="BJ214" s="15" t="s">
        <v>81</v>
      </c>
      <c r="BK214" s="190">
        <f t="shared" ref="BK214:BK219" si="19">ROUND(I214*H214,2)</f>
        <v>0</v>
      </c>
      <c r="BL214" s="15" t="s">
        <v>253</v>
      </c>
      <c r="BM214" s="189" t="s">
        <v>1321</v>
      </c>
    </row>
    <row r="215" spans="1:65" s="2" customFormat="1" ht="14.45" customHeight="1">
      <c r="A215" s="32"/>
      <c r="B215" s="33"/>
      <c r="C215" s="177" t="s">
        <v>510</v>
      </c>
      <c r="D215" s="177" t="s">
        <v>173</v>
      </c>
      <c r="E215" s="178" t="s">
        <v>1322</v>
      </c>
      <c r="F215" s="179" t="s">
        <v>1323</v>
      </c>
      <c r="G215" s="180" t="s">
        <v>1165</v>
      </c>
      <c r="H215" s="181">
        <v>1</v>
      </c>
      <c r="I215" s="182"/>
      <c r="J215" s="183">
        <f t="shared" si="10"/>
        <v>0</v>
      </c>
      <c r="K215" s="184"/>
      <c r="L215" s="37"/>
      <c r="M215" s="185" t="s">
        <v>19</v>
      </c>
      <c r="N215" s="186" t="s">
        <v>45</v>
      </c>
      <c r="O215" s="62"/>
      <c r="P215" s="187">
        <f t="shared" si="11"/>
        <v>0</v>
      </c>
      <c r="Q215" s="187">
        <v>0</v>
      </c>
      <c r="R215" s="187">
        <f t="shared" si="12"/>
        <v>0</v>
      </c>
      <c r="S215" s="187">
        <v>0</v>
      </c>
      <c r="T215" s="188">
        <f t="shared" si="13"/>
        <v>0</v>
      </c>
      <c r="U215" s="32"/>
      <c r="V215" s="32"/>
      <c r="W215" s="32"/>
      <c r="X215" s="32"/>
      <c r="Y215" s="32"/>
      <c r="Z215" s="32"/>
      <c r="AA215" s="32"/>
      <c r="AB215" s="32"/>
      <c r="AC215" s="32"/>
      <c r="AD215" s="32"/>
      <c r="AE215" s="32"/>
      <c r="AR215" s="189" t="s">
        <v>253</v>
      </c>
      <c r="AT215" s="189" t="s">
        <v>173</v>
      </c>
      <c r="AU215" s="189" t="s">
        <v>83</v>
      </c>
      <c r="AY215" s="15" t="s">
        <v>168</v>
      </c>
      <c r="BE215" s="190">
        <f t="shared" si="14"/>
        <v>0</v>
      </c>
      <c r="BF215" s="190">
        <f t="shared" si="15"/>
        <v>0</v>
      </c>
      <c r="BG215" s="190">
        <f t="shared" si="16"/>
        <v>0</v>
      </c>
      <c r="BH215" s="190">
        <f t="shared" si="17"/>
        <v>0</v>
      </c>
      <c r="BI215" s="190">
        <f t="shared" si="18"/>
        <v>0</v>
      </c>
      <c r="BJ215" s="15" t="s">
        <v>81</v>
      </c>
      <c r="BK215" s="190">
        <f t="shared" si="19"/>
        <v>0</v>
      </c>
      <c r="BL215" s="15" t="s">
        <v>253</v>
      </c>
      <c r="BM215" s="189" t="s">
        <v>1324</v>
      </c>
    </row>
    <row r="216" spans="1:65" s="2" customFormat="1" ht="14.45" customHeight="1">
      <c r="A216" s="32"/>
      <c r="B216" s="33"/>
      <c r="C216" s="177" t="s">
        <v>515</v>
      </c>
      <c r="D216" s="177" t="s">
        <v>173</v>
      </c>
      <c r="E216" s="178" t="s">
        <v>1325</v>
      </c>
      <c r="F216" s="179" t="s">
        <v>1180</v>
      </c>
      <c r="G216" s="180" t="s">
        <v>1181</v>
      </c>
      <c r="H216" s="181">
        <v>20</v>
      </c>
      <c r="I216" s="182"/>
      <c r="J216" s="183">
        <f t="shared" si="10"/>
        <v>0</v>
      </c>
      <c r="K216" s="184"/>
      <c r="L216" s="37"/>
      <c r="M216" s="185" t="s">
        <v>19</v>
      </c>
      <c r="N216" s="186" t="s">
        <v>45</v>
      </c>
      <c r="O216" s="62"/>
      <c r="P216" s="187">
        <f t="shared" si="11"/>
        <v>0</v>
      </c>
      <c r="Q216" s="187">
        <v>0</v>
      </c>
      <c r="R216" s="187">
        <f t="shared" si="12"/>
        <v>0</v>
      </c>
      <c r="S216" s="187">
        <v>0</v>
      </c>
      <c r="T216" s="188">
        <f t="shared" si="13"/>
        <v>0</v>
      </c>
      <c r="U216" s="32"/>
      <c r="V216" s="32"/>
      <c r="W216" s="32"/>
      <c r="X216" s="32"/>
      <c r="Y216" s="32"/>
      <c r="Z216" s="32"/>
      <c r="AA216" s="32"/>
      <c r="AB216" s="32"/>
      <c r="AC216" s="32"/>
      <c r="AD216" s="32"/>
      <c r="AE216" s="32"/>
      <c r="AR216" s="189" t="s">
        <v>253</v>
      </c>
      <c r="AT216" s="189" t="s">
        <v>173</v>
      </c>
      <c r="AU216" s="189" t="s">
        <v>83</v>
      </c>
      <c r="AY216" s="15" t="s">
        <v>168</v>
      </c>
      <c r="BE216" s="190">
        <f t="shared" si="14"/>
        <v>0</v>
      </c>
      <c r="BF216" s="190">
        <f t="shared" si="15"/>
        <v>0</v>
      </c>
      <c r="BG216" s="190">
        <f t="shared" si="16"/>
        <v>0</v>
      </c>
      <c r="BH216" s="190">
        <f t="shared" si="17"/>
        <v>0</v>
      </c>
      <c r="BI216" s="190">
        <f t="shared" si="18"/>
        <v>0</v>
      </c>
      <c r="BJ216" s="15" t="s">
        <v>81</v>
      </c>
      <c r="BK216" s="190">
        <f t="shared" si="19"/>
        <v>0</v>
      </c>
      <c r="BL216" s="15" t="s">
        <v>253</v>
      </c>
      <c r="BM216" s="189" t="s">
        <v>1326</v>
      </c>
    </row>
    <row r="217" spans="1:65" s="2" customFormat="1" ht="22.15" customHeight="1">
      <c r="A217" s="32"/>
      <c r="B217" s="33"/>
      <c r="C217" s="177" t="s">
        <v>520</v>
      </c>
      <c r="D217" s="177" t="s">
        <v>173</v>
      </c>
      <c r="E217" s="178" t="s">
        <v>1327</v>
      </c>
      <c r="F217" s="179" t="s">
        <v>1328</v>
      </c>
      <c r="G217" s="180" t="s">
        <v>1165</v>
      </c>
      <c r="H217" s="181">
        <v>1</v>
      </c>
      <c r="I217" s="182"/>
      <c r="J217" s="183">
        <f t="shared" si="10"/>
        <v>0</v>
      </c>
      <c r="K217" s="184"/>
      <c r="L217" s="37"/>
      <c r="M217" s="185" t="s">
        <v>19</v>
      </c>
      <c r="N217" s="186" t="s">
        <v>45</v>
      </c>
      <c r="O217" s="62"/>
      <c r="P217" s="187">
        <f t="shared" si="11"/>
        <v>0</v>
      </c>
      <c r="Q217" s="187">
        <v>0</v>
      </c>
      <c r="R217" s="187">
        <f t="shared" si="12"/>
        <v>0</v>
      </c>
      <c r="S217" s="187">
        <v>0</v>
      </c>
      <c r="T217" s="188">
        <f t="shared" si="13"/>
        <v>0</v>
      </c>
      <c r="U217" s="32"/>
      <c r="V217" s="32"/>
      <c r="W217" s="32"/>
      <c r="X217" s="32"/>
      <c r="Y217" s="32"/>
      <c r="Z217" s="32"/>
      <c r="AA217" s="32"/>
      <c r="AB217" s="32"/>
      <c r="AC217" s="32"/>
      <c r="AD217" s="32"/>
      <c r="AE217" s="32"/>
      <c r="AR217" s="189" t="s">
        <v>253</v>
      </c>
      <c r="AT217" s="189" t="s">
        <v>173</v>
      </c>
      <c r="AU217" s="189" t="s">
        <v>83</v>
      </c>
      <c r="AY217" s="15" t="s">
        <v>168</v>
      </c>
      <c r="BE217" s="190">
        <f t="shared" si="14"/>
        <v>0</v>
      </c>
      <c r="BF217" s="190">
        <f t="shared" si="15"/>
        <v>0</v>
      </c>
      <c r="BG217" s="190">
        <f t="shared" si="16"/>
        <v>0</v>
      </c>
      <c r="BH217" s="190">
        <f t="shared" si="17"/>
        <v>0</v>
      </c>
      <c r="BI217" s="190">
        <f t="shared" si="18"/>
        <v>0</v>
      </c>
      <c r="BJ217" s="15" t="s">
        <v>81</v>
      </c>
      <c r="BK217" s="190">
        <f t="shared" si="19"/>
        <v>0</v>
      </c>
      <c r="BL217" s="15" t="s">
        <v>253</v>
      </c>
      <c r="BM217" s="189" t="s">
        <v>1329</v>
      </c>
    </row>
    <row r="218" spans="1:65" s="2" customFormat="1" ht="14.45" customHeight="1">
      <c r="A218" s="32"/>
      <c r="B218" s="33"/>
      <c r="C218" s="177" t="s">
        <v>525</v>
      </c>
      <c r="D218" s="177" t="s">
        <v>173</v>
      </c>
      <c r="E218" s="178" t="s">
        <v>1330</v>
      </c>
      <c r="F218" s="179" t="s">
        <v>1331</v>
      </c>
      <c r="G218" s="180" t="s">
        <v>176</v>
      </c>
      <c r="H218" s="181">
        <v>24</v>
      </c>
      <c r="I218" s="182"/>
      <c r="J218" s="183">
        <f t="shared" si="10"/>
        <v>0</v>
      </c>
      <c r="K218" s="184"/>
      <c r="L218" s="37"/>
      <c r="M218" s="185" t="s">
        <v>19</v>
      </c>
      <c r="N218" s="186" t="s">
        <v>45</v>
      </c>
      <c r="O218" s="62"/>
      <c r="P218" s="187">
        <f t="shared" si="11"/>
        <v>0</v>
      </c>
      <c r="Q218" s="187">
        <v>0</v>
      </c>
      <c r="R218" s="187">
        <f t="shared" si="12"/>
        <v>0</v>
      </c>
      <c r="S218" s="187">
        <v>0</v>
      </c>
      <c r="T218" s="188">
        <f t="shared" si="13"/>
        <v>0</v>
      </c>
      <c r="U218" s="32"/>
      <c r="V218" s="32"/>
      <c r="W218" s="32"/>
      <c r="X218" s="32"/>
      <c r="Y218" s="32"/>
      <c r="Z218" s="32"/>
      <c r="AA218" s="32"/>
      <c r="AB218" s="32"/>
      <c r="AC218" s="32"/>
      <c r="AD218" s="32"/>
      <c r="AE218" s="32"/>
      <c r="AR218" s="189" t="s">
        <v>253</v>
      </c>
      <c r="AT218" s="189" t="s">
        <v>173</v>
      </c>
      <c r="AU218" s="189" t="s">
        <v>83</v>
      </c>
      <c r="AY218" s="15" t="s">
        <v>168</v>
      </c>
      <c r="BE218" s="190">
        <f t="shared" si="14"/>
        <v>0</v>
      </c>
      <c r="BF218" s="190">
        <f t="shared" si="15"/>
        <v>0</v>
      </c>
      <c r="BG218" s="190">
        <f t="shared" si="16"/>
        <v>0</v>
      </c>
      <c r="BH218" s="190">
        <f t="shared" si="17"/>
        <v>0</v>
      </c>
      <c r="BI218" s="190">
        <f t="shared" si="18"/>
        <v>0</v>
      </c>
      <c r="BJ218" s="15" t="s">
        <v>81</v>
      </c>
      <c r="BK218" s="190">
        <f t="shared" si="19"/>
        <v>0</v>
      </c>
      <c r="BL218" s="15" t="s">
        <v>253</v>
      </c>
      <c r="BM218" s="189" t="s">
        <v>1332</v>
      </c>
    </row>
    <row r="219" spans="1:65" s="2" customFormat="1" ht="22.15" customHeight="1">
      <c r="A219" s="32"/>
      <c r="B219" s="33"/>
      <c r="C219" s="177" t="s">
        <v>530</v>
      </c>
      <c r="D219" s="177" t="s">
        <v>173</v>
      </c>
      <c r="E219" s="178" t="s">
        <v>1333</v>
      </c>
      <c r="F219" s="179" t="s">
        <v>1334</v>
      </c>
      <c r="G219" s="180" t="s">
        <v>197</v>
      </c>
      <c r="H219" s="181">
        <v>0.246</v>
      </c>
      <c r="I219" s="182"/>
      <c r="J219" s="183">
        <f t="shared" si="10"/>
        <v>0</v>
      </c>
      <c r="K219" s="184"/>
      <c r="L219" s="37"/>
      <c r="M219" s="185" t="s">
        <v>19</v>
      </c>
      <c r="N219" s="186" t="s">
        <v>45</v>
      </c>
      <c r="O219" s="62"/>
      <c r="P219" s="187">
        <f t="shared" si="11"/>
        <v>0</v>
      </c>
      <c r="Q219" s="187">
        <v>0</v>
      </c>
      <c r="R219" s="187">
        <f t="shared" si="12"/>
        <v>0</v>
      </c>
      <c r="S219" s="187">
        <v>0</v>
      </c>
      <c r="T219" s="188">
        <f t="shared" si="13"/>
        <v>0</v>
      </c>
      <c r="U219" s="32"/>
      <c r="V219" s="32"/>
      <c r="W219" s="32"/>
      <c r="X219" s="32"/>
      <c r="Y219" s="32"/>
      <c r="Z219" s="32"/>
      <c r="AA219" s="32"/>
      <c r="AB219" s="32"/>
      <c r="AC219" s="32"/>
      <c r="AD219" s="32"/>
      <c r="AE219" s="32"/>
      <c r="AR219" s="189" t="s">
        <v>253</v>
      </c>
      <c r="AT219" s="189" t="s">
        <v>173</v>
      </c>
      <c r="AU219" s="189" t="s">
        <v>83</v>
      </c>
      <c r="AY219" s="15" t="s">
        <v>168</v>
      </c>
      <c r="BE219" s="190">
        <f t="shared" si="14"/>
        <v>0</v>
      </c>
      <c r="BF219" s="190">
        <f t="shared" si="15"/>
        <v>0</v>
      </c>
      <c r="BG219" s="190">
        <f t="shared" si="16"/>
        <v>0</v>
      </c>
      <c r="BH219" s="190">
        <f t="shared" si="17"/>
        <v>0</v>
      </c>
      <c r="BI219" s="190">
        <f t="shared" si="18"/>
        <v>0</v>
      </c>
      <c r="BJ219" s="15" t="s">
        <v>81</v>
      </c>
      <c r="BK219" s="190">
        <f t="shared" si="19"/>
        <v>0</v>
      </c>
      <c r="BL219" s="15" t="s">
        <v>253</v>
      </c>
      <c r="BM219" s="189" t="s">
        <v>1335</v>
      </c>
    </row>
    <row r="220" spans="1:65" s="2" customFormat="1" ht="11.25">
      <c r="A220" s="32"/>
      <c r="B220" s="33"/>
      <c r="C220" s="34"/>
      <c r="D220" s="191" t="s">
        <v>179</v>
      </c>
      <c r="E220" s="34"/>
      <c r="F220" s="192" t="s">
        <v>1336</v>
      </c>
      <c r="G220" s="34"/>
      <c r="H220" s="34"/>
      <c r="I220" s="193"/>
      <c r="J220" s="34"/>
      <c r="K220" s="34"/>
      <c r="L220" s="37"/>
      <c r="M220" s="194"/>
      <c r="N220" s="195"/>
      <c r="O220" s="62"/>
      <c r="P220" s="62"/>
      <c r="Q220" s="62"/>
      <c r="R220" s="62"/>
      <c r="S220" s="62"/>
      <c r="T220" s="63"/>
      <c r="U220" s="32"/>
      <c r="V220" s="32"/>
      <c r="W220" s="32"/>
      <c r="X220" s="32"/>
      <c r="Y220" s="32"/>
      <c r="Z220" s="32"/>
      <c r="AA220" s="32"/>
      <c r="AB220" s="32"/>
      <c r="AC220" s="32"/>
      <c r="AD220" s="32"/>
      <c r="AE220" s="32"/>
      <c r="AT220" s="15" t="s">
        <v>179</v>
      </c>
      <c r="AU220" s="15" t="s">
        <v>83</v>
      </c>
    </row>
    <row r="221" spans="1:65" s="12" customFormat="1" ht="22.9" customHeight="1">
      <c r="B221" s="161"/>
      <c r="C221" s="162"/>
      <c r="D221" s="163" t="s">
        <v>73</v>
      </c>
      <c r="E221" s="175" t="s">
        <v>1337</v>
      </c>
      <c r="F221" s="175" t="s">
        <v>1338</v>
      </c>
      <c r="G221" s="162"/>
      <c r="H221" s="162"/>
      <c r="I221" s="165"/>
      <c r="J221" s="176">
        <f>BK221</f>
        <v>0</v>
      </c>
      <c r="K221" s="162"/>
      <c r="L221" s="167"/>
      <c r="M221" s="168"/>
      <c r="N221" s="169"/>
      <c r="O221" s="169"/>
      <c r="P221" s="170">
        <f>SUM(P222:P287)</f>
        <v>0</v>
      </c>
      <c r="Q221" s="169"/>
      <c r="R221" s="170">
        <f>SUM(R222:R287)</f>
        <v>0</v>
      </c>
      <c r="S221" s="169"/>
      <c r="T221" s="171">
        <f>SUM(T222:T287)</f>
        <v>0</v>
      </c>
      <c r="AR221" s="172" t="s">
        <v>83</v>
      </c>
      <c r="AT221" s="173" t="s">
        <v>73</v>
      </c>
      <c r="AU221" s="173" t="s">
        <v>81</v>
      </c>
      <c r="AY221" s="172" t="s">
        <v>168</v>
      </c>
      <c r="BK221" s="174">
        <f>SUM(BK222:BK287)</f>
        <v>0</v>
      </c>
    </row>
    <row r="222" spans="1:65" s="2" customFormat="1" ht="14.45" customHeight="1">
      <c r="A222" s="32"/>
      <c r="B222" s="33"/>
      <c r="C222" s="177" t="s">
        <v>535</v>
      </c>
      <c r="D222" s="196" t="s">
        <v>173</v>
      </c>
      <c r="E222" s="178" t="s">
        <v>1339</v>
      </c>
      <c r="F222" s="179" t="s">
        <v>1340</v>
      </c>
      <c r="G222" s="180" t="s">
        <v>1248</v>
      </c>
      <c r="H222" s="181">
        <v>0</v>
      </c>
      <c r="I222" s="182"/>
      <c r="J222" s="183">
        <f>ROUND(I222*H222,2)</f>
        <v>0</v>
      </c>
      <c r="K222" s="184"/>
      <c r="L222" s="37"/>
      <c r="M222" s="185" t="s">
        <v>19</v>
      </c>
      <c r="N222" s="186" t="s">
        <v>45</v>
      </c>
      <c r="O222" s="62"/>
      <c r="P222" s="187">
        <f>O222*H222</f>
        <v>0</v>
      </c>
      <c r="Q222" s="187">
        <v>0</v>
      </c>
      <c r="R222" s="187">
        <f>Q222*H222</f>
        <v>0</v>
      </c>
      <c r="S222" s="187">
        <v>3.4200000000000001E-2</v>
      </c>
      <c r="T222" s="188">
        <f>S222*H222</f>
        <v>0</v>
      </c>
      <c r="U222" s="32"/>
      <c r="V222" s="32"/>
      <c r="W222" s="32"/>
      <c r="X222" s="32"/>
      <c r="Y222" s="32"/>
      <c r="Z222" s="32"/>
      <c r="AA222" s="32"/>
      <c r="AB222" s="32"/>
      <c r="AC222" s="32"/>
      <c r="AD222" s="32"/>
      <c r="AE222" s="32"/>
      <c r="AR222" s="189" t="s">
        <v>253</v>
      </c>
      <c r="AT222" s="189" t="s">
        <v>173</v>
      </c>
      <c r="AU222" s="189" t="s">
        <v>83</v>
      </c>
      <c r="AY222" s="15" t="s">
        <v>168</v>
      </c>
      <c r="BE222" s="190">
        <f>IF(N222="základní",J222,0)</f>
        <v>0</v>
      </c>
      <c r="BF222" s="190">
        <f>IF(N222="snížená",J222,0)</f>
        <v>0</v>
      </c>
      <c r="BG222" s="190">
        <f>IF(N222="zákl. přenesená",J222,0)</f>
        <v>0</v>
      </c>
      <c r="BH222" s="190">
        <f>IF(N222="sníž. přenesená",J222,0)</f>
        <v>0</v>
      </c>
      <c r="BI222" s="190">
        <f>IF(N222="nulová",J222,0)</f>
        <v>0</v>
      </c>
      <c r="BJ222" s="15" t="s">
        <v>81</v>
      </c>
      <c r="BK222" s="190">
        <f>ROUND(I222*H222,2)</f>
        <v>0</v>
      </c>
      <c r="BL222" s="15" t="s">
        <v>253</v>
      </c>
      <c r="BM222" s="189" t="s">
        <v>1341</v>
      </c>
    </row>
    <row r="223" spans="1:65" s="2" customFormat="1" ht="11.25">
      <c r="A223" s="32"/>
      <c r="B223" s="33"/>
      <c r="C223" s="34"/>
      <c r="D223" s="191" t="s">
        <v>179</v>
      </c>
      <c r="E223" s="34"/>
      <c r="F223" s="192" t="s">
        <v>1342</v>
      </c>
      <c r="G223" s="34"/>
      <c r="H223" s="34"/>
      <c r="I223" s="193"/>
      <c r="J223" s="34"/>
      <c r="K223" s="34"/>
      <c r="L223" s="37"/>
      <c r="M223" s="194"/>
      <c r="N223" s="195"/>
      <c r="O223" s="62"/>
      <c r="P223" s="62"/>
      <c r="Q223" s="62"/>
      <c r="R223" s="62"/>
      <c r="S223" s="62"/>
      <c r="T223" s="63"/>
      <c r="U223" s="32"/>
      <c r="V223" s="32"/>
      <c r="W223" s="32"/>
      <c r="X223" s="32"/>
      <c r="Y223" s="32"/>
      <c r="Z223" s="32"/>
      <c r="AA223" s="32"/>
      <c r="AB223" s="32"/>
      <c r="AC223" s="32"/>
      <c r="AD223" s="32"/>
      <c r="AE223" s="32"/>
      <c r="AT223" s="15" t="s">
        <v>179</v>
      </c>
      <c r="AU223" s="15" t="s">
        <v>83</v>
      </c>
    </row>
    <row r="224" spans="1:65" s="2" customFormat="1" ht="14.45" customHeight="1">
      <c r="A224" s="32"/>
      <c r="B224" s="33"/>
      <c r="C224" s="177" t="s">
        <v>540</v>
      </c>
      <c r="D224" s="196" t="s">
        <v>173</v>
      </c>
      <c r="E224" s="178" t="s">
        <v>1343</v>
      </c>
      <c r="F224" s="179" t="s">
        <v>1344</v>
      </c>
      <c r="G224" s="180" t="s">
        <v>176</v>
      </c>
      <c r="H224" s="181">
        <v>0</v>
      </c>
      <c r="I224" s="182"/>
      <c r="J224" s="183">
        <f>ROUND(I224*H224,2)</f>
        <v>0</v>
      </c>
      <c r="K224" s="184"/>
      <c r="L224" s="37"/>
      <c r="M224" s="185" t="s">
        <v>19</v>
      </c>
      <c r="N224" s="186" t="s">
        <v>45</v>
      </c>
      <c r="O224" s="62"/>
      <c r="P224" s="187">
        <f>O224*H224</f>
        <v>0</v>
      </c>
      <c r="Q224" s="187">
        <v>1.1900000000000001E-3</v>
      </c>
      <c r="R224" s="187">
        <f>Q224*H224</f>
        <v>0</v>
      </c>
      <c r="S224" s="187">
        <v>0</v>
      </c>
      <c r="T224" s="188">
        <f>S224*H224</f>
        <v>0</v>
      </c>
      <c r="U224" s="32"/>
      <c r="V224" s="32"/>
      <c r="W224" s="32"/>
      <c r="X224" s="32"/>
      <c r="Y224" s="32"/>
      <c r="Z224" s="32"/>
      <c r="AA224" s="32"/>
      <c r="AB224" s="32"/>
      <c r="AC224" s="32"/>
      <c r="AD224" s="32"/>
      <c r="AE224" s="32"/>
      <c r="AR224" s="189" t="s">
        <v>253</v>
      </c>
      <c r="AT224" s="189" t="s">
        <v>173</v>
      </c>
      <c r="AU224" s="189" t="s">
        <v>83</v>
      </c>
      <c r="AY224" s="15" t="s">
        <v>168</v>
      </c>
      <c r="BE224" s="190">
        <f>IF(N224="základní",J224,0)</f>
        <v>0</v>
      </c>
      <c r="BF224" s="190">
        <f>IF(N224="snížená",J224,0)</f>
        <v>0</v>
      </c>
      <c r="BG224" s="190">
        <f>IF(N224="zákl. přenesená",J224,0)</f>
        <v>0</v>
      </c>
      <c r="BH224" s="190">
        <f>IF(N224="sníž. přenesená",J224,0)</f>
        <v>0</v>
      </c>
      <c r="BI224" s="190">
        <f>IF(N224="nulová",J224,0)</f>
        <v>0</v>
      </c>
      <c r="BJ224" s="15" t="s">
        <v>81</v>
      </c>
      <c r="BK224" s="190">
        <f>ROUND(I224*H224,2)</f>
        <v>0</v>
      </c>
      <c r="BL224" s="15" t="s">
        <v>253</v>
      </c>
      <c r="BM224" s="189" t="s">
        <v>1345</v>
      </c>
    </row>
    <row r="225" spans="1:65" s="2" customFormat="1" ht="11.25">
      <c r="A225" s="32"/>
      <c r="B225" s="33"/>
      <c r="C225" s="34"/>
      <c r="D225" s="191" t="s">
        <v>179</v>
      </c>
      <c r="E225" s="34"/>
      <c r="F225" s="192" t="s">
        <v>1346</v>
      </c>
      <c r="G225" s="34"/>
      <c r="H225" s="34"/>
      <c r="I225" s="193"/>
      <c r="J225" s="34"/>
      <c r="K225" s="34"/>
      <c r="L225" s="37"/>
      <c r="M225" s="194"/>
      <c r="N225" s="195"/>
      <c r="O225" s="62"/>
      <c r="P225" s="62"/>
      <c r="Q225" s="62"/>
      <c r="R225" s="62"/>
      <c r="S225" s="62"/>
      <c r="T225" s="63"/>
      <c r="U225" s="32"/>
      <c r="V225" s="32"/>
      <c r="W225" s="32"/>
      <c r="X225" s="32"/>
      <c r="Y225" s="32"/>
      <c r="Z225" s="32"/>
      <c r="AA225" s="32"/>
      <c r="AB225" s="32"/>
      <c r="AC225" s="32"/>
      <c r="AD225" s="32"/>
      <c r="AE225" s="32"/>
      <c r="AT225" s="15" t="s">
        <v>179</v>
      </c>
      <c r="AU225" s="15" t="s">
        <v>83</v>
      </c>
    </row>
    <row r="226" spans="1:65" s="2" customFormat="1" ht="22.15" customHeight="1">
      <c r="A226" s="32"/>
      <c r="B226" s="33"/>
      <c r="C226" s="197" t="s">
        <v>545</v>
      </c>
      <c r="D226" s="208" t="s">
        <v>447</v>
      </c>
      <c r="E226" s="198" t="s">
        <v>1347</v>
      </c>
      <c r="F226" s="199" t="s">
        <v>1348</v>
      </c>
      <c r="G226" s="200" t="s">
        <v>176</v>
      </c>
      <c r="H226" s="201">
        <v>0</v>
      </c>
      <c r="I226" s="202"/>
      <c r="J226" s="203">
        <f>ROUND(I226*H226,2)</f>
        <v>0</v>
      </c>
      <c r="K226" s="204"/>
      <c r="L226" s="205"/>
      <c r="M226" s="206" t="s">
        <v>19</v>
      </c>
      <c r="N226" s="207" t="s">
        <v>45</v>
      </c>
      <c r="O226" s="62"/>
      <c r="P226" s="187">
        <f>O226*H226</f>
        <v>0</v>
      </c>
      <c r="Q226" s="187">
        <v>2.1899999999999999E-2</v>
      </c>
      <c r="R226" s="187">
        <f>Q226*H226</f>
        <v>0</v>
      </c>
      <c r="S226" s="187">
        <v>0</v>
      </c>
      <c r="T226" s="188">
        <f>S226*H226</f>
        <v>0</v>
      </c>
      <c r="U226" s="32"/>
      <c r="V226" s="32"/>
      <c r="W226" s="32"/>
      <c r="X226" s="32"/>
      <c r="Y226" s="32"/>
      <c r="Z226" s="32"/>
      <c r="AA226" s="32"/>
      <c r="AB226" s="32"/>
      <c r="AC226" s="32"/>
      <c r="AD226" s="32"/>
      <c r="AE226" s="32"/>
      <c r="AR226" s="189" t="s">
        <v>337</v>
      </c>
      <c r="AT226" s="189" t="s">
        <v>447</v>
      </c>
      <c r="AU226" s="189" t="s">
        <v>83</v>
      </c>
      <c r="AY226" s="15" t="s">
        <v>168</v>
      </c>
      <c r="BE226" s="190">
        <f>IF(N226="základní",J226,0)</f>
        <v>0</v>
      </c>
      <c r="BF226" s="190">
        <f>IF(N226="snížená",J226,0)</f>
        <v>0</v>
      </c>
      <c r="BG226" s="190">
        <f>IF(N226="zákl. přenesená",J226,0)</f>
        <v>0</v>
      </c>
      <c r="BH226" s="190">
        <f>IF(N226="sníž. přenesená",J226,0)</f>
        <v>0</v>
      </c>
      <c r="BI226" s="190">
        <f>IF(N226="nulová",J226,0)</f>
        <v>0</v>
      </c>
      <c r="BJ226" s="15" t="s">
        <v>81</v>
      </c>
      <c r="BK226" s="190">
        <f>ROUND(I226*H226,2)</f>
        <v>0</v>
      </c>
      <c r="BL226" s="15" t="s">
        <v>253</v>
      </c>
      <c r="BM226" s="189" t="s">
        <v>1349</v>
      </c>
    </row>
    <row r="227" spans="1:65" s="2" customFormat="1" ht="14.45" customHeight="1">
      <c r="A227" s="32"/>
      <c r="B227" s="33"/>
      <c r="C227" s="197" t="s">
        <v>550</v>
      </c>
      <c r="D227" s="208" t="s">
        <v>447</v>
      </c>
      <c r="E227" s="198" t="s">
        <v>1350</v>
      </c>
      <c r="F227" s="199" t="s">
        <v>1351</v>
      </c>
      <c r="G227" s="200" t="s">
        <v>19</v>
      </c>
      <c r="H227" s="201">
        <v>0</v>
      </c>
      <c r="I227" s="202"/>
      <c r="J227" s="203">
        <f>ROUND(I227*H227,2)</f>
        <v>0</v>
      </c>
      <c r="K227" s="204"/>
      <c r="L227" s="205"/>
      <c r="M227" s="206" t="s">
        <v>19</v>
      </c>
      <c r="N227" s="207" t="s">
        <v>45</v>
      </c>
      <c r="O227" s="62"/>
      <c r="P227" s="187">
        <f>O227*H227</f>
        <v>0</v>
      </c>
      <c r="Q227" s="187">
        <v>0</v>
      </c>
      <c r="R227" s="187">
        <f>Q227*H227</f>
        <v>0</v>
      </c>
      <c r="S227" s="187">
        <v>0</v>
      </c>
      <c r="T227" s="188">
        <f>S227*H227</f>
        <v>0</v>
      </c>
      <c r="U227" s="32"/>
      <c r="V227" s="32"/>
      <c r="W227" s="32"/>
      <c r="X227" s="32"/>
      <c r="Y227" s="32"/>
      <c r="Z227" s="32"/>
      <c r="AA227" s="32"/>
      <c r="AB227" s="32"/>
      <c r="AC227" s="32"/>
      <c r="AD227" s="32"/>
      <c r="AE227" s="32"/>
      <c r="AR227" s="189" t="s">
        <v>337</v>
      </c>
      <c r="AT227" s="189" t="s">
        <v>447</v>
      </c>
      <c r="AU227" s="189" t="s">
        <v>83</v>
      </c>
      <c r="AY227" s="15" t="s">
        <v>168</v>
      </c>
      <c r="BE227" s="190">
        <f>IF(N227="základní",J227,0)</f>
        <v>0</v>
      </c>
      <c r="BF227" s="190">
        <f>IF(N227="snížená",J227,0)</f>
        <v>0</v>
      </c>
      <c r="BG227" s="190">
        <f>IF(N227="zákl. přenesená",J227,0)</f>
        <v>0</v>
      </c>
      <c r="BH227" s="190">
        <f>IF(N227="sníž. přenesená",J227,0)</f>
        <v>0</v>
      </c>
      <c r="BI227" s="190">
        <f>IF(N227="nulová",J227,0)</f>
        <v>0</v>
      </c>
      <c r="BJ227" s="15" t="s">
        <v>81</v>
      </c>
      <c r="BK227" s="190">
        <f>ROUND(I227*H227,2)</f>
        <v>0</v>
      </c>
      <c r="BL227" s="15" t="s">
        <v>253</v>
      </c>
      <c r="BM227" s="189" t="s">
        <v>1352</v>
      </c>
    </row>
    <row r="228" spans="1:65" s="2" customFormat="1" ht="22.15" customHeight="1">
      <c r="A228" s="32"/>
      <c r="B228" s="33"/>
      <c r="C228" s="197" t="s">
        <v>555</v>
      </c>
      <c r="D228" s="208" t="s">
        <v>447</v>
      </c>
      <c r="E228" s="198" t="s">
        <v>1353</v>
      </c>
      <c r="F228" s="199" t="s">
        <v>1354</v>
      </c>
      <c r="G228" s="200" t="s">
        <v>19</v>
      </c>
      <c r="H228" s="201">
        <v>0</v>
      </c>
      <c r="I228" s="202"/>
      <c r="J228" s="203">
        <f>ROUND(I228*H228,2)</f>
        <v>0</v>
      </c>
      <c r="K228" s="204"/>
      <c r="L228" s="205"/>
      <c r="M228" s="206" t="s">
        <v>19</v>
      </c>
      <c r="N228" s="207" t="s">
        <v>45</v>
      </c>
      <c r="O228" s="62"/>
      <c r="P228" s="187">
        <f>O228*H228</f>
        <v>0</v>
      </c>
      <c r="Q228" s="187">
        <v>0</v>
      </c>
      <c r="R228" s="187">
        <f>Q228*H228</f>
        <v>0</v>
      </c>
      <c r="S228" s="187">
        <v>0</v>
      </c>
      <c r="T228" s="188">
        <f>S228*H228</f>
        <v>0</v>
      </c>
      <c r="U228" s="32"/>
      <c r="V228" s="32"/>
      <c r="W228" s="32"/>
      <c r="X228" s="32"/>
      <c r="Y228" s="32"/>
      <c r="Z228" s="32"/>
      <c r="AA228" s="32"/>
      <c r="AB228" s="32"/>
      <c r="AC228" s="32"/>
      <c r="AD228" s="32"/>
      <c r="AE228" s="32"/>
      <c r="AR228" s="189" t="s">
        <v>337</v>
      </c>
      <c r="AT228" s="189" t="s">
        <v>447</v>
      </c>
      <c r="AU228" s="189" t="s">
        <v>83</v>
      </c>
      <c r="AY228" s="15" t="s">
        <v>168</v>
      </c>
      <c r="BE228" s="190">
        <f>IF(N228="základní",J228,0)</f>
        <v>0</v>
      </c>
      <c r="BF228" s="190">
        <f>IF(N228="snížená",J228,0)</f>
        <v>0</v>
      </c>
      <c r="BG228" s="190">
        <f>IF(N228="zákl. přenesená",J228,0)</f>
        <v>0</v>
      </c>
      <c r="BH228" s="190">
        <f>IF(N228="sníž. přenesená",J228,0)</f>
        <v>0</v>
      </c>
      <c r="BI228" s="190">
        <f>IF(N228="nulová",J228,0)</f>
        <v>0</v>
      </c>
      <c r="BJ228" s="15" t="s">
        <v>81</v>
      </c>
      <c r="BK228" s="190">
        <f>ROUND(I228*H228,2)</f>
        <v>0</v>
      </c>
      <c r="BL228" s="15" t="s">
        <v>253</v>
      </c>
      <c r="BM228" s="189" t="s">
        <v>1355</v>
      </c>
    </row>
    <row r="229" spans="1:65" s="2" customFormat="1" ht="14.45" customHeight="1">
      <c r="A229" s="32"/>
      <c r="B229" s="33"/>
      <c r="C229" s="177" t="s">
        <v>560</v>
      </c>
      <c r="D229" s="196" t="s">
        <v>173</v>
      </c>
      <c r="E229" s="178" t="s">
        <v>1356</v>
      </c>
      <c r="F229" s="179" t="s">
        <v>1357</v>
      </c>
      <c r="G229" s="180" t="s">
        <v>1248</v>
      </c>
      <c r="H229" s="181">
        <v>0</v>
      </c>
      <c r="I229" s="182"/>
      <c r="J229" s="183">
        <f>ROUND(I229*H229,2)</f>
        <v>0</v>
      </c>
      <c r="K229" s="184"/>
      <c r="L229" s="37"/>
      <c r="M229" s="185" t="s">
        <v>19</v>
      </c>
      <c r="N229" s="186" t="s">
        <v>45</v>
      </c>
      <c r="O229" s="62"/>
      <c r="P229" s="187">
        <f>O229*H229</f>
        <v>0</v>
      </c>
      <c r="Q229" s="187">
        <v>0</v>
      </c>
      <c r="R229" s="187">
        <f>Q229*H229</f>
        <v>0</v>
      </c>
      <c r="S229" s="187">
        <v>1.72E-2</v>
      </c>
      <c r="T229" s="188">
        <f>S229*H229</f>
        <v>0</v>
      </c>
      <c r="U229" s="32"/>
      <c r="V229" s="32"/>
      <c r="W229" s="32"/>
      <c r="X229" s="32"/>
      <c r="Y229" s="32"/>
      <c r="Z229" s="32"/>
      <c r="AA229" s="32"/>
      <c r="AB229" s="32"/>
      <c r="AC229" s="32"/>
      <c r="AD229" s="32"/>
      <c r="AE229" s="32"/>
      <c r="AR229" s="189" t="s">
        <v>253</v>
      </c>
      <c r="AT229" s="189" t="s">
        <v>173</v>
      </c>
      <c r="AU229" s="189" t="s">
        <v>83</v>
      </c>
      <c r="AY229" s="15" t="s">
        <v>168</v>
      </c>
      <c r="BE229" s="190">
        <f>IF(N229="základní",J229,0)</f>
        <v>0</v>
      </c>
      <c r="BF229" s="190">
        <f>IF(N229="snížená",J229,0)</f>
        <v>0</v>
      </c>
      <c r="BG229" s="190">
        <f>IF(N229="zákl. přenesená",J229,0)</f>
        <v>0</v>
      </c>
      <c r="BH229" s="190">
        <f>IF(N229="sníž. přenesená",J229,0)</f>
        <v>0</v>
      </c>
      <c r="BI229" s="190">
        <f>IF(N229="nulová",J229,0)</f>
        <v>0</v>
      </c>
      <c r="BJ229" s="15" t="s">
        <v>81</v>
      </c>
      <c r="BK229" s="190">
        <f>ROUND(I229*H229,2)</f>
        <v>0</v>
      </c>
      <c r="BL229" s="15" t="s">
        <v>253</v>
      </c>
      <c r="BM229" s="189" t="s">
        <v>1358</v>
      </c>
    </row>
    <row r="230" spans="1:65" s="2" customFormat="1" ht="11.25">
      <c r="A230" s="32"/>
      <c r="B230" s="33"/>
      <c r="C230" s="34"/>
      <c r="D230" s="191" t="s">
        <v>179</v>
      </c>
      <c r="E230" s="34"/>
      <c r="F230" s="192" t="s">
        <v>1359</v>
      </c>
      <c r="G230" s="34"/>
      <c r="H230" s="34"/>
      <c r="I230" s="193"/>
      <c r="J230" s="34"/>
      <c r="K230" s="34"/>
      <c r="L230" s="37"/>
      <c r="M230" s="194"/>
      <c r="N230" s="195"/>
      <c r="O230" s="62"/>
      <c r="P230" s="62"/>
      <c r="Q230" s="62"/>
      <c r="R230" s="62"/>
      <c r="S230" s="62"/>
      <c r="T230" s="63"/>
      <c r="U230" s="32"/>
      <c r="V230" s="32"/>
      <c r="W230" s="32"/>
      <c r="X230" s="32"/>
      <c r="Y230" s="32"/>
      <c r="Z230" s="32"/>
      <c r="AA230" s="32"/>
      <c r="AB230" s="32"/>
      <c r="AC230" s="32"/>
      <c r="AD230" s="32"/>
      <c r="AE230" s="32"/>
      <c r="AT230" s="15" t="s">
        <v>179</v>
      </c>
      <c r="AU230" s="15" t="s">
        <v>83</v>
      </c>
    </row>
    <row r="231" spans="1:65" s="2" customFormat="1" ht="14.45" customHeight="1">
      <c r="A231" s="32"/>
      <c r="B231" s="33"/>
      <c r="C231" s="177" t="s">
        <v>564</v>
      </c>
      <c r="D231" s="196" t="s">
        <v>173</v>
      </c>
      <c r="E231" s="178" t="s">
        <v>1360</v>
      </c>
      <c r="F231" s="179" t="s">
        <v>1361</v>
      </c>
      <c r="G231" s="180" t="s">
        <v>176</v>
      </c>
      <c r="H231" s="181">
        <v>0</v>
      </c>
      <c r="I231" s="182"/>
      <c r="J231" s="183">
        <f>ROUND(I231*H231,2)</f>
        <v>0</v>
      </c>
      <c r="K231" s="184"/>
      <c r="L231" s="37"/>
      <c r="M231" s="185" t="s">
        <v>19</v>
      </c>
      <c r="N231" s="186" t="s">
        <v>45</v>
      </c>
      <c r="O231" s="62"/>
      <c r="P231" s="187">
        <f>O231*H231</f>
        <v>0</v>
      </c>
      <c r="Q231" s="187">
        <v>8.0000000000000007E-5</v>
      </c>
      <c r="R231" s="187">
        <f>Q231*H231</f>
        <v>0</v>
      </c>
      <c r="S231" s="187">
        <v>0</v>
      </c>
      <c r="T231" s="188">
        <f>S231*H231</f>
        <v>0</v>
      </c>
      <c r="U231" s="32"/>
      <c r="V231" s="32"/>
      <c r="W231" s="32"/>
      <c r="X231" s="32"/>
      <c r="Y231" s="32"/>
      <c r="Z231" s="32"/>
      <c r="AA231" s="32"/>
      <c r="AB231" s="32"/>
      <c r="AC231" s="32"/>
      <c r="AD231" s="32"/>
      <c r="AE231" s="32"/>
      <c r="AR231" s="189" t="s">
        <v>253</v>
      </c>
      <c r="AT231" s="189" t="s">
        <v>173</v>
      </c>
      <c r="AU231" s="189" t="s">
        <v>83</v>
      </c>
      <c r="AY231" s="15" t="s">
        <v>168</v>
      </c>
      <c r="BE231" s="190">
        <f>IF(N231="základní",J231,0)</f>
        <v>0</v>
      </c>
      <c r="BF231" s="190">
        <f>IF(N231="snížená",J231,0)</f>
        <v>0</v>
      </c>
      <c r="BG231" s="190">
        <f>IF(N231="zákl. přenesená",J231,0)</f>
        <v>0</v>
      </c>
      <c r="BH231" s="190">
        <f>IF(N231="sníž. přenesená",J231,0)</f>
        <v>0</v>
      </c>
      <c r="BI231" s="190">
        <f>IF(N231="nulová",J231,0)</f>
        <v>0</v>
      </c>
      <c r="BJ231" s="15" t="s">
        <v>81</v>
      </c>
      <c r="BK231" s="190">
        <f>ROUND(I231*H231,2)</f>
        <v>0</v>
      </c>
      <c r="BL231" s="15" t="s">
        <v>253</v>
      </c>
      <c r="BM231" s="189" t="s">
        <v>1362</v>
      </c>
    </row>
    <row r="232" spans="1:65" s="2" customFormat="1" ht="11.25">
      <c r="A232" s="32"/>
      <c r="B232" s="33"/>
      <c r="C232" s="34"/>
      <c r="D232" s="191" t="s">
        <v>179</v>
      </c>
      <c r="E232" s="34"/>
      <c r="F232" s="192" t="s">
        <v>1363</v>
      </c>
      <c r="G232" s="34"/>
      <c r="H232" s="34"/>
      <c r="I232" s="193"/>
      <c r="J232" s="34"/>
      <c r="K232" s="34"/>
      <c r="L232" s="37"/>
      <c r="M232" s="194"/>
      <c r="N232" s="195"/>
      <c r="O232" s="62"/>
      <c r="P232" s="62"/>
      <c r="Q232" s="62"/>
      <c r="R232" s="62"/>
      <c r="S232" s="62"/>
      <c r="T232" s="63"/>
      <c r="U232" s="32"/>
      <c r="V232" s="32"/>
      <c r="W232" s="32"/>
      <c r="X232" s="32"/>
      <c r="Y232" s="32"/>
      <c r="Z232" s="32"/>
      <c r="AA232" s="32"/>
      <c r="AB232" s="32"/>
      <c r="AC232" s="32"/>
      <c r="AD232" s="32"/>
      <c r="AE232" s="32"/>
      <c r="AT232" s="15" t="s">
        <v>179</v>
      </c>
      <c r="AU232" s="15" t="s">
        <v>83</v>
      </c>
    </row>
    <row r="233" spans="1:65" s="2" customFormat="1" ht="40.15" customHeight="1">
      <c r="A233" s="32"/>
      <c r="B233" s="33"/>
      <c r="C233" s="197" t="s">
        <v>569</v>
      </c>
      <c r="D233" s="208" t="s">
        <v>447</v>
      </c>
      <c r="E233" s="198" t="s">
        <v>1364</v>
      </c>
      <c r="F233" s="199" t="s">
        <v>1365</v>
      </c>
      <c r="G233" s="200" t="s">
        <v>1165</v>
      </c>
      <c r="H233" s="201">
        <v>0</v>
      </c>
      <c r="I233" s="202"/>
      <c r="J233" s="203">
        <f>ROUND(I233*H233,2)</f>
        <v>0</v>
      </c>
      <c r="K233" s="204"/>
      <c r="L233" s="205"/>
      <c r="M233" s="206" t="s">
        <v>19</v>
      </c>
      <c r="N233" s="207" t="s">
        <v>45</v>
      </c>
      <c r="O233" s="62"/>
      <c r="P233" s="187">
        <f>O233*H233</f>
        <v>0</v>
      </c>
      <c r="Q233" s="187">
        <v>0</v>
      </c>
      <c r="R233" s="187">
        <f>Q233*H233</f>
        <v>0</v>
      </c>
      <c r="S233" s="187">
        <v>0</v>
      </c>
      <c r="T233" s="188">
        <f>S233*H233</f>
        <v>0</v>
      </c>
      <c r="U233" s="32"/>
      <c r="V233" s="32"/>
      <c r="W233" s="32"/>
      <c r="X233" s="32"/>
      <c r="Y233" s="32"/>
      <c r="Z233" s="32"/>
      <c r="AA233" s="32"/>
      <c r="AB233" s="32"/>
      <c r="AC233" s="32"/>
      <c r="AD233" s="32"/>
      <c r="AE233" s="32"/>
      <c r="AR233" s="189" t="s">
        <v>337</v>
      </c>
      <c r="AT233" s="189" t="s">
        <v>447</v>
      </c>
      <c r="AU233" s="189" t="s">
        <v>83</v>
      </c>
      <c r="AY233" s="15" t="s">
        <v>168</v>
      </c>
      <c r="BE233" s="190">
        <f>IF(N233="základní",J233,0)</f>
        <v>0</v>
      </c>
      <c r="BF233" s="190">
        <f>IF(N233="snížená",J233,0)</f>
        <v>0</v>
      </c>
      <c r="BG233" s="190">
        <f>IF(N233="zákl. přenesená",J233,0)</f>
        <v>0</v>
      </c>
      <c r="BH233" s="190">
        <f>IF(N233="sníž. přenesená",J233,0)</f>
        <v>0</v>
      </c>
      <c r="BI233" s="190">
        <f>IF(N233="nulová",J233,0)</f>
        <v>0</v>
      </c>
      <c r="BJ233" s="15" t="s">
        <v>81</v>
      </c>
      <c r="BK233" s="190">
        <f>ROUND(I233*H233,2)</f>
        <v>0</v>
      </c>
      <c r="BL233" s="15" t="s">
        <v>253</v>
      </c>
      <c r="BM233" s="189" t="s">
        <v>1366</v>
      </c>
    </row>
    <row r="234" spans="1:65" s="2" customFormat="1" ht="14.45" customHeight="1">
      <c r="A234" s="32"/>
      <c r="B234" s="33"/>
      <c r="C234" s="177" t="s">
        <v>573</v>
      </c>
      <c r="D234" s="196" t="s">
        <v>173</v>
      </c>
      <c r="E234" s="178" t="s">
        <v>1367</v>
      </c>
      <c r="F234" s="179" t="s">
        <v>1368</v>
      </c>
      <c r="G234" s="180" t="s">
        <v>1248</v>
      </c>
      <c r="H234" s="181">
        <v>0</v>
      </c>
      <c r="I234" s="182"/>
      <c r="J234" s="183">
        <f>ROUND(I234*H234,2)</f>
        <v>0</v>
      </c>
      <c r="K234" s="184"/>
      <c r="L234" s="37"/>
      <c r="M234" s="185" t="s">
        <v>19</v>
      </c>
      <c r="N234" s="186" t="s">
        <v>45</v>
      </c>
      <c r="O234" s="62"/>
      <c r="P234" s="187">
        <f>O234*H234</f>
        <v>0</v>
      </c>
      <c r="Q234" s="187">
        <v>0</v>
      </c>
      <c r="R234" s="187">
        <f>Q234*H234</f>
        <v>0</v>
      </c>
      <c r="S234" s="187">
        <v>1.9460000000000002E-2</v>
      </c>
      <c r="T234" s="188">
        <f>S234*H234</f>
        <v>0</v>
      </c>
      <c r="U234" s="32"/>
      <c r="V234" s="32"/>
      <c r="W234" s="32"/>
      <c r="X234" s="32"/>
      <c r="Y234" s="32"/>
      <c r="Z234" s="32"/>
      <c r="AA234" s="32"/>
      <c r="AB234" s="32"/>
      <c r="AC234" s="32"/>
      <c r="AD234" s="32"/>
      <c r="AE234" s="32"/>
      <c r="AR234" s="189" t="s">
        <v>253</v>
      </c>
      <c r="AT234" s="189" t="s">
        <v>173</v>
      </c>
      <c r="AU234" s="189" t="s">
        <v>83</v>
      </c>
      <c r="AY234" s="15" t="s">
        <v>168</v>
      </c>
      <c r="BE234" s="190">
        <f>IF(N234="základní",J234,0)</f>
        <v>0</v>
      </c>
      <c r="BF234" s="190">
        <f>IF(N234="snížená",J234,0)</f>
        <v>0</v>
      </c>
      <c r="BG234" s="190">
        <f>IF(N234="zákl. přenesená",J234,0)</f>
        <v>0</v>
      </c>
      <c r="BH234" s="190">
        <f>IF(N234="sníž. přenesená",J234,0)</f>
        <v>0</v>
      </c>
      <c r="BI234" s="190">
        <f>IF(N234="nulová",J234,0)</f>
        <v>0</v>
      </c>
      <c r="BJ234" s="15" t="s">
        <v>81</v>
      </c>
      <c r="BK234" s="190">
        <f>ROUND(I234*H234,2)</f>
        <v>0</v>
      </c>
      <c r="BL234" s="15" t="s">
        <v>253</v>
      </c>
      <c r="BM234" s="189" t="s">
        <v>1369</v>
      </c>
    </row>
    <row r="235" spans="1:65" s="2" customFormat="1" ht="11.25">
      <c r="A235" s="32"/>
      <c r="B235" s="33"/>
      <c r="C235" s="34"/>
      <c r="D235" s="191" t="s">
        <v>179</v>
      </c>
      <c r="E235" s="34"/>
      <c r="F235" s="192" t="s">
        <v>1370</v>
      </c>
      <c r="G235" s="34"/>
      <c r="H235" s="34"/>
      <c r="I235" s="193"/>
      <c r="J235" s="34"/>
      <c r="K235" s="34"/>
      <c r="L235" s="37"/>
      <c r="M235" s="194"/>
      <c r="N235" s="195"/>
      <c r="O235" s="62"/>
      <c r="P235" s="62"/>
      <c r="Q235" s="62"/>
      <c r="R235" s="62"/>
      <c r="S235" s="62"/>
      <c r="T235" s="63"/>
      <c r="U235" s="32"/>
      <c r="V235" s="32"/>
      <c r="W235" s="32"/>
      <c r="X235" s="32"/>
      <c r="Y235" s="32"/>
      <c r="Z235" s="32"/>
      <c r="AA235" s="32"/>
      <c r="AB235" s="32"/>
      <c r="AC235" s="32"/>
      <c r="AD235" s="32"/>
      <c r="AE235" s="32"/>
      <c r="AT235" s="15" t="s">
        <v>179</v>
      </c>
      <c r="AU235" s="15" t="s">
        <v>83</v>
      </c>
    </row>
    <row r="236" spans="1:65" s="2" customFormat="1" ht="22.15" customHeight="1">
      <c r="A236" s="32"/>
      <c r="B236" s="33"/>
      <c r="C236" s="177" t="s">
        <v>580</v>
      </c>
      <c r="D236" s="196" t="s">
        <v>173</v>
      </c>
      <c r="E236" s="178" t="s">
        <v>1371</v>
      </c>
      <c r="F236" s="179" t="s">
        <v>1372</v>
      </c>
      <c r="G236" s="180" t="s">
        <v>1248</v>
      </c>
      <c r="H236" s="181">
        <v>0</v>
      </c>
      <c r="I236" s="182"/>
      <c r="J236" s="183">
        <f>ROUND(I236*H236,2)</f>
        <v>0</v>
      </c>
      <c r="K236" s="184"/>
      <c r="L236" s="37"/>
      <c r="M236" s="185" t="s">
        <v>19</v>
      </c>
      <c r="N236" s="186" t="s">
        <v>45</v>
      </c>
      <c r="O236" s="62"/>
      <c r="P236" s="187">
        <f>O236*H236</f>
        <v>0</v>
      </c>
      <c r="Q236" s="187">
        <v>1.9210000000000001E-2</v>
      </c>
      <c r="R236" s="187">
        <f>Q236*H236</f>
        <v>0</v>
      </c>
      <c r="S236" s="187">
        <v>0</v>
      </c>
      <c r="T236" s="188">
        <f>S236*H236</f>
        <v>0</v>
      </c>
      <c r="U236" s="32"/>
      <c r="V236" s="32"/>
      <c r="W236" s="32"/>
      <c r="X236" s="32"/>
      <c r="Y236" s="32"/>
      <c r="Z236" s="32"/>
      <c r="AA236" s="32"/>
      <c r="AB236" s="32"/>
      <c r="AC236" s="32"/>
      <c r="AD236" s="32"/>
      <c r="AE236" s="32"/>
      <c r="AR236" s="189" t="s">
        <v>253</v>
      </c>
      <c r="AT236" s="189" t="s">
        <v>173</v>
      </c>
      <c r="AU236" s="189" t="s">
        <v>83</v>
      </c>
      <c r="AY236" s="15" t="s">
        <v>168</v>
      </c>
      <c r="BE236" s="190">
        <f>IF(N236="základní",J236,0)</f>
        <v>0</v>
      </c>
      <c r="BF236" s="190">
        <f>IF(N236="snížená",J236,0)</f>
        <v>0</v>
      </c>
      <c r="BG236" s="190">
        <f>IF(N236="zákl. přenesená",J236,0)</f>
        <v>0</v>
      </c>
      <c r="BH236" s="190">
        <f>IF(N236="sníž. přenesená",J236,0)</f>
        <v>0</v>
      </c>
      <c r="BI236" s="190">
        <f>IF(N236="nulová",J236,0)</f>
        <v>0</v>
      </c>
      <c r="BJ236" s="15" t="s">
        <v>81</v>
      </c>
      <c r="BK236" s="190">
        <f>ROUND(I236*H236,2)</f>
        <v>0</v>
      </c>
      <c r="BL236" s="15" t="s">
        <v>253</v>
      </c>
      <c r="BM236" s="189" t="s">
        <v>1373</v>
      </c>
    </row>
    <row r="237" spans="1:65" s="2" customFormat="1" ht="14.45" customHeight="1">
      <c r="A237" s="32"/>
      <c r="B237" s="33"/>
      <c r="C237" s="177" t="s">
        <v>584</v>
      </c>
      <c r="D237" s="196" t="s">
        <v>173</v>
      </c>
      <c r="E237" s="178" t="s">
        <v>1374</v>
      </c>
      <c r="F237" s="179" t="s">
        <v>1375</v>
      </c>
      <c r="G237" s="180" t="s">
        <v>1248</v>
      </c>
      <c r="H237" s="181">
        <v>0</v>
      </c>
      <c r="I237" s="182"/>
      <c r="J237" s="183">
        <f>ROUND(I237*H237,2)</f>
        <v>0</v>
      </c>
      <c r="K237" s="184"/>
      <c r="L237" s="37"/>
      <c r="M237" s="185" t="s">
        <v>19</v>
      </c>
      <c r="N237" s="186" t="s">
        <v>45</v>
      </c>
      <c r="O237" s="62"/>
      <c r="P237" s="187">
        <f>O237*H237</f>
        <v>0</v>
      </c>
      <c r="Q237" s="187">
        <v>3.2599999999999999E-3</v>
      </c>
      <c r="R237" s="187">
        <f>Q237*H237</f>
        <v>0</v>
      </c>
      <c r="S237" s="187">
        <v>0</v>
      </c>
      <c r="T237" s="188">
        <f>S237*H237</f>
        <v>0</v>
      </c>
      <c r="U237" s="32"/>
      <c r="V237" s="32"/>
      <c r="W237" s="32"/>
      <c r="X237" s="32"/>
      <c r="Y237" s="32"/>
      <c r="Z237" s="32"/>
      <c r="AA237" s="32"/>
      <c r="AB237" s="32"/>
      <c r="AC237" s="32"/>
      <c r="AD237" s="32"/>
      <c r="AE237" s="32"/>
      <c r="AR237" s="189" t="s">
        <v>253</v>
      </c>
      <c r="AT237" s="189" t="s">
        <v>173</v>
      </c>
      <c r="AU237" s="189" t="s">
        <v>83</v>
      </c>
      <c r="AY237" s="15" t="s">
        <v>168</v>
      </c>
      <c r="BE237" s="190">
        <f>IF(N237="základní",J237,0)</f>
        <v>0</v>
      </c>
      <c r="BF237" s="190">
        <f>IF(N237="snížená",J237,0)</f>
        <v>0</v>
      </c>
      <c r="BG237" s="190">
        <f>IF(N237="zákl. přenesená",J237,0)</f>
        <v>0</v>
      </c>
      <c r="BH237" s="190">
        <f>IF(N237="sníž. přenesená",J237,0)</f>
        <v>0</v>
      </c>
      <c r="BI237" s="190">
        <f>IF(N237="nulová",J237,0)</f>
        <v>0</v>
      </c>
      <c r="BJ237" s="15" t="s">
        <v>81</v>
      </c>
      <c r="BK237" s="190">
        <f>ROUND(I237*H237,2)</f>
        <v>0</v>
      </c>
      <c r="BL237" s="15" t="s">
        <v>253</v>
      </c>
      <c r="BM237" s="189" t="s">
        <v>1376</v>
      </c>
    </row>
    <row r="238" spans="1:65" s="2" customFormat="1" ht="11.25">
      <c r="A238" s="32"/>
      <c r="B238" s="33"/>
      <c r="C238" s="34"/>
      <c r="D238" s="191" t="s">
        <v>179</v>
      </c>
      <c r="E238" s="34"/>
      <c r="F238" s="192" t="s">
        <v>1377</v>
      </c>
      <c r="G238" s="34"/>
      <c r="H238" s="34"/>
      <c r="I238" s="193"/>
      <c r="J238" s="34"/>
      <c r="K238" s="34"/>
      <c r="L238" s="37"/>
      <c r="M238" s="194"/>
      <c r="N238" s="195"/>
      <c r="O238" s="62"/>
      <c r="P238" s="62"/>
      <c r="Q238" s="62"/>
      <c r="R238" s="62"/>
      <c r="S238" s="62"/>
      <c r="T238" s="63"/>
      <c r="U238" s="32"/>
      <c r="V238" s="32"/>
      <c r="W238" s="32"/>
      <c r="X238" s="32"/>
      <c r="Y238" s="32"/>
      <c r="Z238" s="32"/>
      <c r="AA238" s="32"/>
      <c r="AB238" s="32"/>
      <c r="AC238" s="32"/>
      <c r="AD238" s="32"/>
      <c r="AE238" s="32"/>
      <c r="AT238" s="15" t="s">
        <v>179</v>
      </c>
      <c r="AU238" s="15" t="s">
        <v>83</v>
      </c>
    </row>
    <row r="239" spans="1:65" s="2" customFormat="1" ht="34.9" customHeight="1">
      <c r="A239" s="32"/>
      <c r="B239" s="33"/>
      <c r="C239" s="197" t="s">
        <v>587</v>
      </c>
      <c r="D239" s="208" t="s">
        <v>447</v>
      </c>
      <c r="E239" s="198" t="s">
        <v>1378</v>
      </c>
      <c r="F239" s="199" t="s">
        <v>1379</v>
      </c>
      <c r="G239" s="200" t="s">
        <v>19</v>
      </c>
      <c r="H239" s="201">
        <v>0</v>
      </c>
      <c r="I239" s="202"/>
      <c r="J239" s="203">
        <f>ROUND(I239*H239,2)</f>
        <v>0</v>
      </c>
      <c r="K239" s="204"/>
      <c r="L239" s="205"/>
      <c r="M239" s="206" t="s">
        <v>19</v>
      </c>
      <c r="N239" s="207" t="s">
        <v>45</v>
      </c>
      <c r="O239" s="62"/>
      <c r="P239" s="187">
        <f>O239*H239</f>
        <v>0</v>
      </c>
      <c r="Q239" s="187">
        <v>0</v>
      </c>
      <c r="R239" s="187">
        <f>Q239*H239</f>
        <v>0</v>
      </c>
      <c r="S239" s="187">
        <v>0</v>
      </c>
      <c r="T239" s="188">
        <f>S239*H239</f>
        <v>0</v>
      </c>
      <c r="U239" s="32"/>
      <c r="V239" s="32"/>
      <c r="W239" s="32"/>
      <c r="X239" s="32"/>
      <c r="Y239" s="32"/>
      <c r="Z239" s="32"/>
      <c r="AA239" s="32"/>
      <c r="AB239" s="32"/>
      <c r="AC239" s="32"/>
      <c r="AD239" s="32"/>
      <c r="AE239" s="32"/>
      <c r="AR239" s="189" t="s">
        <v>337</v>
      </c>
      <c r="AT239" s="189" t="s">
        <v>447</v>
      </c>
      <c r="AU239" s="189" t="s">
        <v>83</v>
      </c>
      <c r="AY239" s="15" t="s">
        <v>168</v>
      </c>
      <c r="BE239" s="190">
        <f>IF(N239="základní",J239,0)</f>
        <v>0</v>
      </c>
      <c r="BF239" s="190">
        <f>IF(N239="snížená",J239,0)</f>
        <v>0</v>
      </c>
      <c r="BG239" s="190">
        <f>IF(N239="zákl. přenesená",J239,0)</f>
        <v>0</v>
      </c>
      <c r="BH239" s="190">
        <f>IF(N239="sníž. přenesená",J239,0)</f>
        <v>0</v>
      </c>
      <c r="BI239" s="190">
        <f>IF(N239="nulová",J239,0)</f>
        <v>0</v>
      </c>
      <c r="BJ239" s="15" t="s">
        <v>81</v>
      </c>
      <c r="BK239" s="190">
        <f>ROUND(I239*H239,2)</f>
        <v>0</v>
      </c>
      <c r="BL239" s="15" t="s">
        <v>253</v>
      </c>
      <c r="BM239" s="189" t="s">
        <v>1380</v>
      </c>
    </row>
    <row r="240" spans="1:65" s="2" customFormat="1" ht="14.45" customHeight="1">
      <c r="A240" s="32"/>
      <c r="B240" s="33"/>
      <c r="C240" s="177" t="s">
        <v>591</v>
      </c>
      <c r="D240" s="196" t="s">
        <v>173</v>
      </c>
      <c r="E240" s="178" t="s">
        <v>1381</v>
      </c>
      <c r="F240" s="179" t="s">
        <v>1382</v>
      </c>
      <c r="G240" s="180" t="s">
        <v>1248</v>
      </c>
      <c r="H240" s="181">
        <v>0</v>
      </c>
      <c r="I240" s="182"/>
      <c r="J240" s="183">
        <f>ROUND(I240*H240,2)</f>
        <v>0</v>
      </c>
      <c r="K240" s="184"/>
      <c r="L240" s="37"/>
      <c r="M240" s="185" t="s">
        <v>19</v>
      </c>
      <c r="N240" s="186" t="s">
        <v>45</v>
      </c>
      <c r="O240" s="62"/>
      <c r="P240" s="187">
        <f>O240*H240</f>
        <v>0</v>
      </c>
      <c r="Q240" s="187">
        <v>5.1999999999999995E-4</v>
      </c>
      <c r="R240" s="187">
        <f>Q240*H240</f>
        <v>0</v>
      </c>
      <c r="S240" s="187">
        <v>0</v>
      </c>
      <c r="T240" s="188">
        <f>S240*H240</f>
        <v>0</v>
      </c>
      <c r="U240" s="32"/>
      <c r="V240" s="32"/>
      <c r="W240" s="32"/>
      <c r="X240" s="32"/>
      <c r="Y240" s="32"/>
      <c r="Z240" s="32"/>
      <c r="AA240" s="32"/>
      <c r="AB240" s="32"/>
      <c r="AC240" s="32"/>
      <c r="AD240" s="32"/>
      <c r="AE240" s="32"/>
      <c r="AR240" s="189" t="s">
        <v>253</v>
      </c>
      <c r="AT240" s="189" t="s">
        <v>173</v>
      </c>
      <c r="AU240" s="189" t="s">
        <v>83</v>
      </c>
      <c r="AY240" s="15" t="s">
        <v>168</v>
      </c>
      <c r="BE240" s="190">
        <f>IF(N240="základní",J240,0)</f>
        <v>0</v>
      </c>
      <c r="BF240" s="190">
        <f>IF(N240="snížená",J240,0)</f>
        <v>0</v>
      </c>
      <c r="BG240" s="190">
        <f>IF(N240="zákl. přenesená",J240,0)</f>
        <v>0</v>
      </c>
      <c r="BH240" s="190">
        <f>IF(N240="sníž. přenesená",J240,0)</f>
        <v>0</v>
      </c>
      <c r="BI240" s="190">
        <f>IF(N240="nulová",J240,0)</f>
        <v>0</v>
      </c>
      <c r="BJ240" s="15" t="s">
        <v>81</v>
      </c>
      <c r="BK240" s="190">
        <f>ROUND(I240*H240,2)</f>
        <v>0</v>
      </c>
      <c r="BL240" s="15" t="s">
        <v>253</v>
      </c>
      <c r="BM240" s="189" t="s">
        <v>1383</v>
      </c>
    </row>
    <row r="241" spans="1:65" s="2" customFormat="1" ht="11.25">
      <c r="A241" s="32"/>
      <c r="B241" s="33"/>
      <c r="C241" s="34"/>
      <c r="D241" s="191" t="s">
        <v>179</v>
      </c>
      <c r="E241" s="34"/>
      <c r="F241" s="192" t="s">
        <v>1384</v>
      </c>
      <c r="G241" s="34"/>
      <c r="H241" s="34"/>
      <c r="I241" s="193"/>
      <c r="J241" s="34"/>
      <c r="K241" s="34"/>
      <c r="L241" s="37"/>
      <c r="M241" s="194"/>
      <c r="N241" s="195"/>
      <c r="O241" s="62"/>
      <c r="P241" s="62"/>
      <c r="Q241" s="62"/>
      <c r="R241" s="62"/>
      <c r="S241" s="62"/>
      <c r="T241" s="63"/>
      <c r="U241" s="32"/>
      <c r="V241" s="32"/>
      <c r="W241" s="32"/>
      <c r="X241" s="32"/>
      <c r="Y241" s="32"/>
      <c r="Z241" s="32"/>
      <c r="AA241" s="32"/>
      <c r="AB241" s="32"/>
      <c r="AC241" s="32"/>
      <c r="AD241" s="32"/>
      <c r="AE241" s="32"/>
      <c r="AT241" s="15" t="s">
        <v>179</v>
      </c>
      <c r="AU241" s="15" t="s">
        <v>83</v>
      </c>
    </row>
    <row r="242" spans="1:65" s="2" customFormat="1" ht="14.45" customHeight="1">
      <c r="A242" s="32"/>
      <c r="B242" s="33"/>
      <c r="C242" s="177" t="s">
        <v>595</v>
      </c>
      <c r="D242" s="196" t="s">
        <v>173</v>
      </c>
      <c r="E242" s="178" t="s">
        <v>1385</v>
      </c>
      <c r="F242" s="179" t="s">
        <v>1386</v>
      </c>
      <c r="G242" s="180" t="s">
        <v>1248</v>
      </c>
      <c r="H242" s="181">
        <v>0</v>
      </c>
      <c r="I242" s="182"/>
      <c r="J242" s="183">
        <f>ROUND(I242*H242,2)</f>
        <v>0</v>
      </c>
      <c r="K242" s="184"/>
      <c r="L242" s="37"/>
      <c r="M242" s="185" t="s">
        <v>19</v>
      </c>
      <c r="N242" s="186" t="s">
        <v>45</v>
      </c>
      <c r="O242" s="62"/>
      <c r="P242" s="187">
        <f>O242*H242</f>
        <v>0</v>
      </c>
      <c r="Q242" s="187">
        <v>5.1999999999999995E-4</v>
      </c>
      <c r="R242" s="187">
        <f>Q242*H242</f>
        <v>0</v>
      </c>
      <c r="S242" s="187">
        <v>0</v>
      </c>
      <c r="T242" s="188">
        <f>S242*H242</f>
        <v>0</v>
      </c>
      <c r="U242" s="32"/>
      <c r="V242" s="32"/>
      <c r="W242" s="32"/>
      <c r="X242" s="32"/>
      <c r="Y242" s="32"/>
      <c r="Z242" s="32"/>
      <c r="AA242" s="32"/>
      <c r="AB242" s="32"/>
      <c r="AC242" s="32"/>
      <c r="AD242" s="32"/>
      <c r="AE242" s="32"/>
      <c r="AR242" s="189" t="s">
        <v>253</v>
      </c>
      <c r="AT242" s="189" t="s">
        <v>173</v>
      </c>
      <c r="AU242" s="189" t="s">
        <v>83</v>
      </c>
      <c r="AY242" s="15" t="s">
        <v>168</v>
      </c>
      <c r="BE242" s="190">
        <f>IF(N242="základní",J242,0)</f>
        <v>0</v>
      </c>
      <c r="BF242" s="190">
        <f>IF(N242="snížená",J242,0)</f>
        <v>0</v>
      </c>
      <c r="BG242" s="190">
        <f>IF(N242="zákl. přenesená",J242,0)</f>
        <v>0</v>
      </c>
      <c r="BH242" s="190">
        <f>IF(N242="sníž. přenesená",J242,0)</f>
        <v>0</v>
      </c>
      <c r="BI242" s="190">
        <f>IF(N242="nulová",J242,0)</f>
        <v>0</v>
      </c>
      <c r="BJ242" s="15" t="s">
        <v>81</v>
      </c>
      <c r="BK242" s="190">
        <f>ROUND(I242*H242,2)</f>
        <v>0</v>
      </c>
      <c r="BL242" s="15" t="s">
        <v>253</v>
      </c>
      <c r="BM242" s="189" t="s">
        <v>1387</v>
      </c>
    </row>
    <row r="243" spans="1:65" s="2" customFormat="1" ht="11.25">
      <c r="A243" s="32"/>
      <c r="B243" s="33"/>
      <c r="C243" s="34"/>
      <c r="D243" s="191" t="s">
        <v>179</v>
      </c>
      <c r="E243" s="34"/>
      <c r="F243" s="192" t="s">
        <v>1388</v>
      </c>
      <c r="G243" s="34"/>
      <c r="H243" s="34"/>
      <c r="I243" s="193"/>
      <c r="J243" s="34"/>
      <c r="K243" s="34"/>
      <c r="L243" s="37"/>
      <c r="M243" s="194"/>
      <c r="N243" s="195"/>
      <c r="O243" s="62"/>
      <c r="P243" s="62"/>
      <c r="Q243" s="62"/>
      <c r="R243" s="62"/>
      <c r="S243" s="62"/>
      <c r="T243" s="63"/>
      <c r="U243" s="32"/>
      <c r="V243" s="32"/>
      <c r="W243" s="32"/>
      <c r="X243" s="32"/>
      <c r="Y243" s="32"/>
      <c r="Z243" s="32"/>
      <c r="AA243" s="32"/>
      <c r="AB243" s="32"/>
      <c r="AC243" s="32"/>
      <c r="AD243" s="32"/>
      <c r="AE243" s="32"/>
      <c r="AT243" s="15" t="s">
        <v>179</v>
      </c>
      <c r="AU243" s="15" t="s">
        <v>83</v>
      </c>
    </row>
    <row r="244" spans="1:65" s="2" customFormat="1" ht="14.45" customHeight="1">
      <c r="A244" s="32"/>
      <c r="B244" s="33"/>
      <c r="C244" s="177" t="s">
        <v>599</v>
      </c>
      <c r="D244" s="196" t="s">
        <v>173</v>
      </c>
      <c r="E244" s="178" t="s">
        <v>1389</v>
      </c>
      <c r="F244" s="179" t="s">
        <v>1390</v>
      </c>
      <c r="G244" s="180" t="s">
        <v>1248</v>
      </c>
      <c r="H244" s="181">
        <v>0</v>
      </c>
      <c r="I244" s="182"/>
      <c r="J244" s="183">
        <f>ROUND(I244*H244,2)</f>
        <v>0</v>
      </c>
      <c r="K244" s="184"/>
      <c r="L244" s="37"/>
      <c r="M244" s="185" t="s">
        <v>19</v>
      </c>
      <c r="N244" s="186" t="s">
        <v>45</v>
      </c>
      <c r="O244" s="62"/>
      <c r="P244" s="187">
        <f>O244*H244</f>
        <v>0</v>
      </c>
      <c r="Q244" s="187">
        <v>5.1999999999999995E-4</v>
      </c>
      <c r="R244" s="187">
        <f>Q244*H244</f>
        <v>0</v>
      </c>
      <c r="S244" s="187">
        <v>0</v>
      </c>
      <c r="T244" s="188">
        <f>S244*H244</f>
        <v>0</v>
      </c>
      <c r="U244" s="32"/>
      <c r="V244" s="32"/>
      <c r="W244" s="32"/>
      <c r="X244" s="32"/>
      <c r="Y244" s="32"/>
      <c r="Z244" s="32"/>
      <c r="AA244" s="32"/>
      <c r="AB244" s="32"/>
      <c r="AC244" s="32"/>
      <c r="AD244" s="32"/>
      <c r="AE244" s="32"/>
      <c r="AR244" s="189" t="s">
        <v>253</v>
      </c>
      <c r="AT244" s="189" t="s">
        <v>173</v>
      </c>
      <c r="AU244" s="189" t="s">
        <v>83</v>
      </c>
      <c r="AY244" s="15" t="s">
        <v>168</v>
      </c>
      <c r="BE244" s="190">
        <f>IF(N244="základní",J244,0)</f>
        <v>0</v>
      </c>
      <c r="BF244" s="190">
        <f>IF(N244="snížená",J244,0)</f>
        <v>0</v>
      </c>
      <c r="BG244" s="190">
        <f>IF(N244="zákl. přenesená",J244,0)</f>
        <v>0</v>
      </c>
      <c r="BH244" s="190">
        <f>IF(N244="sníž. přenesená",J244,0)</f>
        <v>0</v>
      </c>
      <c r="BI244" s="190">
        <f>IF(N244="nulová",J244,0)</f>
        <v>0</v>
      </c>
      <c r="BJ244" s="15" t="s">
        <v>81</v>
      </c>
      <c r="BK244" s="190">
        <f>ROUND(I244*H244,2)</f>
        <v>0</v>
      </c>
      <c r="BL244" s="15" t="s">
        <v>253</v>
      </c>
      <c r="BM244" s="189" t="s">
        <v>1391</v>
      </c>
    </row>
    <row r="245" spans="1:65" s="2" customFormat="1" ht="11.25">
      <c r="A245" s="32"/>
      <c r="B245" s="33"/>
      <c r="C245" s="34"/>
      <c r="D245" s="191" t="s">
        <v>179</v>
      </c>
      <c r="E245" s="34"/>
      <c r="F245" s="192" t="s">
        <v>1392</v>
      </c>
      <c r="G245" s="34"/>
      <c r="H245" s="34"/>
      <c r="I245" s="193"/>
      <c r="J245" s="34"/>
      <c r="K245" s="34"/>
      <c r="L245" s="37"/>
      <c r="M245" s="194"/>
      <c r="N245" s="195"/>
      <c r="O245" s="62"/>
      <c r="P245" s="62"/>
      <c r="Q245" s="62"/>
      <c r="R245" s="62"/>
      <c r="S245" s="62"/>
      <c r="T245" s="63"/>
      <c r="U245" s="32"/>
      <c r="V245" s="32"/>
      <c r="W245" s="32"/>
      <c r="X245" s="32"/>
      <c r="Y245" s="32"/>
      <c r="Z245" s="32"/>
      <c r="AA245" s="32"/>
      <c r="AB245" s="32"/>
      <c r="AC245" s="32"/>
      <c r="AD245" s="32"/>
      <c r="AE245" s="32"/>
      <c r="AT245" s="15" t="s">
        <v>179</v>
      </c>
      <c r="AU245" s="15" t="s">
        <v>83</v>
      </c>
    </row>
    <row r="246" spans="1:65" s="2" customFormat="1" ht="14.45" customHeight="1">
      <c r="A246" s="32"/>
      <c r="B246" s="33"/>
      <c r="C246" s="177" t="s">
        <v>603</v>
      </c>
      <c r="D246" s="196" t="s">
        <v>173</v>
      </c>
      <c r="E246" s="178" t="s">
        <v>1393</v>
      </c>
      <c r="F246" s="179" t="s">
        <v>1394</v>
      </c>
      <c r="G246" s="180" t="s">
        <v>1165</v>
      </c>
      <c r="H246" s="181">
        <v>0</v>
      </c>
      <c r="I246" s="182"/>
      <c r="J246" s="183">
        <f>ROUND(I246*H246,2)</f>
        <v>0</v>
      </c>
      <c r="K246" s="184"/>
      <c r="L246" s="37"/>
      <c r="M246" s="185" t="s">
        <v>19</v>
      </c>
      <c r="N246" s="186" t="s">
        <v>45</v>
      </c>
      <c r="O246" s="62"/>
      <c r="P246" s="187">
        <f>O246*H246</f>
        <v>0</v>
      </c>
      <c r="Q246" s="187">
        <v>0</v>
      </c>
      <c r="R246" s="187">
        <f>Q246*H246</f>
        <v>0</v>
      </c>
      <c r="S246" s="187">
        <v>0</v>
      </c>
      <c r="T246" s="188">
        <f>S246*H246</f>
        <v>0</v>
      </c>
      <c r="U246" s="32"/>
      <c r="V246" s="32"/>
      <c r="W246" s="32"/>
      <c r="X246" s="32"/>
      <c r="Y246" s="32"/>
      <c r="Z246" s="32"/>
      <c r="AA246" s="32"/>
      <c r="AB246" s="32"/>
      <c r="AC246" s="32"/>
      <c r="AD246" s="32"/>
      <c r="AE246" s="32"/>
      <c r="AR246" s="189" t="s">
        <v>253</v>
      </c>
      <c r="AT246" s="189" t="s">
        <v>173</v>
      </c>
      <c r="AU246" s="189" t="s">
        <v>83</v>
      </c>
      <c r="AY246" s="15" t="s">
        <v>168</v>
      </c>
      <c r="BE246" s="190">
        <f>IF(N246="základní",J246,0)</f>
        <v>0</v>
      </c>
      <c r="BF246" s="190">
        <f>IF(N246="snížená",J246,0)</f>
        <v>0</v>
      </c>
      <c r="BG246" s="190">
        <f>IF(N246="zákl. přenesená",J246,0)</f>
        <v>0</v>
      </c>
      <c r="BH246" s="190">
        <f>IF(N246="sníž. přenesená",J246,0)</f>
        <v>0</v>
      </c>
      <c r="BI246" s="190">
        <f>IF(N246="nulová",J246,0)</f>
        <v>0</v>
      </c>
      <c r="BJ246" s="15" t="s">
        <v>81</v>
      </c>
      <c r="BK246" s="190">
        <f>ROUND(I246*H246,2)</f>
        <v>0</v>
      </c>
      <c r="BL246" s="15" t="s">
        <v>253</v>
      </c>
      <c r="BM246" s="189" t="s">
        <v>1395</v>
      </c>
    </row>
    <row r="247" spans="1:65" s="2" customFormat="1" ht="14.45" customHeight="1">
      <c r="A247" s="32"/>
      <c r="B247" s="33"/>
      <c r="C247" s="177" t="s">
        <v>607</v>
      </c>
      <c r="D247" s="196" t="s">
        <v>173</v>
      </c>
      <c r="E247" s="178" t="s">
        <v>1396</v>
      </c>
      <c r="F247" s="179" t="s">
        <v>1397</v>
      </c>
      <c r="G247" s="180" t="s">
        <v>176</v>
      </c>
      <c r="H247" s="181">
        <v>0</v>
      </c>
      <c r="I247" s="182"/>
      <c r="J247" s="183">
        <f>ROUND(I247*H247,2)</f>
        <v>0</v>
      </c>
      <c r="K247" s="184"/>
      <c r="L247" s="37"/>
      <c r="M247" s="185" t="s">
        <v>19</v>
      </c>
      <c r="N247" s="186" t="s">
        <v>45</v>
      </c>
      <c r="O247" s="62"/>
      <c r="P247" s="187">
        <f>O247*H247</f>
        <v>0</v>
      </c>
      <c r="Q247" s="187">
        <v>0</v>
      </c>
      <c r="R247" s="187">
        <f>Q247*H247</f>
        <v>0</v>
      </c>
      <c r="S247" s="187">
        <v>0</v>
      </c>
      <c r="T247" s="188">
        <f>S247*H247</f>
        <v>0</v>
      </c>
      <c r="U247" s="32"/>
      <c r="V247" s="32"/>
      <c r="W247" s="32"/>
      <c r="X247" s="32"/>
      <c r="Y247" s="32"/>
      <c r="Z247" s="32"/>
      <c r="AA247" s="32"/>
      <c r="AB247" s="32"/>
      <c r="AC247" s="32"/>
      <c r="AD247" s="32"/>
      <c r="AE247" s="32"/>
      <c r="AR247" s="189" t="s">
        <v>253</v>
      </c>
      <c r="AT247" s="189" t="s">
        <v>173</v>
      </c>
      <c r="AU247" s="189" t="s">
        <v>83</v>
      </c>
      <c r="AY247" s="15" t="s">
        <v>168</v>
      </c>
      <c r="BE247" s="190">
        <f>IF(N247="základní",J247,0)</f>
        <v>0</v>
      </c>
      <c r="BF247" s="190">
        <f>IF(N247="snížená",J247,0)</f>
        <v>0</v>
      </c>
      <c r="BG247" s="190">
        <f>IF(N247="zákl. přenesená",J247,0)</f>
        <v>0</v>
      </c>
      <c r="BH247" s="190">
        <f>IF(N247="sníž. přenesená",J247,0)</f>
        <v>0</v>
      </c>
      <c r="BI247" s="190">
        <f>IF(N247="nulová",J247,0)</f>
        <v>0</v>
      </c>
      <c r="BJ247" s="15" t="s">
        <v>81</v>
      </c>
      <c r="BK247" s="190">
        <f>ROUND(I247*H247,2)</f>
        <v>0</v>
      </c>
      <c r="BL247" s="15" t="s">
        <v>253</v>
      </c>
      <c r="BM247" s="189" t="s">
        <v>1398</v>
      </c>
    </row>
    <row r="248" spans="1:65" s="2" customFormat="1" ht="14.45" customHeight="1">
      <c r="A248" s="32"/>
      <c r="B248" s="33"/>
      <c r="C248" s="177" t="s">
        <v>611</v>
      </c>
      <c r="D248" s="196" t="s">
        <v>173</v>
      </c>
      <c r="E248" s="178" t="s">
        <v>1399</v>
      </c>
      <c r="F248" s="179" t="s">
        <v>1400</v>
      </c>
      <c r="G248" s="180" t="s">
        <v>1248</v>
      </c>
      <c r="H248" s="181">
        <v>0</v>
      </c>
      <c r="I248" s="182"/>
      <c r="J248" s="183">
        <f>ROUND(I248*H248,2)</f>
        <v>0</v>
      </c>
      <c r="K248" s="184"/>
      <c r="L248" s="37"/>
      <c r="M248" s="185" t="s">
        <v>19</v>
      </c>
      <c r="N248" s="186" t="s">
        <v>45</v>
      </c>
      <c r="O248" s="62"/>
      <c r="P248" s="187">
        <f>O248*H248</f>
        <v>0</v>
      </c>
      <c r="Q248" s="187">
        <v>0</v>
      </c>
      <c r="R248" s="187">
        <f>Q248*H248</f>
        <v>0</v>
      </c>
      <c r="S248" s="187">
        <v>1.7069999999999998E-2</v>
      </c>
      <c r="T248" s="188">
        <f>S248*H248</f>
        <v>0</v>
      </c>
      <c r="U248" s="32"/>
      <c r="V248" s="32"/>
      <c r="W248" s="32"/>
      <c r="X248" s="32"/>
      <c r="Y248" s="32"/>
      <c r="Z248" s="32"/>
      <c r="AA248" s="32"/>
      <c r="AB248" s="32"/>
      <c r="AC248" s="32"/>
      <c r="AD248" s="32"/>
      <c r="AE248" s="32"/>
      <c r="AR248" s="189" t="s">
        <v>253</v>
      </c>
      <c r="AT248" s="189" t="s">
        <v>173</v>
      </c>
      <c r="AU248" s="189" t="s">
        <v>83</v>
      </c>
      <c r="AY248" s="15" t="s">
        <v>168</v>
      </c>
      <c r="BE248" s="190">
        <f>IF(N248="základní",J248,0)</f>
        <v>0</v>
      </c>
      <c r="BF248" s="190">
        <f>IF(N248="snížená",J248,0)</f>
        <v>0</v>
      </c>
      <c r="BG248" s="190">
        <f>IF(N248="zákl. přenesená",J248,0)</f>
        <v>0</v>
      </c>
      <c r="BH248" s="190">
        <f>IF(N248="sníž. přenesená",J248,0)</f>
        <v>0</v>
      </c>
      <c r="BI248" s="190">
        <f>IF(N248="nulová",J248,0)</f>
        <v>0</v>
      </c>
      <c r="BJ248" s="15" t="s">
        <v>81</v>
      </c>
      <c r="BK248" s="190">
        <f>ROUND(I248*H248,2)</f>
        <v>0</v>
      </c>
      <c r="BL248" s="15" t="s">
        <v>253</v>
      </c>
      <c r="BM248" s="189" t="s">
        <v>1401</v>
      </c>
    </row>
    <row r="249" spans="1:65" s="2" customFormat="1" ht="11.25">
      <c r="A249" s="32"/>
      <c r="B249" s="33"/>
      <c r="C249" s="34"/>
      <c r="D249" s="191" t="s">
        <v>179</v>
      </c>
      <c r="E249" s="34"/>
      <c r="F249" s="192" t="s">
        <v>1402</v>
      </c>
      <c r="G249" s="34"/>
      <c r="H249" s="34"/>
      <c r="I249" s="193"/>
      <c r="J249" s="34"/>
      <c r="K249" s="34"/>
      <c r="L249" s="37"/>
      <c r="M249" s="194"/>
      <c r="N249" s="195"/>
      <c r="O249" s="62"/>
      <c r="P249" s="62"/>
      <c r="Q249" s="62"/>
      <c r="R249" s="62"/>
      <c r="S249" s="62"/>
      <c r="T249" s="63"/>
      <c r="U249" s="32"/>
      <c r="V249" s="32"/>
      <c r="W249" s="32"/>
      <c r="X249" s="32"/>
      <c r="Y249" s="32"/>
      <c r="Z249" s="32"/>
      <c r="AA249" s="32"/>
      <c r="AB249" s="32"/>
      <c r="AC249" s="32"/>
      <c r="AD249" s="32"/>
      <c r="AE249" s="32"/>
      <c r="AT249" s="15" t="s">
        <v>179</v>
      </c>
      <c r="AU249" s="15" t="s">
        <v>83</v>
      </c>
    </row>
    <row r="250" spans="1:65" s="2" customFormat="1" ht="14.45" customHeight="1">
      <c r="A250" s="32"/>
      <c r="B250" s="33"/>
      <c r="C250" s="177" t="s">
        <v>615</v>
      </c>
      <c r="D250" s="196" t="s">
        <v>173</v>
      </c>
      <c r="E250" s="178" t="s">
        <v>1403</v>
      </c>
      <c r="F250" s="179" t="s">
        <v>1404</v>
      </c>
      <c r="G250" s="180" t="s">
        <v>1248</v>
      </c>
      <c r="H250" s="181">
        <v>0</v>
      </c>
      <c r="I250" s="182"/>
      <c r="J250" s="183">
        <f>ROUND(I250*H250,2)</f>
        <v>0</v>
      </c>
      <c r="K250" s="184"/>
      <c r="L250" s="37"/>
      <c r="M250" s="185" t="s">
        <v>19</v>
      </c>
      <c r="N250" s="186" t="s">
        <v>45</v>
      </c>
      <c r="O250" s="62"/>
      <c r="P250" s="187">
        <f>O250*H250</f>
        <v>0</v>
      </c>
      <c r="Q250" s="187">
        <v>0</v>
      </c>
      <c r="R250" s="187">
        <f>Q250*H250</f>
        <v>0</v>
      </c>
      <c r="S250" s="187">
        <v>3.4700000000000002E-2</v>
      </c>
      <c r="T250" s="188">
        <f>S250*H250</f>
        <v>0</v>
      </c>
      <c r="U250" s="32"/>
      <c r="V250" s="32"/>
      <c r="W250" s="32"/>
      <c r="X250" s="32"/>
      <c r="Y250" s="32"/>
      <c r="Z250" s="32"/>
      <c r="AA250" s="32"/>
      <c r="AB250" s="32"/>
      <c r="AC250" s="32"/>
      <c r="AD250" s="32"/>
      <c r="AE250" s="32"/>
      <c r="AR250" s="189" t="s">
        <v>253</v>
      </c>
      <c r="AT250" s="189" t="s">
        <v>173</v>
      </c>
      <c r="AU250" s="189" t="s">
        <v>83</v>
      </c>
      <c r="AY250" s="15" t="s">
        <v>168</v>
      </c>
      <c r="BE250" s="190">
        <f>IF(N250="základní",J250,0)</f>
        <v>0</v>
      </c>
      <c r="BF250" s="190">
        <f>IF(N250="snížená",J250,0)</f>
        <v>0</v>
      </c>
      <c r="BG250" s="190">
        <f>IF(N250="zákl. přenesená",J250,0)</f>
        <v>0</v>
      </c>
      <c r="BH250" s="190">
        <f>IF(N250="sníž. přenesená",J250,0)</f>
        <v>0</v>
      </c>
      <c r="BI250" s="190">
        <f>IF(N250="nulová",J250,0)</f>
        <v>0</v>
      </c>
      <c r="BJ250" s="15" t="s">
        <v>81</v>
      </c>
      <c r="BK250" s="190">
        <f>ROUND(I250*H250,2)</f>
        <v>0</v>
      </c>
      <c r="BL250" s="15" t="s">
        <v>253</v>
      </c>
      <c r="BM250" s="189" t="s">
        <v>1405</v>
      </c>
    </row>
    <row r="251" spans="1:65" s="2" customFormat="1" ht="11.25">
      <c r="A251" s="32"/>
      <c r="B251" s="33"/>
      <c r="C251" s="34"/>
      <c r="D251" s="191" t="s">
        <v>179</v>
      </c>
      <c r="E251" s="34"/>
      <c r="F251" s="192" t="s">
        <v>1406</v>
      </c>
      <c r="G251" s="34"/>
      <c r="H251" s="34"/>
      <c r="I251" s="193"/>
      <c r="J251" s="34"/>
      <c r="K251" s="34"/>
      <c r="L251" s="37"/>
      <c r="M251" s="194"/>
      <c r="N251" s="195"/>
      <c r="O251" s="62"/>
      <c r="P251" s="62"/>
      <c r="Q251" s="62"/>
      <c r="R251" s="62"/>
      <c r="S251" s="62"/>
      <c r="T251" s="63"/>
      <c r="U251" s="32"/>
      <c r="V251" s="32"/>
      <c r="W251" s="32"/>
      <c r="X251" s="32"/>
      <c r="Y251" s="32"/>
      <c r="Z251" s="32"/>
      <c r="AA251" s="32"/>
      <c r="AB251" s="32"/>
      <c r="AC251" s="32"/>
      <c r="AD251" s="32"/>
      <c r="AE251" s="32"/>
      <c r="AT251" s="15" t="s">
        <v>179</v>
      </c>
      <c r="AU251" s="15" t="s">
        <v>83</v>
      </c>
    </row>
    <row r="252" spans="1:65" s="2" customFormat="1" ht="14.45" customHeight="1">
      <c r="A252" s="32"/>
      <c r="B252" s="33"/>
      <c r="C252" s="177" t="s">
        <v>619</v>
      </c>
      <c r="D252" s="196" t="s">
        <v>173</v>
      </c>
      <c r="E252" s="178" t="s">
        <v>1407</v>
      </c>
      <c r="F252" s="179" t="s">
        <v>1408</v>
      </c>
      <c r="G252" s="180" t="s">
        <v>1248</v>
      </c>
      <c r="H252" s="181">
        <v>0</v>
      </c>
      <c r="I252" s="182"/>
      <c r="J252" s="183">
        <f>ROUND(I252*H252,2)</f>
        <v>0</v>
      </c>
      <c r="K252" s="184"/>
      <c r="L252" s="37"/>
      <c r="M252" s="185" t="s">
        <v>19</v>
      </c>
      <c r="N252" s="186" t="s">
        <v>45</v>
      </c>
      <c r="O252" s="62"/>
      <c r="P252" s="187">
        <f>O252*H252</f>
        <v>0</v>
      </c>
      <c r="Q252" s="187">
        <v>6.4000000000000005E-4</v>
      </c>
      <c r="R252" s="187">
        <f>Q252*H252</f>
        <v>0</v>
      </c>
      <c r="S252" s="187">
        <v>0</v>
      </c>
      <c r="T252" s="188">
        <f>S252*H252</f>
        <v>0</v>
      </c>
      <c r="U252" s="32"/>
      <c r="V252" s="32"/>
      <c r="W252" s="32"/>
      <c r="X252" s="32"/>
      <c r="Y252" s="32"/>
      <c r="Z252" s="32"/>
      <c r="AA252" s="32"/>
      <c r="AB252" s="32"/>
      <c r="AC252" s="32"/>
      <c r="AD252" s="32"/>
      <c r="AE252" s="32"/>
      <c r="AR252" s="189" t="s">
        <v>253</v>
      </c>
      <c r="AT252" s="189" t="s">
        <v>173</v>
      </c>
      <c r="AU252" s="189" t="s">
        <v>83</v>
      </c>
      <c r="AY252" s="15" t="s">
        <v>168</v>
      </c>
      <c r="BE252" s="190">
        <f>IF(N252="základní",J252,0)</f>
        <v>0</v>
      </c>
      <c r="BF252" s="190">
        <f>IF(N252="snížená",J252,0)</f>
        <v>0</v>
      </c>
      <c r="BG252" s="190">
        <f>IF(N252="zákl. přenesená",J252,0)</f>
        <v>0</v>
      </c>
      <c r="BH252" s="190">
        <f>IF(N252="sníž. přenesená",J252,0)</f>
        <v>0</v>
      </c>
      <c r="BI252" s="190">
        <f>IF(N252="nulová",J252,0)</f>
        <v>0</v>
      </c>
      <c r="BJ252" s="15" t="s">
        <v>81</v>
      </c>
      <c r="BK252" s="190">
        <f>ROUND(I252*H252,2)</f>
        <v>0</v>
      </c>
      <c r="BL252" s="15" t="s">
        <v>253</v>
      </c>
      <c r="BM252" s="189" t="s">
        <v>1409</v>
      </c>
    </row>
    <row r="253" spans="1:65" s="2" customFormat="1" ht="11.25">
      <c r="A253" s="32"/>
      <c r="B253" s="33"/>
      <c r="C253" s="34"/>
      <c r="D253" s="191" t="s">
        <v>179</v>
      </c>
      <c r="E253" s="34"/>
      <c r="F253" s="192" t="s">
        <v>1410</v>
      </c>
      <c r="G253" s="34"/>
      <c r="H253" s="34"/>
      <c r="I253" s="193"/>
      <c r="J253" s="34"/>
      <c r="K253" s="34"/>
      <c r="L253" s="37"/>
      <c r="M253" s="194"/>
      <c r="N253" s="195"/>
      <c r="O253" s="62"/>
      <c r="P253" s="62"/>
      <c r="Q253" s="62"/>
      <c r="R253" s="62"/>
      <c r="S253" s="62"/>
      <c r="T253" s="63"/>
      <c r="U253" s="32"/>
      <c r="V253" s="32"/>
      <c r="W253" s="32"/>
      <c r="X253" s="32"/>
      <c r="Y253" s="32"/>
      <c r="Z253" s="32"/>
      <c r="AA253" s="32"/>
      <c r="AB253" s="32"/>
      <c r="AC253" s="32"/>
      <c r="AD253" s="32"/>
      <c r="AE253" s="32"/>
      <c r="AT253" s="15" t="s">
        <v>179</v>
      </c>
      <c r="AU253" s="15" t="s">
        <v>83</v>
      </c>
    </row>
    <row r="254" spans="1:65" s="2" customFormat="1" ht="14.45" customHeight="1">
      <c r="A254" s="32"/>
      <c r="B254" s="33"/>
      <c r="C254" s="197" t="s">
        <v>623</v>
      </c>
      <c r="D254" s="208" t="s">
        <v>447</v>
      </c>
      <c r="E254" s="198" t="s">
        <v>1411</v>
      </c>
      <c r="F254" s="199" t="s">
        <v>1412</v>
      </c>
      <c r="G254" s="200" t="s">
        <v>1165</v>
      </c>
      <c r="H254" s="201">
        <v>0</v>
      </c>
      <c r="I254" s="202"/>
      <c r="J254" s="203">
        <f>ROUND(I254*H254,2)</f>
        <v>0</v>
      </c>
      <c r="K254" s="204"/>
      <c r="L254" s="205"/>
      <c r="M254" s="206" t="s">
        <v>19</v>
      </c>
      <c r="N254" s="207" t="s">
        <v>45</v>
      </c>
      <c r="O254" s="62"/>
      <c r="P254" s="187">
        <f>O254*H254</f>
        <v>0</v>
      </c>
      <c r="Q254" s="187">
        <v>0</v>
      </c>
      <c r="R254" s="187">
        <f>Q254*H254</f>
        <v>0</v>
      </c>
      <c r="S254" s="187">
        <v>0</v>
      </c>
      <c r="T254" s="188">
        <f>S254*H254</f>
        <v>0</v>
      </c>
      <c r="U254" s="32"/>
      <c r="V254" s="32"/>
      <c r="W254" s="32"/>
      <c r="X254" s="32"/>
      <c r="Y254" s="32"/>
      <c r="Z254" s="32"/>
      <c r="AA254" s="32"/>
      <c r="AB254" s="32"/>
      <c r="AC254" s="32"/>
      <c r="AD254" s="32"/>
      <c r="AE254" s="32"/>
      <c r="AR254" s="189" t="s">
        <v>337</v>
      </c>
      <c r="AT254" s="189" t="s">
        <v>447</v>
      </c>
      <c r="AU254" s="189" t="s">
        <v>83</v>
      </c>
      <c r="AY254" s="15" t="s">
        <v>168</v>
      </c>
      <c r="BE254" s="190">
        <f>IF(N254="základní",J254,0)</f>
        <v>0</v>
      </c>
      <c r="BF254" s="190">
        <f>IF(N254="snížená",J254,0)</f>
        <v>0</v>
      </c>
      <c r="BG254" s="190">
        <f>IF(N254="zákl. přenesená",J254,0)</f>
        <v>0</v>
      </c>
      <c r="BH254" s="190">
        <f>IF(N254="sníž. přenesená",J254,0)</f>
        <v>0</v>
      </c>
      <c r="BI254" s="190">
        <f>IF(N254="nulová",J254,0)</f>
        <v>0</v>
      </c>
      <c r="BJ254" s="15" t="s">
        <v>81</v>
      </c>
      <c r="BK254" s="190">
        <f>ROUND(I254*H254,2)</f>
        <v>0</v>
      </c>
      <c r="BL254" s="15" t="s">
        <v>253</v>
      </c>
      <c r="BM254" s="189" t="s">
        <v>1413</v>
      </c>
    </row>
    <row r="255" spans="1:65" s="2" customFormat="1" ht="14.45" customHeight="1">
      <c r="A255" s="32"/>
      <c r="B255" s="33"/>
      <c r="C255" s="177" t="s">
        <v>627</v>
      </c>
      <c r="D255" s="196" t="s">
        <v>173</v>
      </c>
      <c r="E255" s="178" t="s">
        <v>1414</v>
      </c>
      <c r="F255" s="179" t="s">
        <v>1415</v>
      </c>
      <c r="G255" s="180" t="s">
        <v>1248</v>
      </c>
      <c r="H255" s="181">
        <v>0</v>
      </c>
      <c r="I255" s="182"/>
      <c r="J255" s="183">
        <f>ROUND(I255*H255,2)</f>
        <v>0</v>
      </c>
      <c r="K255" s="184"/>
      <c r="L255" s="37"/>
      <c r="M255" s="185" t="s">
        <v>19</v>
      </c>
      <c r="N255" s="186" t="s">
        <v>45</v>
      </c>
      <c r="O255" s="62"/>
      <c r="P255" s="187">
        <f>O255*H255</f>
        <v>0</v>
      </c>
      <c r="Q255" s="187">
        <v>0</v>
      </c>
      <c r="R255" s="187">
        <f>Q255*H255</f>
        <v>0</v>
      </c>
      <c r="S255" s="187">
        <v>0.155</v>
      </c>
      <c r="T255" s="188">
        <f>S255*H255</f>
        <v>0</v>
      </c>
      <c r="U255" s="32"/>
      <c r="V255" s="32"/>
      <c r="W255" s="32"/>
      <c r="X255" s="32"/>
      <c r="Y255" s="32"/>
      <c r="Z255" s="32"/>
      <c r="AA255" s="32"/>
      <c r="AB255" s="32"/>
      <c r="AC255" s="32"/>
      <c r="AD255" s="32"/>
      <c r="AE255" s="32"/>
      <c r="AR255" s="189" t="s">
        <v>253</v>
      </c>
      <c r="AT255" s="189" t="s">
        <v>173</v>
      </c>
      <c r="AU255" s="189" t="s">
        <v>83</v>
      </c>
      <c r="AY255" s="15" t="s">
        <v>168</v>
      </c>
      <c r="BE255" s="190">
        <f>IF(N255="základní",J255,0)</f>
        <v>0</v>
      </c>
      <c r="BF255" s="190">
        <f>IF(N255="snížená",J255,0)</f>
        <v>0</v>
      </c>
      <c r="BG255" s="190">
        <f>IF(N255="zákl. přenesená",J255,0)</f>
        <v>0</v>
      </c>
      <c r="BH255" s="190">
        <f>IF(N255="sníž. přenesená",J255,0)</f>
        <v>0</v>
      </c>
      <c r="BI255" s="190">
        <f>IF(N255="nulová",J255,0)</f>
        <v>0</v>
      </c>
      <c r="BJ255" s="15" t="s">
        <v>81</v>
      </c>
      <c r="BK255" s="190">
        <f>ROUND(I255*H255,2)</f>
        <v>0</v>
      </c>
      <c r="BL255" s="15" t="s">
        <v>253</v>
      </c>
      <c r="BM255" s="189" t="s">
        <v>1416</v>
      </c>
    </row>
    <row r="256" spans="1:65" s="2" customFormat="1" ht="11.25">
      <c r="A256" s="32"/>
      <c r="B256" s="33"/>
      <c r="C256" s="34"/>
      <c r="D256" s="191" t="s">
        <v>179</v>
      </c>
      <c r="E256" s="34"/>
      <c r="F256" s="192" t="s">
        <v>1417</v>
      </c>
      <c r="G256" s="34"/>
      <c r="H256" s="34"/>
      <c r="I256" s="193"/>
      <c r="J256" s="34"/>
      <c r="K256" s="34"/>
      <c r="L256" s="37"/>
      <c r="M256" s="194"/>
      <c r="N256" s="195"/>
      <c r="O256" s="62"/>
      <c r="P256" s="62"/>
      <c r="Q256" s="62"/>
      <c r="R256" s="62"/>
      <c r="S256" s="62"/>
      <c r="T256" s="63"/>
      <c r="U256" s="32"/>
      <c r="V256" s="32"/>
      <c r="W256" s="32"/>
      <c r="X256" s="32"/>
      <c r="Y256" s="32"/>
      <c r="Z256" s="32"/>
      <c r="AA256" s="32"/>
      <c r="AB256" s="32"/>
      <c r="AC256" s="32"/>
      <c r="AD256" s="32"/>
      <c r="AE256" s="32"/>
      <c r="AT256" s="15" t="s">
        <v>179</v>
      </c>
      <c r="AU256" s="15" t="s">
        <v>83</v>
      </c>
    </row>
    <row r="257" spans="1:65" s="2" customFormat="1" ht="22.15" customHeight="1">
      <c r="A257" s="32"/>
      <c r="B257" s="33"/>
      <c r="C257" s="177" t="s">
        <v>631</v>
      </c>
      <c r="D257" s="196" t="s">
        <v>173</v>
      </c>
      <c r="E257" s="178" t="s">
        <v>1418</v>
      </c>
      <c r="F257" s="179" t="s">
        <v>1419</v>
      </c>
      <c r="G257" s="180" t="s">
        <v>1248</v>
      </c>
      <c r="H257" s="181">
        <v>0</v>
      </c>
      <c r="I257" s="182"/>
      <c r="J257" s="183">
        <f>ROUND(I257*H257,2)</f>
        <v>0</v>
      </c>
      <c r="K257" s="184"/>
      <c r="L257" s="37"/>
      <c r="M257" s="185" t="s">
        <v>19</v>
      </c>
      <c r="N257" s="186" t="s">
        <v>45</v>
      </c>
      <c r="O257" s="62"/>
      <c r="P257" s="187">
        <f>O257*H257</f>
        <v>0</v>
      </c>
      <c r="Q257" s="187">
        <v>5.8500000000000002E-3</v>
      </c>
      <c r="R257" s="187">
        <f>Q257*H257</f>
        <v>0</v>
      </c>
      <c r="S257" s="187">
        <v>0</v>
      </c>
      <c r="T257" s="188">
        <f>S257*H257</f>
        <v>0</v>
      </c>
      <c r="U257" s="32"/>
      <c r="V257" s="32"/>
      <c r="W257" s="32"/>
      <c r="X257" s="32"/>
      <c r="Y257" s="32"/>
      <c r="Z257" s="32"/>
      <c r="AA257" s="32"/>
      <c r="AB257" s="32"/>
      <c r="AC257" s="32"/>
      <c r="AD257" s="32"/>
      <c r="AE257" s="32"/>
      <c r="AR257" s="189" t="s">
        <v>253</v>
      </c>
      <c r="AT257" s="189" t="s">
        <v>173</v>
      </c>
      <c r="AU257" s="189" t="s">
        <v>83</v>
      </c>
      <c r="AY257" s="15" t="s">
        <v>168</v>
      </c>
      <c r="BE257" s="190">
        <f>IF(N257="základní",J257,0)</f>
        <v>0</v>
      </c>
      <c r="BF257" s="190">
        <f>IF(N257="snížená",J257,0)</f>
        <v>0</v>
      </c>
      <c r="BG257" s="190">
        <f>IF(N257="zákl. přenesená",J257,0)</f>
        <v>0</v>
      </c>
      <c r="BH257" s="190">
        <f>IF(N257="sníž. přenesená",J257,0)</f>
        <v>0</v>
      </c>
      <c r="BI257" s="190">
        <f>IF(N257="nulová",J257,0)</f>
        <v>0</v>
      </c>
      <c r="BJ257" s="15" t="s">
        <v>81</v>
      </c>
      <c r="BK257" s="190">
        <f>ROUND(I257*H257,2)</f>
        <v>0</v>
      </c>
      <c r="BL257" s="15" t="s">
        <v>253</v>
      </c>
      <c r="BM257" s="189" t="s">
        <v>1420</v>
      </c>
    </row>
    <row r="258" spans="1:65" s="2" customFormat="1" ht="11.25">
      <c r="A258" s="32"/>
      <c r="B258" s="33"/>
      <c r="C258" s="34"/>
      <c r="D258" s="191" t="s">
        <v>179</v>
      </c>
      <c r="E258" s="34"/>
      <c r="F258" s="192" t="s">
        <v>1421</v>
      </c>
      <c r="G258" s="34"/>
      <c r="H258" s="34"/>
      <c r="I258" s="193"/>
      <c r="J258" s="34"/>
      <c r="K258" s="34"/>
      <c r="L258" s="37"/>
      <c r="M258" s="194"/>
      <c r="N258" s="195"/>
      <c r="O258" s="62"/>
      <c r="P258" s="62"/>
      <c r="Q258" s="62"/>
      <c r="R258" s="62"/>
      <c r="S258" s="62"/>
      <c r="T258" s="63"/>
      <c r="U258" s="32"/>
      <c r="V258" s="32"/>
      <c r="W258" s="32"/>
      <c r="X258" s="32"/>
      <c r="Y258" s="32"/>
      <c r="Z258" s="32"/>
      <c r="AA258" s="32"/>
      <c r="AB258" s="32"/>
      <c r="AC258" s="32"/>
      <c r="AD258" s="32"/>
      <c r="AE258" s="32"/>
      <c r="AT258" s="15" t="s">
        <v>179</v>
      </c>
      <c r="AU258" s="15" t="s">
        <v>83</v>
      </c>
    </row>
    <row r="259" spans="1:65" s="2" customFormat="1" ht="14.45" customHeight="1">
      <c r="A259" s="32"/>
      <c r="B259" s="33"/>
      <c r="C259" s="197" t="s">
        <v>635</v>
      </c>
      <c r="D259" s="208" t="s">
        <v>447</v>
      </c>
      <c r="E259" s="198" t="s">
        <v>1422</v>
      </c>
      <c r="F259" s="199" t="s">
        <v>1423</v>
      </c>
      <c r="G259" s="200" t="s">
        <v>176</v>
      </c>
      <c r="H259" s="201">
        <v>0</v>
      </c>
      <c r="I259" s="202"/>
      <c r="J259" s="203">
        <f>ROUND(I259*H259,2)</f>
        <v>0</v>
      </c>
      <c r="K259" s="204"/>
      <c r="L259" s="205"/>
      <c r="M259" s="206" t="s">
        <v>19</v>
      </c>
      <c r="N259" s="207" t="s">
        <v>45</v>
      </c>
      <c r="O259" s="62"/>
      <c r="P259" s="187">
        <f>O259*H259</f>
        <v>0</v>
      </c>
      <c r="Q259" s="187">
        <v>7.8E-2</v>
      </c>
      <c r="R259" s="187">
        <f>Q259*H259</f>
        <v>0</v>
      </c>
      <c r="S259" s="187">
        <v>0</v>
      </c>
      <c r="T259" s="188">
        <f>S259*H259</f>
        <v>0</v>
      </c>
      <c r="U259" s="32"/>
      <c r="V259" s="32"/>
      <c r="W259" s="32"/>
      <c r="X259" s="32"/>
      <c r="Y259" s="32"/>
      <c r="Z259" s="32"/>
      <c r="AA259" s="32"/>
      <c r="AB259" s="32"/>
      <c r="AC259" s="32"/>
      <c r="AD259" s="32"/>
      <c r="AE259" s="32"/>
      <c r="AR259" s="189" t="s">
        <v>337</v>
      </c>
      <c r="AT259" s="189" t="s">
        <v>447</v>
      </c>
      <c r="AU259" s="189" t="s">
        <v>83</v>
      </c>
      <c r="AY259" s="15" t="s">
        <v>168</v>
      </c>
      <c r="BE259" s="190">
        <f>IF(N259="základní",J259,0)</f>
        <v>0</v>
      </c>
      <c r="BF259" s="190">
        <f>IF(N259="snížená",J259,0)</f>
        <v>0</v>
      </c>
      <c r="BG259" s="190">
        <f>IF(N259="zákl. přenesená",J259,0)</f>
        <v>0</v>
      </c>
      <c r="BH259" s="190">
        <f>IF(N259="sníž. přenesená",J259,0)</f>
        <v>0</v>
      </c>
      <c r="BI259" s="190">
        <f>IF(N259="nulová",J259,0)</f>
        <v>0</v>
      </c>
      <c r="BJ259" s="15" t="s">
        <v>81</v>
      </c>
      <c r="BK259" s="190">
        <f>ROUND(I259*H259,2)</f>
        <v>0</v>
      </c>
      <c r="BL259" s="15" t="s">
        <v>253</v>
      </c>
      <c r="BM259" s="189" t="s">
        <v>1424</v>
      </c>
    </row>
    <row r="260" spans="1:65" s="2" customFormat="1" ht="14.45" customHeight="1">
      <c r="A260" s="32"/>
      <c r="B260" s="33"/>
      <c r="C260" s="177" t="s">
        <v>312</v>
      </c>
      <c r="D260" s="196" t="s">
        <v>173</v>
      </c>
      <c r="E260" s="178" t="s">
        <v>1425</v>
      </c>
      <c r="F260" s="179" t="s">
        <v>1426</v>
      </c>
      <c r="G260" s="180" t="s">
        <v>1248</v>
      </c>
      <c r="H260" s="181">
        <v>0</v>
      </c>
      <c r="I260" s="182"/>
      <c r="J260" s="183">
        <f>ROUND(I260*H260,2)</f>
        <v>0</v>
      </c>
      <c r="K260" s="184"/>
      <c r="L260" s="37"/>
      <c r="M260" s="185" t="s">
        <v>19</v>
      </c>
      <c r="N260" s="186" t="s">
        <v>45</v>
      </c>
      <c r="O260" s="62"/>
      <c r="P260" s="187">
        <f>O260*H260</f>
        <v>0</v>
      </c>
      <c r="Q260" s="187">
        <v>2.4000000000000001E-4</v>
      </c>
      <c r="R260" s="187">
        <f>Q260*H260</f>
        <v>0</v>
      </c>
      <c r="S260" s="187">
        <v>0</v>
      </c>
      <c r="T260" s="188">
        <f>S260*H260</f>
        <v>0</v>
      </c>
      <c r="U260" s="32"/>
      <c r="V260" s="32"/>
      <c r="W260" s="32"/>
      <c r="X260" s="32"/>
      <c r="Y260" s="32"/>
      <c r="Z260" s="32"/>
      <c r="AA260" s="32"/>
      <c r="AB260" s="32"/>
      <c r="AC260" s="32"/>
      <c r="AD260" s="32"/>
      <c r="AE260" s="32"/>
      <c r="AR260" s="189" t="s">
        <v>253</v>
      </c>
      <c r="AT260" s="189" t="s">
        <v>173</v>
      </c>
      <c r="AU260" s="189" t="s">
        <v>83</v>
      </c>
      <c r="AY260" s="15" t="s">
        <v>168</v>
      </c>
      <c r="BE260" s="190">
        <f>IF(N260="základní",J260,0)</f>
        <v>0</v>
      </c>
      <c r="BF260" s="190">
        <f>IF(N260="snížená",J260,0)</f>
        <v>0</v>
      </c>
      <c r="BG260" s="190">
        <f>IF(N260="zákl. přenesená",J260,0)</f>
        <v>0</v>
      </c>
      <c r="BH260" s="190">
        <f>IF(N260="sníž. přenesená",J260,0)</f>
        <v>0</v>
      </c>
      <c r="BI260" s="190">
        <f>IF(N260="nulová",J260,0)</f>
        <v>0</v>
      </c>
      <c r="BJ260" s="15" t="s">
        <v>81</v>
      </c>
      <c r="BK260" s="190">
        <f>ROUND(I260*H260,2)</f>
        <v>0</v>
      </c>
      <c r="BL260" s="15" t="s">
        <v>253</v>
      </c>
      <c r="BM260" s="189" t="s">
        <v>1427</v>
      </c>
    </row>
    <row r="261" spans="1:65" s="2" customFormat="1" ht="11.25">
      <c r="A261" s="32"/>
      <c r="B261" s="33"/>
      <c r="C261" s="34"/>
      <c r="D261" s="191" t="s">
        <v>179</v>
      </c>
      <c r="E261" s="34"/>
      <c r="F261" s="192" t="s">
        <v>1428</v>
      </c>
      <c r="G261" s="34"/>
      <c r="H261" s="34"/>
      <c r="I261" s="193"/>
      <c r="J261" s="34"/>
      <c r="K261" s="34"/>
      <c r="L261" s="37"/>
      <c r="M261" s="194"/>
      <c r="N261" s="195"/>
      <c r="O261" s="62"/>
      <c r="P261" s="62"/>
      <c r="Q261" s="62"/>
      <c r="R261" s="62"/>
      <c r="S261" s="62"/>
      <c r="T261" s="63"/>
      <c r="U261" s="32"/>
      <c r="V261" s="32"/>
      <c r="W261" s="32"/>
      <c r="X261" s="32"/>
      <c r="Y261" s="32"/>
      <c r="Z261" s="32"/>
      <c r="AA261" s="32"/>
      <c r="AB261" s="32"/>
      <c r="AC261" s="32"/>
      <c r="AD261" s="32"/>
      <c r="AE261" s="32"/>
      <c r="AT261" s="15" t="s">
        <v>179</v>
      </c>
      <c r="AU261" s="15" t="s">
        <v>83</v>
      </c>
    </row>
    <row r="262" spans="1:65" s="2" customFormat="1" ht="14.45" customHeight="1">
      <c r="A262" s="32"/>
      <c r="B262" s="33"/>
      <c r="C262" s="177" t="s">
        <v>319</v>
      </c>
      <c r="D262" s="196" t="s">
        <v>173</v>
      </c>
      <c r="E262" s="178" t="s">
        <v>1429</v>
      </c>
      <c r="F262" s="179" t="s">
        <v>1430</v>
      </c>
      <c r="G262" s="180" t="s">
        <v>176</v>
      </c>
      <c r="H262" s="181">
        <v>0</v>
      </c>
      <c r="I262" s="182"/>
      <c r="J262" s="183">
        <f>ROUND(I262*H262,2)</f>
        <v>0</v>
      </c>
      <c r="K262" s="184"/>
      <c r="L262" s="37"/>
      <c r="M262" s="185" t="s">
        <v>19</v>
      </c>
      <c r="N262" s="186" t="s">
        <v>45</v>
      </c>
      <c r="O262" s="62"/>
      <c r="P262" s="187">
        <f>O262*H262</f>
        <v>0</v>
      </c>
      <c r="Q262" s="187">
        <v>1.09E-3</v>
      </c>
      <c r="R262" s="187">
        <f>Q262*H262</f>
        <v>0</v>
      </c>
      <c r="S262" s="187">
        <v>0</v>
      </c>
      <c r="T262" s="188">
        <f>S262*H262</f>
        <v>0</v>
      </c>
      <c r="U262" s="32"/>
      <c r="V262" s="32"/>
      <c r="W262" s="32"/>
      <c r="X262" s="32"/>
      <c r="Y262" s="32"/>
      <c r="Z262" s="32"/>
      <c r="AA262" s="32"/>
      <c r="AB262" s="32"/>
      <c r="AC262" s="32"/>
      <c r="AD262" s="32"/>
      <c r="AE262" s="32"/>
      <c r="AR262" s="189" t="s">
        <v>253</v>
      </c>
      <c r="AT262" s="189" t="s">
        <v>173</v>
      </c>
      <c r="AU262" s="189" t="s">
        <v>83</v>
      </c>
      <c r="AY262" s="15" t="s">
        <v>168</v>
      </c>
      <c r="BE262" s="190">
        <f>IF(N262="základní",J262,0)</f>
        <v>0</v>
      </c>
      <c r="BF262" s="190">
        <f>IF(N262="snížená",J262,0)</f>
        <v>0</v>
      </c>
      <c r="BG262" s="190">
        <f>IF(N262="zákl. přenesená",J262,0)</f>
        <v>0</v>
      </c>
      <c r="BH262" s="190">
        <f>IF(N262="sníž. přenesená",J262,0)</f>
        <v>0</v>
      </c>
      <c r="BI262" s="190">
        <f>IF(N262="nulová",J262,0)</f>
        <v>0</v>
      </c>
      <c r="BJ262" s="15" t="s">
        <v>81</v>
      </c>
      <c r="BK262" s="190">
        <f>ROUND(I262*H262,2)</f>
        <v>0</v>
      </c>
      <c r="BL262" s="15" t="s">
        <v>253</v>
      </c>
      <c r="BM262" s="189" t="s">
        <v>1431</v>
      </c>
    </row>
    <row r="263" spans="1:65" s="2" customFormat="1" ht="11.25">
      <c r="A263" s="32"/>
      <c r="B263" s="33"/>
      <c r="C263" s="34"/>
      <c r="D263" s="191" t="s">
        <v>179</v>
      </c>
      <c r="E263" s="34"/>
      <c r="F263" s="192" t="s">
        <v>1432</v>
      </c>
      <c r="G263" s="34"/>
      <c r="H263" s="34"/>
      <c r="I263" s="193"/>
      <c r="J263" s="34"/>
      <c r="K263" s="34"/>
      <c r="L263" s="37"/>
      <c r="M263" s="194"/>
      <c r="N263" s="195"/>
      <c r="O263" s="62"/>
      <c r="P263" s="62"/>
      <c r="Q263" s="62"/>
      <c r="R263" s="62"/>
      <c r="S263" s="62"/>
      <c r="T263" s="63"/>
      <c r="U263" s="32"/>
      <c r="V263" s="32"/>
      <c r="W263" s="32"/>
      <c r="X263" s="32"/>
      <c r="Y263" s="32"/>
      <c r="Z263" s="32"/>
      <c r="AA263" s="32"/>
      <c r="AB263" s="32"/>
      <c r="AC263" s="32"/>
      <c r="AD263" s="32"/>
      <c r="AE263" s="32"/>
      <c r="AT263" s="15" t="s">
        <v>179</v>
      </c>
      <c r="AU263" s="15" t="s">
        <v>83</v>
      </c>
    </row>
    <row r="264" spans="1:65" s="2" customFormat="1" ht="14.45" customHeight="1">
      <c r="A264" s="32"/>
      <c r="B264" s="33"/>
      <c r="C264" s="177" t="s">
        <v>331</v>
      </c>
      <c r="D264" s="196" t="s">
        <v>173</v>
      </c>
      <c r="E264" s="178" t="s">
        <v>1433</v>
      </c>
      <c r="F264" s="179" t="s">
        <v>1434</v>
      </c>
      <c r="G264" s="180" t="s">
        <v>1248</v>
      </c>
      <c r="H264" s="181">
        <v>0</v>
      </c>
      <c r="I264" s="182"/>
      <c r="J264" s="183">
        <f>ROUND(I264*H264,2)</f>
        <v>0</v>
      </c>
      <c r="K264" s="184"/>
      <c r="L264" s="37"/>
      <c r="M264" s="185" t="s">
        <v>19</v>
      </c>
      <c r="N264" s="186" t="s">
        <v>45</v>
      </c>
      <c r="O264" s="62"/>
      <c r="P264" s="187">
        <f>O264*H264</f>
        <v>0</v>
      </c>
      <c r="Q264" s="187">
        <v>0</v>
      </c>
      <c r="R264" s="187">
        <f>Q264*H264</f>
        <v>0</v>
      </c>
      <c r="S264" s="187">
        <v>1.56E-3</v>
      </c>
      <c r="T264" s="188">
        <f>S264*H264</f>
        <v>0</v>
      </c>
      <c r="U264" s="32"/>
      <c r="V264" s="32"/>
      <c r="W264" s="32"/>
      <c r="X264" s="32"/>
      <c r="Y264" s="32"/>
      <c r="Z264" s="32"/>
      <c r="AA264" s="32"/>
      <c r="AB264" s="32"/>
      <c r="AC264" s="32"/>
      <c r="AD264" s="32"/>
      <c r="AE264" s="32"/>
      <c r="AR264" s="189" t="s">
        <v>253</v>
      </c>
      <c r="AT264" s="189" t="s">
        <v>173</v>
      </c>
      <c r="AU264" s="189" t="s">
        <v>83</v>
      </c>
      <c r="AY264" s="15" t="s">
        <v>168</v>
      </c>
      <c r="BE264" s="190">
        <f>IF(N264="základní",J264,0)</f>
        <v>0</v>
      </c>
      <c r="BF264" s="190">
        <f>IF(N264="snížená",J264,0)</f>
        <v>0</v>
      </c>
      <c r="BG264" s="190">
        <f>IF(N264="zákl. přenesená",J264,0)</f>
        <v>0</v>
      </c>
      <c r="BH264" s="190">
        <f>IF(N264="sníž. přenesená",J264,0)</f>
        <v>0</v>
      </c>
      <c r="BI264" s="190">
        <f>IF(N264="nulová",J264,0)</f>
        <v>0</v>
      </c>
      <c r="BJ264" s="15" t="s">
        <v>81</v>
      </c>
      <c r="BK264" s="190">
        <f>ROUND(I264*H264,2)</f>
        <v>0</v>
      </c>
      <c r="BL264" s="15" t="s">
        <v>253</v>
      </c>
      <c r="BM264" s="189" t="s">
        <v>1435</v>
      </c>
    </row>
    <row r="265" spans="1:65" s="2" customFormat="1" ht="11.25">
      <c r="A265" s="32"/>
      <c r="B265" s="33"/>
      <c r="C265" s="34"/>
      <c r="D265" s="191" t="s">
        <v>179</v>
      </c>
      <c r="E265" s="34"/>
      <c r="F265" s="192" t="s">
        <v>1436</v>
      </c>
      <c r="G265" s="34"/>
      <c r="H265" s="34"/>
      <c r="I265" s="193"/>
      <c r="J265" s="34"/>
      <c r="K265" s="34"/>
      <c r="L265" s="37"/>
      <c r="M265" s="194"/>
      <c r="N265" s="195"/>
      <c r="O265" s="62"/>
      <c r="P265" s="62"/>
      <c r="Q265" s="62"/>
      <c r="R265" s="62"/>
      <c r="S265" s="62"/>
      <c r="T265" s="63"/>
      <c r="U265" s="32"/>
      <c r="V265" s="32"/>
      <c r="W265" s="32"/>
      <c r="X265" s="32"/>
      <c r="Y265" s="32"/>
      <c r="Z265" s="32"/>
      <c r="AA265" s="32"/>
      <c r="AB265" s="32"/>
      <c r="AC265" s="32"/>
      <c r="AD265" s="32"/>
      <c r="AE265" s="32"/>
      <c r="AT265" s="15" t="s">
        <v>179</v>
      </c>
      <c r="AU265" s="15" t="s">
        <v>83</v>
      </c>
    </row>
    <row r="266" spans="1:65" s="2" customFormat="1" ht="14.45" customHeight="1">
      <c r="A266" s="32"/>
      <c r="B266" s="33"/>
      <c r="C266" s="177" t="s">
        <v>366</v>
      </c>
      <c r="D266" s="196" t="s">
        <v>173</v>
      </c>
      <c r="E266" s="178" t="s">
        <v>1437</v>
      </c>
      <c r="F266" s="179" t="s">
        <v>1438</v>
      </c>
      <c r="G266" s="180" t="s">
        <v>1248</v>
      </c>
      <c r="H266" s="181">
        <v>0</v>
      </c>
      <c r="I266" s="182"/>
      <c r="J266" s="183">
        <f>ROUND(I266*H266,2)</f>
        <v>0</v>
      </c>
      <c r="K266" s="184"/>
      <c r="L266" s="37"/>
      <c r="M266" s="185" t="s">
        <v>19</v>
      </c>
      <c r="N266" s="186" t="s">
        <v>45</v>
      </c>
      <c r="O266" s="62"/>
      <c r="P266" s="187">
        <f>O266*H266</f>
        <v>0</v>
      </c>
      <c r="Q266" s="187">
        <v>1.9599999999999999E-3</v>
      </c>
      <c r="R266" s="187">
        <f>Q266*H266</f>
        <v>0</v>
      </c>
      <c r="S266" s="187">
        <v>0</v>
      </c>
      <c r="T266" s="188">
        <f>S266*H266</f>
        <v>0</v>
      </c>
      <c r="U266" s="32"/>
      <c r="V266" s="32"/>
      <c r="W266" s="32"/>
      <c r="X266" s="32"/>
      <c r="Y266" s="32"/>
      <c r="Z266" s="32"/>
      <c r="AA266" s="32"/>
      <c r="AB266" s="32"/>
      <c r="AC266" s="32"/>
      <c r="AD266" s="32"/>
      <c r="AE266" s="32"/>
      <c r="AR266" s="189" t="s">
        <v>253</v>
      </c>
      <c r="AT266" s="189" t="s">
        <v>173</v>
      </c>
      <c r="AU266" s="189" t="s">
        <v>83</v>
      </c>
      <c r="AY266" s="15" t="s">
        <v>168</v>
      </c>
      <c r="BE266" s="190">
        <f>IF(N266="základní",J266,0)</f>
        <v>0</v>
      </c>
      <c r="BF266" s="190">
        <f>IF(N266="snížená",J266,0)</f>
        <v>0</v>
      </c>
      <c r="BG266" s="190">
        <f>IF(N266="zákl. přenesená",J266,0)</f>
        <v>0</v>
      </c>
      <c r="BH266" s="190">
        <f>IF(N266="sníž. přenesená",J266,0)</f>
        <v>0</v>
      </c>
      <c r="BI266" s="190">
        <f>IF(N266="nulová",J266,0)</f>
        <v>0</v>
      </c>
      <c r="BJ266" s="15" t="s">
        <v>81</v>
      </c>
      <c r="BK266" s="190">
        <f>ROUND(I266*H266,2)</f>
        <v>0</v>
      </c>
      <c r="BL266" s="15" t="s">
        <v>253</v>
      </c>
      <c r="BM266" s="189" t="s">
        <v>1439</v>
      </c>
    </row>
    <row r="267" spans="1:65" s="2" customFormat="1" ht="11.25">
      <c r="A267" s="32"/>
      <c r="B267" s="33"/>
      <c r="C267" s="34"/>
      <c r="D267" s="191" t="s">
        <v>179</v>
      </c>
      <c r="E267" s="34"/>
      <c r="F267" s="192" t="s">
        <v>1440</v>
      </c>
      <c r="G267" s="34"/>
      <c r="H267" s="34"/>
      <c r="I267" s="193"/>
      <c r="J267" s="34"/>
      <c r="K267" s="34"/>
      <c r="L267" s="37"/>
      <c r="M267" s="194"/>
      <c r="N267" s="195"/>
      <c r="O267" s="62"/>
      <c r="P267" s="62"/>
      <c r="Q267" s="62"/>
      <c r="R267" s="62"/>
      <c r="S267" s="62"/>
      <c r="T267" s="63"/>
      <c r="U267" s="32"/>
      <c r="V267" s="32"/>
      <c r="W267" s="32"/>
      <c r="X267" s="32"/>
      <c r="Y267" s="32"/>
      <c r="Z267" s="32"/>
      <c r="AA267" s="32"/>
      <c r="AB267" s="32"/>
      <c r="AC267" s="32"/>
      <c r="AD267" s="32"/>
      <c r="AE267" s="32"/>
      <c r="AT267" s="15" t="s">
        <v>179</v>
      </c>
      <c r="AU267" s="15" t="s">
        <v>83</v>
      </c>
    </row>
    <row r="268" spans="1:65" s="2" customFormat="1" ht="14.45" customHeight="1">
      <c r="A268" s="32"/>
      <c r="B268" s="33"/>
      <c r="C268" s="177" t="s">
        <v>658</v>
      </c>
      <c r="D268" s="196" t="s">
        <v>173</v>
      </c>
      <c r="E268" s="178" t="s">
        <v>1441</v>
      </c>
      <c r="F268" s="179" t="s">
        <v>1442</v>
      </c>
      <c r="G268" s="180" t="s">
        <v>1248</v>
      </c>
      <c r="H268" s="181">
        <v>0</v>
      </c>
      <c r="I268" s="182"/>
      <c r="J268" s="183">
        <f>ROUND(I268*H268,2)</f>
        <v>0</v>
      </c>
      <c r="K268" s="184"/>
      <c r="L268" s="37"/>
      <c r="M268" s="185" t="s">
        <v>19</v>
      </c>
      <c r="N268" s="186" t="s">
        <v>45</v>
      </c>
      <c r="O268" s="62"/>
      <c r="P268" s="187">
        <f>O268*H268</f>
        <v>0</v>
      </c>
      <c r="Q268" s="187">
        <v>1.8E-3</v>
      </c>
      <c r="R268" s="187">
        <f>Q268*H268</f>
        <v>0</v>
      </c>
      <c r="S268" s="187">
        <v>0</v>
      </c>
      <c r="T268" s="188">
        <f>S268*H268</f>
        <v>0</v>
      </c>
      <c r="U268" s="32"/>
      <c r="V268" s="32"/>
      <c r="W268" s="32"/>
      <c r="X268" s="32"/>
      <c r="Y268" s="32"/>
      <c r="Z268" s="32"/>
      <c r="AA268" s="32"/>
      <c r="AB268" s="32"/>
      <c r="AC268" s="32"/>
      <c r="AD268" s="32"/>
      <c r="AE268" s="32"/>
      <c r="AR268" s="189" t="s">
        <v>253</v>
      </c>
      <c r="AT268" s="189" t="s">
        <v>173</v>
      </c>
      <c r="AU268" s="189" t="s">
        <v>83</v>
      </c>
      <c r="AY268" s="15" t="s">
        <v>168</v>
      </c>
      <c r="BE268" s="190">
        <f>IF(N268="základní",J268,0)</f>
        <v>0</v>
      </c>
      <c r="BF268" s="190">
        <f>IF(N268="snížená",J268,0)</f>
        <v>0</v>
      </c>
      <c r="BG268" s="190">
        <f>IF(N268="zákl. přenesená",J268,0)</f>
        <v>0</v>
      </c>
      <c r="BH268" s="190">
        <f>IF(N268="sníž. přenesená",J268,0)</f>
        <v>0</v>
      </c>
      <c r="BI268" s="190">
        <f>IF(N268="nulová",J268,0)</f>
        <v>0</v>
      </c>
      <c r="BJ268" s="15" t="s">
        <v>81</v>
      </c>
      <c r="BK268" s="190">
        <f>ROUND(I268*H268,2)</f>
        <v>0</v>
      </c>
      <c r="BL268" s="15" t="s">
        <v>253</v>
      </c>
      <c r="BM268" s="189" t="s">
        <v>1443</v>
      </c>
    </row>
    <row r="269" spans="1:65" s="2" customFormat="1" ht="11.25">
      <c r="A269" s="32"/>
      <c r="B269" s="33"/>
      <c r="C269" s="34"/>
      <c r="D269" s="191" t="s">
        <v>179</v>
      </c>
      <c r="E269" s="34"/>
      <c r="F269" s="192" t="s">
        <v>1444</v>
      </c>
      <c r="G269" s="34"/>
      <c r="H269" s="34"/>
      <c r="I269" s="193"/>
      <c r="J269" s="34"/>
      <c r="K269" s="34"/>
      <c r="L269" s="37"/>
      <c r="M269" s="194"/>
      <c r="N269" s="195"/>
      <c r="O269" s="62"/>
      <c r="P269" s="62"/>
      <c r="Q269" s="62"/>
      <c r="R269" s="62"/>
      <c r="S269" s="62"/>
      <c r="T269" s="63"/>
      <c r="U269" s="32"/>
      <c r="V269" s="32"/>
      <c r="W269" s="32"/>
      <c r="X269" s="32"/>
      <c r="Y269" s="32"/>
      <c r="Z269" s="32"/>
      <c r="AA269" s="32"/>
      <c r="AB269" s="32"/>
      <c r="AC269" s="32"/>
      <c r="AD269" s="32"/>
      <c r="AE269" s="32"/>
      <c r="AT269" s="15" t="s">
        <v>179</v>
      </c>
      <c r="AU269" s="15" t="s">
        <v>83</v>
      </c>
    </row>
    <row r="270" spans="1:65" s="2" customFormat="1" ht="14.45" customHeight="1">
      <c r="A270" s="32"/>
      <c r="B270" s="33"/>
      <c r="C270" s="177" t="s">
        <v>663</v>
      </c>
      <c r="D270" s="196" t="s">
        <v>173</v>
      </c>
      <c r="E270" s="178" t="s">
        <v>1445</v>
      </c>
      <c r="F270" s="179" t="s">
        <v>1446</v>
      </c>
      <c r="G270" s="180" t="s">
        <v>176</v>
      </c>
      <c r="H270" s="181">
        <v>0</v>
      </c>
      <c r="I270" s="182"/>
      <c r="J270" s="183">
        <f>ROUND(I270*H270,2)</f>
        <v>0</v>
      </c>
      <c r="K270" s="184"/>
      <c r="L270" s="37"/>
      <c r="M270" s="185" t="s">
        <v>19</v>
      </c>
      <c r="N270" s="186" t="s">
        <v>45</v>
      </c>
      <c r="O270" s="62"/>
      <c r="P270" s="187">
        <f>O270*H270</f>
        <v>0</v>
      </c>
      <c r="Q270" s="187">
        <v>4.0000000000000003E-5</v>
      </c>
      <c r="R270" s="187">
        <f>Q270*H270</f>
        <v>0</v>
      </c>
      <c r="S270" s="187">
        <v>0</v>
      </c>
      <c r="T270" s="188">
        <f>S270*H270</f>
        <v>0</v>
      </c>
      <c r="U270" s="32"/>
      <c r="V270" s="32"/>
      <c r="W270" s="32"/>
      <c r="X270" s="32"/>
      <c r="Y270" s="32"/>
      <c r="Z270" s="32"/>
      <c r="AA270" s="32"/>
      <c r="AB270" s="32"/>
      <c r="AC270" s="32"/>
      <c r="AD270" s="32"/>
      <c r="AE270" s="32"/>
      <c r="AR270" s="189" t="s">
        <v>253</v>
      </c>
      <c r="AT270" s="189" t="s">
        <v>173</v>
      </c>
      <c r="AU270" s="189" t="s">
        <v>83</v>
      </c>
      <c r="AY270" s="15" t="s">
        <v>168</v>
      </c>
      <c r="BE270" s="190">
        <f>IF(N270="základní",J270,0)</f>
        <v>0</v>
      </c>
      <c r="BF270" s="190">
        <f>IF(N270="snížená",J270,0)</f>
        <v>0</v>
      </c>
      <c r="BG270" s="190">
        <f>IF(N270="zákl. přenesená",J270,0)</f>
        <v>0</v>
      </c>
      <c r="BH270" s="190">
        <f>IF(N270="sníž. přenesená",J270,0)</f>
        <v>0</v>
      </c>
      <c r="BI270" s="190">
        <f>IF(N270="nulová",J270,0)</f>
        <v>0</v>
      </c>
      <c r="BJ270" s="15" t="s">
        <v>81</v>
      </c>
      <c r="BK270" s="190">
        <f>ROUND(I270*H270,2)</f>
        <v>0</v>
      </c>
      <c r="BL270" s="15" t="s">
        <v>253</v>
      </c>
      <c r="BM270" s="189" t="s">
        <v>1447</v>
      </c>
    </row>
    <row r="271" spans="1:65" s="2" customFormat="1" ht="11.25">
      <c r="A271" s="32"/>
      <c r="B271" s="33"/>
      <c r="C271" s="34"/>
      <c r="D271" s="191" t="s">
        <v>179</v>
      </c>
      <c r="E271" s="34"/>
      <c r="F271" s="192" t="s">
        <v>1448</v>
      </c>
      <c r="G271" s="34"/>
      <c r="H271" s="34"/>
      <c r="I271" s="193"/>
      <c r="J271" s="34"/>
      <c r="K271" s="34"/>
      <c r="L271" s="37"/>
      <c r="M271" s="194"/>
      <c r="N271" s="195"/>
      <c r="O271" s="62"/>
      <c r="P271" s="62"/>
      <c r="Q271" s="62"/>
      <c r="R271" s="62"/>
      <c r="S271" s="62"/>
      <c r="T271" s="63"/>
      <c r="U271" s="32"/>
      <c r="V271" s="32"/>
      <c r="W271" s="32"/>
      <c r="X271" s="32"/>
      <c r="Y271" s="32"/>
      <c r="Z271" s="32"/>
      <c r="AA271" s="32"/>
      <c r="AB271" s="32"/>
      <c r="AC271" s="32"/>
      <c r="AD271" s="32"/>
      <c r="AE271" s="32"/>
      <c r="AT271" s="15" t="s">
        <v>179</v>
      </c>
      <c r="AU271" s="15" t="s">
        <v>83</v>
      </c>
    </row>
    <row r="272" spans="1:65" s="2" customFormat="1" ht="50.45" customHeight="1">
      <c r="A272" s="32"/>
      <c r="B272" s="33"/>
      <c r="C272" s="197" t="s">
        <v>668</v>
      </c>
      <c r="D272" s="208" t="s">
        <v>447</v>
      </c>
      <c r="E272" s="198" t="s">
        <v>1449</v>
      </c>
      <c r="F272" s="199" t="s">
        <v>1450</v>
      </c>
      <c r="G272" s="200" t="s">
        <v>176</v>
      </c>
      <c r="H272" s="201">
        <v>0</v>
      </c>
      <c r="I272" s="202"/>
      <c r="J272" s="203">
        <f>ROUND(I272*H272,2)</f>
        <v>0</v>
      </c>
      <c r="K272" s="204"/>
      <c r="L272" s="205"/>
      <c r="M272" s="206" t="s">
        <v>19</v>
      </c>
      <c r="N272" s="207" t="s">
        <v>45</v>
      </c>
      <c r="O272" s="62"/>
      <c r="P272" s="187">
        <f>O272*H272</f>
        <v>0</v>
      </c>
      <c r="Q272" s="187">
        <v>0</v>
      </c>
      <c r="R272" s="187">
        <f>Q272*H272</f>
        <v>0</v>
      </c>
      <c r="S272" s="187">
        <v>0</v>
      </c>
      <c r="T272" s="188">
        <f>S272*H272</f>
        <v>0</v>
      </c>
      <c r="U272" s="32"/>
      <c r="V272" s="32"/>
      <c r="W272" s="32"/>
      <c r="X272" s="32"/>
      <c r="Y272" s="32"/>
      <c r="Z272" s="32"/>
      <c r="AA272" s="32"/>
      <c r="AB272" s="32"/>
      <c r="AC272" s="32"/>
      <c r="AD272" s="32"/>
      <c r="AE272" s="32"/>
      <c r="AR272" s="189" t="s">
        <v>337</v>
      </c>
      <c r="AT272" s="189" t="s">
        <v>447</v>
      </c>
      <c r="AU272" s="189" t="s">
        <v>83</v>
      </c>
      <c r="AY272" s="15" t="s">
        <v>168</v>
      </c>
      <c r="BE272" s="190">
        <f>IF(N272="základní",J272,0)</f>
        <v>0</v>
      </c>
      <c r="BF272" s="190">
        <f>IF(N272="snížená",J272,0)</f>
        <v>0</v>
      </c>
      <c r="BG272" s="190">
        <f>IF(N272="zákl. přenesená",J272,0)</f>
        <v>0</v>
      </c>
      <c r="BH272" s="190">
        <f>IF(N272="sníž. přenesená",J272,0)</f>
        <v>0</v>
      </c>
      <c r="BI272" s="190">
        <f>IF(N272="nulová",J272,0)</f>
        <v>0</v>
      </c>
      <c r="BJ272" s="15" t="s">
        <v>81</v>
      </c>
      <c r="BK272" s="190">
        <f>ROUND(I272*H272,2)</f>
        <v>0</v>
      </c>
      <c r="BL272" s="15" t="s">
        <v>253</v>
      </c>
      <c r="BM272" s="189" t="s">
        <v>1451</v>
      </c>
    </row>
    <row r="273" spans="1:65" s="2" customFormat="1" ht="22.15" customHeight="1">
      <c r="A273" s="32"/>
      <c r="B273" s="33"/>
      <c r="C273" s="197" t="s">
        <v>673</v>
      </c>
      <c r="D273" s="208" t="s">
        <v>447</v>
      </c>
      <c r="E273" s="198" t="s">
        <v>1452</v>
      </c>
      <c r="F273" s="199" t="s">
        <v>1453</v>
      </c>
      <c r="G273" s="200" t="s">
        <v>176</v>
      </c>
      <c r="H273" s="201">
        <v>0</v>
      </c>
      <c r="I273" s="202"/>
      <c r="J273" s="203">
        <f>ROUND(I273*H273,2)</f>
        <v>0</v>
      </c>
      <c r="K273" s="204"/>
      <c r="L273" s="205"/>
      <c r="M273" s="206" t="s">
        <v>19</v>
      </c>
      <c r="N273" s="207" t="s">
        <v>45</v>
      </c>
      <c r="O273" s="62"/>
      <c r="P273" s="187">
        <f>O273*H273</f>
        <v>0</v>
      </c>
      <c r="Q273" s="187">
        <v>0</v>
      </c>
      <c r="R273" s="187">
        <f>Q273*H273</f>
        <v>0</v>
      </c>
      <c r="S273" s="187">
        <v>0</v>
      </c>
      <c r="T273" s="188">
        <f>S273*H273</f>
        <v>0</v>
      </c>
      <c r="U273" s="32"/>
      <c r="V273" s="32"/>
      <c r="W273" s="32"/>
      <c r="X273" s="32"/>
      <c r="Y273" s="32"/>
      <c r="Z273" s="32"/>
      <c r="AA273" s="32"/>
      <c r="AB273" s="32"/>
      <c r="AC273" s="32"/>
      <c r="AD273" s="32"/>
      <c r="AE273" s="32"/>
      <c r="AR273" s="189" t="s">
        <v>337</v>
      </c>
      <c r="AT273" s="189" t="s">
        <v>447</v>
      </c>
      <c r="AU273" s="189" t="s">
        <v>83</v>
      </c>
      <c r="AY273" s="15" t="s">
        <v>168</v>
      </c>
      <c r="BE273" s="190">
        <f>IF(N273="základní",J273,0)</f>
        <v>0</v>
      </c>
      <c r="BF273" s="190">
        <f>IF(N273="snížená",J273,0)</f>
        <v>0</v>
      </c>
      <c r="BG273" s="190">
        <f>IF(N273="zákl. přenesená",J273,0)</f>
        <v>0</v>
      </c>
      <c r="BH273" s="190">
        <f>IF(N273="sníž. přenesená",J273,0)</f>
        <v>0</v>
      </c>
      <c r="BI273" s="190">
        <f>IF(N273="nulová",J273,0)</f>
        <v>0</v>
      </c>
      <c r="BJ273" s="15" t="s">
        <v>81</v>
      </c>
      <c r="BK273" s="190">
        <f>ROUND(I273*H273,2)</f>
        <v>0</v>
      </c>
      <c r="BL273" s="15" t="s">
        <v>253</v>
      </c>
      <c r="BM273" s="189" t="s">
        <v>1454</v>
      </c>
    </row>
    <row r="274" spans="1:65" s="2" customFormat="1" ht="14.45" customHeight="1">
      <c r="A274" s="32"/>
      <c r="B274" s="33"/>
      <c r="C274" s="177" t="s">
        <v>678</v>
      </c>
      <c r="D274" s="196" t="s">
        <v>173</v>
      </c>
      <c r="E274" s="178" t="s">
        <v>1455</v>
      </c>
      <c r="F274" s="179" t="s">
        <v>1456</v>
      </c>
      <c r="G274" s="180" t="s">
        <v>176</v>
      </c>
      <c r="H274" s="181">
        <v>0</v>
      </c>
      <c r="I274" s="182"/>
      <c r="J274" s="183">
        <f>ROUND(I274*H274,2)</f>
        <v>0</v>
      </c>
      <c r="K274" s="184"/>
      <c r="L274" s="37"/>
      <c r="M274" s="185" t="s">
        <v>19</v>
      </c>
      <c r="N274" s="186" t="s">
        <v>45</v>
      </c>
      <c r="O274" s="62"/>
      <c r="P274" s="187">
        <f>O274*H274</f>
        <v>0</v>
      </c>
      <c r="Q274" s="187">
        <v>1.6000000000000001E-4</v>
      </c>
      <c r="R274" s="187">
        <f>Q274*H274</f>
        <v>0</v>
      </c>
      <c r="S274" s="187">
        <v>0</v>
      </c>
      <c r="T274" s="188">
        <f>S274*H274</f>
        <v>0</v>
      </c>
      <c r="U274" s="32"/>
      <c r="V274" s="32"/>
      <c r="W274" s="32"/>
      <c r="X274" s="32"/>
      <c r="Y274" s="32"/>
      <c r="Z274" s="32"/>
      <c r="AA274" s="32"/>
      <c r="AB274" s="32"/>
      <c r="AC274" s="32"/>
      <c r="AD274" s="32"/>
      <c r="AE274" s="32"/>
      <c r="AR274" s="189" t="s">
        <v>253</v>
      </c>
      <c r="AT274" s="189" t="s">
        <v>173</v>
      </c>
      <c r="AU274" s="189" t="s">
        <v>83</v>
      </c>
      <c r="AY274" s="15" t="s">
        <v>168</v>
      </c>
      <c r="BE274" s="190">
        <f>IF(N274="základní",J274,0)</f>
        <v>0</v>
      </c>
      <c r="BF274" s="190">
        <f>IF(N274="snížená",J274,0)</f>
        <v>0</v>
      </c>
      <c r="BG274" s="190">
        <f>IF(N274="zákl. přenesená",J274,0)</f>
        <v>0</v>
      </c>
      <c r="BH274" s="190">
        <f>IF(N274="sníž. přenesená",J274,0)</f>
        <v>0</v>
      </c>
      <c r="BI274" s="190">
        <f>IF(N274="nulová",J274,0)</f>
        <v>0</v>
      </c>
      <c r="BJ274" s="15" t="s">
        <v>81</v>
      </c>
      <c r="BK274" s="190">
        <f>ROUND(I274*H274,2)</f>
        <v>0</v>
      </c>
      <c r="BL274" s="15" t="s">
        <v>253</v>
      </c>
      <c r="BM274" s="189" t="s">
        <v>1457</v>
      </c>
    </row>
    <row r="275" spans="1:65" s="2" customFormat="1" ht="11.25">
      <c r="A275" s="32"/>
      <c r="B275" s="33"/>
      <c r="C275" s="34"/>
      <c r="D275" s="191" t="s">
        <v>179</v>
      </c>
      <c r="E275" s="34"/>
      <c r="F275" s="192" t="s">
        <v>1458</v>
      </c>
      <c r="G275" s="34"/>
      <c r="H275" s="34"/>
      <c r="I275" s="193"/>
      <c r="J275" s="34"/>
      <c r="K275" s="34"/>
      <c r="L275" s="37"/>
      <c r="M275" s="194"/>
      <c r="N275" s="195"/>
      <c r="O275" s="62"/>
      <c r="P275" s="62"/>
      <c r="Q275" s="62"/>
      <c r="R275" s="62"/>
      <c r="S275" s="62"/>
      <c r="T275" s="63"/>
      <c r="U275" s="32"/>
      <c r="V275" s="32"/>
      <c r="W275" s="32"/>
      <c r="X275" s="32"/>
      <c r="Y275" s="32"/>
      <c r="Z275" s="32"/>
      <c r="AA275" s="32"/>
      <c r="AB275" s="32"/>
      <c r="AC275" s="32"/>
      <c r="AD275" s="32"/>
      <c r="AE275" s="32"/>
      <c r="AT275" s="15" t="s">
        <v>179</v>
      </c>
      <c r="AU275" s="15" t="s">
        <v>83</v>
      </c>
    </row>
    <row r="276" spans="1:65" s="2" customFormat="1" ht="14.45" customHeight="1">
      <c r="A276" s="32"/>
      <c r="B276" s="33"/>
      <c r="C276" s="177" t="s">
        <v>683</v>
      </c>
      <c r="D276" s="196" t="s">
        <v>173</v>
      </c>
      <c r="E276" s="178" t="s">
        <v>1459</v>
      </c>
      <c r="F276" s="179" t="s">
        <v>1460</v>
      </c>
      <c r="G276" s="180" t="s">
        <v>176</v>
      </c>
      <c r="H276" s="181">
        <v>0</v>
      </c>
      <c r="I276" s="182"/>
      <c r="J276" s="183">
        <f>ROUND(I276*H276,2)</f>
        <v>0</v>
      </c>
      <c r="K276" s="184"/>
      <c r="L276" s="37"/>
      <c r="M276" s="185" t="s">
        <v>19</v>
      </c>
      <c r="N276" s="186" t="s">
        <v>45</v>
      </c>
      <c r="O276" s="62"/>
      <c r="P276" s="187">
        <f>O276*H276</f>
        <v>0</v>
      </c>
      <c r="Q276" s="187">
        <v>1.3999999999999999E-4</v>
      </c>
      <c r="R276" s="187">
        <f>Q276*H276</f>
        <v>0</v>
      </c>
      <c r="S276" s="187">
        <v>0</v>
      </c>
      <c r="T276" s="188">
        <f>S276*H276</f>
        <v>0</v>
      </c>
      <c r="U276" s="32"/>
      <c r="V276" s="32"/>
      <c r="W276" s="32"/>
      <c r="X276" s="32"/>
      <c r="Y276" s="32"/>
      <c r="Z276" s="32"/>
      <c r="AA276" s="32"/>
      <c r="AB276" s="32"/>
      <c r="AC276" s="32"/>
      <c r="AD276" s="32"/>
      <c r="AE276" s="32"/>
      <c r="AR276" s="189" t="s">
        <v>253</v>
      </c>
      <c r="AT276" s="189" t="s">
        <v>173</v>
      </c>
      <c r="AU276" s="189" t="s">
        <v>83</v>
      </c>
      <c r="AY276" s="15" t="s">
        <v>168</v>
      </c>
      <c r="BE276" s="190">
        <f>IF(N276="základní",J276,0)</f>
        <v>0</v>
      </c>
      <c r="BF276" s="190">
        <f>IF(N276="snížená",J276,0)</f>
        <v>0</v>
      </c>
      <c r="BG276" s="190">
        <f>IF(N276="zákl. přenesená",J276,0)</f>
        <v>0</v>
      </c>
      <c r="BH276" s="190">
        <f>IF(N276="sníž. přenesená",J276,0)</f>
        <v>0</v>
      </c>
      <c r="BI276" s="190">
        <f>IF(N276="nulová",J276,0)</f>
        <v>0</v>
      </c>
      <c r="BJ276" s="15" t="s">
        <v>81</v>
      </c>
      <c r="BK276" s="190">
        <f>ROUND(I276*H276,2)</f>
        <v>0</v>
      </c>
      <c r="BL276" s="15" t="s">
        <v>253</v>
      </c>
      <c r="BM276" s="189" t="s">
        <v>1461</v>
      </c>
    </row>
    <row r="277" spans="1:65" s="2" customFormat="1" ht="11.25">
      <c r="A277" s="32"/>
      <c r="B277" s="33"/>
      <c r="C277" s="34"/>
      <c r="D277" s="191" t="s">
        <v>179</v>
      </c>
      <c r="E277" s="34"/>
      <c r="F277" s="192" t="s">
        <v>1462</v>
      </c>
      <c r="G277" s="34"/>
      <c r="H277" s="34"/>
      <c r="I277" s="193"/>
      <c r="J277" s="34"/>
      <c r="K277" s="34"/>
      <c r="L277" s="37"/>
      <c r="M277" s="194"/>
      <c r="N277" s="195"/>
      <c r="O277" s="62"/>
      <c r="P277" s="62"/>
      <c r="Q277" s="62"/>
      <c r="R277" s="62"/>
      <c r="S277" s="62"/>
      <c r="T277" s="63"/>
      <c r="U277" s="32"/>
      <c r="V277" s="32"/>
      <c r="W277" s="32"/>
      <c r="X277" s="32"/>
      <c r="Y277" s="32"/>
      <c r="Z277" s="32"/>
      <c r="AA277" s="32"/>
      <c r="AB277" s="32"/>
      <c r="AC277" s="32"/>
      <c r="AD277" s="32"/>
      <c r="AE277" s="32"/>
      <c r="AT277" s="15" t="s">
        <v>179</v>
      </c>
      <c r="AU277" s="15" t="s">
        <v>83</v>
      </c>
    </row>
    <row r="278" spans="1:65" s="2" customFormat="1" ht="14.45" customHeight="1">
      <c r="A278" s="32"/>
      <c r="B278" s="33"/>
      <c r="C278" s="177" t="s">
        <v>687</v>
      </c>
      <c r="D278" s="196" t="s">
        <v>173</v>
      </c>
      <c r="E278" s="178" t="s">
        <v>1463</v>
      </c>
      <c r="F278" s="179" t="s">
        <v>1464</v>
      </c>
      <c r="G278" s="180" t="s">
        <v>176</v>
      </c>
      <c r="H278" s="181">
        <v>0</v>
      </c>
      <c r="I278" s="182"/>
      <c r="J278" s="183">
        <f>ROUND(I278*H278,2)</f>
        <v>0</v>
      </c>
      <c r="K278" s="184"/>
      <c r="L278" s="37"/>
      <c r="M278" s="185" t="s">
        <v>19</v>
      </c>
      <c r="N278" s="186" t="s">
        <v>45</v>
      </c>
      <c r="O278" s="62"/>
      <c r="P278" s="187">
        <f>O278*H278</f>
        <v>0</v>
      </c>
      <c r="Q278" s="187">
        <v>2.4000000000000001E-4</v>
      </c>
      <c r="R278" s="187">
        <f>Q278*H278</f>
        <v>0</v>
      </c>
      <c r="S278" s="187">
        <v>0</v>
      </c>
      <c r="T278" s="188">
        <f>S278*H278</f>
        <v>0</v>
      </c>
      <c r="U278" s="32"/>
      <c r="V278" s="32"/>
      <c r="W278" s="32"/>
      <c r="X278" s="32"/>
      <c r="Y278" s="32"/>
      <c r="Z278" s="32"/>
      <c r="AA278" s="32"/>
      <c r="AB278" s="32"/>
      <c r="AC278" s="32"/>
      <c r="AD278" s="32"/>
      <c r="AE278" s="32"/>
      <c r="AR278" s="189" t="s">
        <v>253</v>
      </c>
      <c r="AT278" s="189" t="s">
        <v>173</v>
      </c>
      <c r="AU278" s="189" t="s">
        <v>83</v>
      </c>
      <c r="AY278" s="15" t="s">
        <v>168</v>
      </c>
      <c r="BE278" s="190">
        <f>IF(N278="základní",J278,0)</f>
        <v>0</v>
      </c>
      <c r="BF278" s="190">
        <f>IF(N278="snížená",J278,0)</f>
        <v>0</v>
      </c>
      <c r="BG278" s="190">
        <f>IF(N278="zákl. přenesená",J278,0)</f>
        <v>0</v>
      </c>
      <c r="BH278" s="190">
        <f>IF(N278="sníž. přenesená",J278,0)</f>
        <v>0</v>
      </c>
      <c r="BI278" s="190">
        <f>IF(N278="nulová",J278,0)</f>
        <v>0</v>
      </c>
      <c r="BJ278" s="15" t="s">
        <v>81</v>
      </c>
      <c r="BK278" s="190">
        <f>ROUND(I278*H278,2)</f>
        <v>0</v>
      </c>
      <c r="BL278" s="15" t="s">
        <v>253</v>
      </c>
      <c r="BM278" s="189" t="s">
        <v>1465</v>
      </c>
    </row>
    <row r="279" spans="1:65" s="2" customFormat="1" ht="11.25">
      <c r="A279" s="32"/>
      <c r="B279" s="33"/>
      <c r="C279" s="34"/>
      <c r="D279" s="191" t="s">
        <v>179</v>
      </c>
      <c r="E279" s="34"/>
      <c r="F279" s="192" t="s">
        <v>1466</v>
      </c>
      <c r="G279" s="34"/>
      <c r="H279" s="34"/>
      <c r="I279" s="193"/>
      <c r="J279" s="34"/>
      <c r="K279" s="34"/>
      <c r="L279" s="37"/>
      <c r="M279" s="194"/>
      <c r="N279" s="195"/>
      <c r="O279" s="62"/>
      <c r="P279" s="62"/>
      <c r="Q279" s="62"/>
      <c r="R279" s="62"/>
      <c r="S279" s="62"/>
      <c r="T279" s="63"/>
      <c r="U279" s="32"/>
      <c r="V279" s="32"/>
      <c r="W279" s="32"/>
      <c r="X279" s="32"/>
      <c r="Y279" s="32"/>
      <c r="Z279" s="32"/>
      <c r="AA279" s="32"/>
      <c r="AB279" s="32"/>
      <c r="AC279" s="32"/>
      <c r="AD279" s="32"/>
      <c r="AE279" s="32"/>
      <c r="AT279" s="15" t="s">
        <v>179</v>
      </c>
      <c r="AU279" s="15" t="s">
        <v>83</v>
      </c>
    </row>
    <row r="280" spans="1:65" s="2" customFormat="1" ht="14.45" customHeight="1">
      <c r="A280" s="32"/>
      <c r="B280" s="33"/>
      <c r="C280" s="177" t="s">
        <v>692</v>
      </c>
      <c r="D280" s="196" t="s">
        <v>173</v>
      </c>
      <c r="E280" s="178" t="s">
        <v>1467</v>
      </c>
      <c r="F280" s="179" t="s">
        <v>1468</v>
      </c>
      <c r="G280" s="180" t="s">
        <v>176</v>
      </c>
      <c r="H280" s="181">
        <v>0</v>
      </c>
      <c r="I280" s="182"/>
      <c r="J280" s="183">
        <f>ROUND(I280*H280,2)</f>
        <v>0</v>
      </c>
      <c r="K280" s="184"/>
      <c r="L280" s="37"/>
      <c r="M280" s="185" t="s">
        <v>19</v>
      </c>
      <c r="N280" s="186" t="s">
        <v>45</v>
      </c>
      <c r="O280" s="62"/>
      <c r="P280" s="187">
        <f>O280*H280</f>
        <v>0</v>
      </c>
      <c r="Q280" s="187">
        <v>5.5000000000000003E-4</v>
      </c>
      <c r="R280" s="187">
        <f>Q280*H280</f>
        <v>0</v>
      </c>
      <c r="S280" s="187">
        <v>0</v>
      </c>
      <c r="T280" s="188">
        <f>S280*H280</f>
        <v>0</v>
      </c>
      <c r="U280" s="32"/>
      <c r="V280" s="32"/>
      <c r="W280" s="32"/>
      <c r="X280" s="32"/>
      <c r="Y280" s="32"/>
      <c r="Z280" s="32"/>
      <c r="AA280" s="32"/>
      <c r="AB280" s="32"/>
      <c r="AC280" s="32"/>
      <c r="AD280" s="32"/>
      <c r="AE280" s="32"/>
      <c r="AR280" s="189" t="s">
        <v>253</v>
      </c>
      <c r="AT280" s="189" t="s">
        <v>173</v>
      </c>
      <c r="AU280" s="189" t="s">
        <v>83</v>
      </c>
      <c r="AY280" s="15" t="s">
        <v>168</v>
      </c>
      <c r="BE280" s="190">
        <f>IF(N280="základní",J280,0)</f>
        <v>0</v>
      </c>
      <c r="BF280" s="190">
        <f>IF(N280="snížená",J280,0)</f>
        <v>0</v>
      </c>
      <c r="BG280" s="190">
        <f>IF(N280="zákl. přenesená",J280,0)</f>
        <v>0</v>
      </c>
      <c r="BH280" s="190">
        <f>IF(N280="sníž. přenesená",J280,0)</f>
        <v>0</v>
      </c>
      <c r="BI280" s="190">
        <f>IF(N280="nulová",J280,0)</f>
        <v>0</v>
      </c>
      <c r="BJ280" s="15" t="s">
        <v>81</v>
      </c>
      <c r="BK280" s="190">
        <f>ROUND(I280*H280,2)</f>
        <v>0</v>
      </c>
      <c r="BL280" s="15" t="s">
        <v>253</v>
      </c>
      <c r="BM280" s="189" t="s">
        <v>1469</v>
      </c>
    </row>
    <row r="281" spans="1:65" s="2" customFormat="1" ht="11.25">
      <c r="A281" s="32"/>
      <c r="B281" s="33"/>
      <c r="C281" s="34"/>
      <c r="D281" s="191" t="s">
        <v>179</v>
      </c>
      <c r="E281" s="34"/>
      <c r="F281" s="192" t="s">
        <v>1470</v>
      </c>
      <c r="G281" s="34"/>
      <c r="H281" s="34"/>
      <c r="I281" s="193"/>
      <c r="J281" s="34"/>
      <c r="K281" s="34"/>
      <c r="L281" s="37"/>
      <c r="M281" s="194"/>
      <c r="N281" s="195"/>
      <c r="O281" s="62"/>
      <c r="P281" s="62"/>
      <c r="Q281" s="62"/>
      <c r="R281" s="62"/>
      <c r="S281" s="62"/>
      <c r="T281" s="63"/>
      <c r="U281" s="32"/>
      <c r="V281" s="32"/>
      <c r="W281" s="32"/>
      <c r="X281" s="32"/>
      <c r="Y281" s="32"/>
      <c r="Z281" s="32"/>
      <c r="AA281" s="32"/>
      <c r="AB281" s="32"/>
      <c r="AC281" s="32"/>
      <c r="AD281" s="32"/>
      <c r="AE281" s="32"/>
      <c r="AT281" s="15" t="s">
        <v>179</v>
      </c>
      <c r="AU281" s="15" t="s">
        <v>83</v>
      </c>
    </row>
    <row r="282" spans="1:65" s="2" customFormat="1" ht="14.45" customHeight="1">
      <c r="A282" s="32"/>
      <c r="B282" s="33"/>
      <c r="C282" s="177" t="s">
        <v>696</v>
      </c>
      <c r="D282" s="196" t="s">
        <v>173</v>
      </c>
      <c r="E282" s="178" t="s">
        <v>1471</v>
      </c>
      <c r="F282" s="179" t="s">
        <v>1472</v>
      </c>
      <c r="G282" s="180" t="s">
        <v>176</v>
      </c>
      <c r="H282" s="181">
        <v>0</v>
      </c>
      <c r="I282" s="182"/>
      <c r="J282" s="183">
        <f>ROUND(I282*H282,2)</f>
        <v>0</v>
      </c>
      <c r="K282" s="184"/>
      <c r="L282" s="37"/>
      <c r="M282" s="185" t="s">
        <v>19</v>
      </c>
      <c r="N282" s="186" t="s">
        <v>45</v>
      </c>
      <c r="O282" s="62"/>
      <c r="P282" s="187">
        <f>O282*H282</f>
        <v>0</v>
      </c>
      <c r="Q282" s="187">
        <v>2.7999999999999998E-4</v>
      </c>
      <c r="R282" s="187">
        <f>Q282*H282</f>
        <v>0</v>
      </c>
      <c r="S282" s="187">
        <v>0</v>
      </c>
      <c r="T282" s="188">
        <f>S282*H282</f>
        <v>0</v>
      </c>
      <c r="U282" s="32"/>
      <c r="V282" s="32"/>
      <c r="W282" s="32"/>
      <c r="X282" s="32"/>
      <c r="Y282" s="32"/>
      <c r="Z282" s="32"/>
      <c r="AA282" s="32"/>
      <c r="AB282" s="32"/>
      <c r="AC282" s="32"/>
      <c r="AD282" s="32"/>
      <c r="AE282" s="32"/>
      <c r="AR282" s="189" t="s">
        <v>253</v>
      </c>
      <c r="AT282" s="189" t="s">
        <v>173</v>
      </c>
      <c r="AU282" s="189" t="s">
        <v>83</v>
      </c>
      <c r="AY282" s="15" t="s">
        <v>168</v>
      </c>
      <c r="BE282" s="190">
        <f>IF(N282="základní",J282,0)</f>
        <v>0</v>
      </c>
      <c r="BF282" s="190">
        <f>IF(N282="snížená",J282,0)</f>
        <v>0</v>
      </c>
      <c r="BG282" s="190">
        <f>IF(N282="zákl. přenesená",J282,0)</f>
        <v>0</v>
      </c>
      <c r="BH282" s="190">
        <f>IF(N282="sníž. přenesená",J282,0)</f>
        <v>0</v>
      </c>
      <c r="BI282" s="190">
        <f>IF(N282="nulová",J282,0)</f>
        <v>0</v>
      </c>
      <c r="BJ282" s="15" t="s">
        <v>81</v>
      </c>
      <c r="BK282" s="190">
        <f>ROUND(I282*H282,2)</f>
        <v>0</v>
      </c>
      <c r="BL282" s="15" t="s">
        <v>253</v>
      </c>
      <c r="BM282" s="189" t="s">
        <v>1473</v>
      </c>
    </row>
    <row r="283" spans="1:65" s="2" customFormat="1" ht="11.25">
      <c r="A283" s="32"/>
      <c r="B283" s="33"/>
      <c r="C283" s="34"/>
      <c r="D283" s="191" t="s">
        <v>179</v>
      </c>
      <c r="E283" s="34"/>
      <c r="F283" s="192" t="s">
        <v>1474</v>
      </c>
      <c r="G283" s="34"/>
      <c r="H283" s="34"/>
      <c r="I283" s="193"/>
      <c r="J283" s="34"/>
      <c r="K283" s="34"/>
      <c r="L283" s="37"/>
      <c r="M283" s="194"/>
      <c r="N283" s="195"/>
      <c r="O283" s="62"/>
      <c r="P283" s="62"/>
      <c r="Q283" s="62"/>
      <c r="R283" s="62"/>
      <c r="S283" s="62"/>
      <c r="T283" s="63"/>
      <c r="U283" s="32"/>
      <c r="V283" s="32"/>
      <c r="W283" s="32"/>
      <c r="X283" s="32"/>
      <c r="Y283" s="32"/>
      <c r="Z283" s="32"/>
      <c r="AA283" s="32"/>
      <c r="AB283" s="32"/>
      <c r="AC283" s="32"/>
      <c r="AD283" s="32"/>
      <c r="AE283" s="32"/>
      <c r="AT283" s="15" t="s">
        <v>179</v>
      </c>
      <c r="AU283" s="15" t="s">
        <v>83</v>
      </c>
    </row>
    <row r="284" spans="1:65" s="2" customFormat="1" ht="14.45" customHeight="1">
      <c r="A284" s="32"/>
      <c r="B284" s="33"/>
      <c r="C284" s="177" t="s">
        <v>701</v>
      </c>
      <c r="D284" s="196" t="s">
        <v>173</v>
      </c>
      <c r="E284" s="178" t="s">
        <v>1475</v>
      </c>
      <c r="F284" s="179" t="s">
        <v>1476</v>
      </c>
      <c r="G284" s="180" t="s">
        <v>176</v>
      </c>
      <c r="H284" s="181">
        <v>0</v>
      </c>
      <c r="I284" s="182"/>
      <c r="J284" s="183">
        <f>ROUND(I284*H284,2)</f>
        <v>0</v>
      </c>
      <c r="K284" s="184"/>
      <c r="L284" s="37"/>
      <c r="M284" s="185" t="s">
        <v>19</v>
      </c>
      <c r="N284" s="186" t="s">
        <v>45</v>
      </c>
      <c r="O284" s="62"/>
      <c r="P284" s="187">
        <f>O284*H284</f>
        <v>0</v>
      </c>
      <c r="Q284" s="187">
        <v>3.1E-4</v>
      </c>
      <c r="R284" s="187">
        <f>Q284*H284</f>
        <v>0</v>
      </c>
      <c r="S284" s="187">
        <v>0</v>
      </c>
      <c r="T284" s="188">
        <f>S284*H284</f>
        <v>0</v>
      </c>
      <c r="U284" s="32"/>
      <c r="V284" s="32"/>
      <c r="W284" s="32"/>
      <c r="X284" s="32"/>
      <c r="Y284" s="32"/>
      <c r="Z284" s="32"/>
      <c r="AA284" s="32"/>
      <c r="AB284" s="32"/>
      <c r="AC284" s="32"/>
      <c r="AD284" s="32"/>
      <c r="AE284" s="32"/>
      <c r="AR284" s="189" t="s">
        <v>253</v>
      </c>
      <c r="AT284" s="189" t="s">
        <v>173</v>
      </c>
      <c r="AU284" s="189" t="s">
        <v>83</v>
      </c>
      <c r="AY284" s="15" t="s">
        <v>168</v>
      </c>
      <c r="BE284" s="190">
        <f>IF(N284="základní",J284,0)</f>
        <v>0</v>
      </c>
      <c r="BF284" s="190">
        <f>IF(N284="snížená",J284,0)</f>
        <v>0</v>
      </c>
      <c r="BG284" s="190">
        <f>IF(N284="zákl. přenesená",J284,0)</f>
        <v>0</v>
      </c>
      <c r="BH284" s="190">
        <f>IF(N284="sníž. přenesená",J284,0)</f>
        <v>0</v>
      </c>
      <c r="BI284" s="190">
        <f>IF(N284="nulová",J284,0)</f>
        <v>0</v>
      </c>
      <c r="BJ284" s="15" t="s">
        <v>81</v>
      </c>
      <c r="BK284" s="190">
        <f>ROUND(I284*H284,2)</f>
        <v>0</v>
      </c>
      <c r="BL284" s="15" t="s">
        <v>253</v>
      </c>
      <c r="BM284" s="189" t="s">
        <v>1477</v>
      </c>
    </row>
    <row r="285" spans="1:65" s="2" customFormat="1" ht="11.25">
      <c r="A285" s="32"/>
      <c r="B285" s="33"/>
      <c r="C285" s="34"/>
      <c r="D285" s="191" t="s">
        <v>179</v>
      </c>
      <c r="E285" s="34"/>
      <c r="F285" s="192" t="s">
        <v>1478</v>
      </c>
      <c r="G285" s="34"/>
      <c r="H285" s="34"/>
      <c r="I285" s="193"/>
      <c r="J285" s="34"/>
      <c r="K285" s="34"/>
      <c r="L285" s="37"/>
      <c r="M285" s="194"/>
      <c r="N285" s="195"/>
      <c r="O285" s="62"/>
      <c r="P285" s="62"/>
      <c r="Q285" s="62"/>
      <c r="R285" s="62"/>
      <c r="S285" s="62"/>
      <c r="T285" s="63"/>
      <c r="U285" s="32"/>
      <c r="V285" s="32"/>
      <c r="W285" s="32"/>
      <c r="X285" s="32"/>
      <c r="Y285" s="32"/>
      <c r="Z285" s="32"/>
      <c r="AA285" s="32"/>
      <c r="AB285" s="32"/>
      <c r="AC285" s="32"/>
      <c r="AD285" s="32"/>
      <c r="AE285" s="32"/>
      <c r="AT285" s="15" t="s">
        <v>179</v>
      </c>
      <c r="AU285" s="15" t="s">
        <v>83</v>
      </c>
    </row>
    <row r="286" spans="1:65" s="2" customFormat="1" ht="22.15" customHeight="1">
      <c r="A286" s="32"/>
      <c r="B286" s="33"/>
      <c r="C286" s="177" t="s">
        <v>705</v>
      </c>
      <c r="D286" s="196" t="s">
        <v>173</v>
      </c>
      <c r="E286" s="178" t="s">
        <v>1479</v>
      </c>
      <c r="F286" s="179" t="s">
        <v>1480</v>
      </c>
      <c r="G286" s="180" t="s">
        <v>197</v>
      </c>
      <c r="H286" s="181">
        <v>0</v>
      </c>
      <c r="I286" s="182"/>
      <c r="J286" s="183">
        <f>ROUND(I286*H286,2)</f>
        <v>0</v>
      </c>
      <c r="K286" s="184"/>
      <c r="L286" s="37"/>
      <c r="M286" s="185" t="s">
        <v>19</v>
      </c>
      <c r="N286" s="186" t="s">
        <v>45</v>
      </c>
      <c r="O286" s="62"/>
      <c r="P286" s="187">
        <f>O286*H286</f>
        <v>0</v>
      </c>
      <c r="Q286" s="187">
        <v>0</v>
      </c>
      <c r="R286" s="187">
        <f>Q286*H286</f>
        <v>0</v>
      </c>
      <c r="S286" s="187">
        <v>0</v>
      </c>
      <c r="T286" s="188">
        <f>S286*H286</f>
        <v>0</v>
      </c>
      <c r="U286" s="32"/>
      <c r="V286" s="32"/>
      <c r="W286" s="32"/>
      <c r="X286" s="32"/>
      <c r="Y286" s="32"/>
      <c r="Z286" s="32"/>
      <c r="AA286" s="32"/>
      <c r="AB286" s="32"/>
      <c r="AC286" s="32"/>
      <c r="AD286" s="32"/>
      <c r="AE286" s="32"/>
      <c r="AR286" s="189" t="s">
        <v>253</v>
      </c>
      <c r="AT286" s="189" t="s">
        <v>173</v>
      </c>
      <c r="AU286" s="189" t="s">
        <v>83</v>
      </c>
      <c r="AY286" s="15" t="s">
        <v>168</v>
      </c>
      <c r="BE286" s="190">
        <f>IF(N286="základní",J286,0)</f>
        <v>0</v>
      </c>
      <c r="BF286" s="190">
        <f>IF(N286="snížená",J286,0)</f>
        <v>0</v>
      </c>
      <c r="BG286" s="190">
        <f>IF(N286="zákl. přenesená",J286,0)</f>
        <v>0</v>
      </c>
      <c r="BH286" s="190">
        <f>IF(N286="sníž. přenesená",J286,0)</f>
        <v>0</v>
      </c>
      <c r="BI286" s="190">
        <f>IF(N286="nulová",J286,0)</f>
        <v>0</v>
      </c>
      <c r="BJ286" s="15" t="s">
        <v>81</v>
      </c>
      <c r="BK286" s="190">
        <f>ROUND(I286*H286,2)</f>
        <v>0</v>
      </c>
      <c r="BL286" s="15" t="s">
        <v>253</v>
      </c>
      <c r="BM286" s="189" t="s">
        <v>1481</v>
      </c>
    </row>
    <row r="287" spans="1:65" s="2" customFormat="1" ht="11.25">
      <c r="A287" s="32"/>
      <c r="B287" s="33"/>
      <c r="C287" s="34"/>
      <c r="D287" s="191" t="s">
        <v>179</v>
      </c>
      <c r="E287" s="34"/>
      <c r="F287" s="192" t="s">
        <v>1482</v>
      </c>
      <c r="G287" s="34"/>
      <c r="H287" s="34"/>
      <c r="I287" s="193"/>
      <c r="J287" s="34"/>
      <c r="K287" s="34"/>
      <c r="L287" s="37"/>
      <c r="M287" s="194"/>
      <c r="N287" s="195"/>
      <c r="O287" s="62"/>
      <c r="P287" s="62"/>
      <c r="Q287" s="62"/>
      <c r="R287" s="62"/>
      <c r="S287" s="62"/>
      <c r="T287" s="63"/>
      <c r="U287" s="32"/>
      <c r="V287" s="32"/>
      <c r="W287" s="32"/>
      <c r="X287" s="32"/>
      <c r="Y287" s="32"/>
      <c r="Z287" s="32"/>
      <c r="AA287" s="32"/>
      <c r="AB287" s="32"/>
      <c r="AC287" s="32"/>
      <c r="AD287" s="32"/>
      <c r="AE287" s="32"/>
      <c r="AT287" s="15" t="s">
        <v>179</v>
      </c>
      <c r="AU287" s="15" t="s">
        <v>83</v>
      </c>
    </row>
    <row r="288" spans="1:65" s="12" customFormat="1" ht="22.9" customHeight="1">
      <c r="B288" s="161"/>
      <c r="C288" s="162"/>
      <c r="D288" s="163" t="s">
        <v>73</v>
      </c>
      <c r="E288" s="175" t="s">
        <v>1483</v>
      </c>
      <c r="F288" s="175" t="s">
        <v>1484</v>
      </c>
      <c r="G288" s="162"/>
      <c r="H288" s="162"/>
      <c r="I288" s="165"/>
      <c r="J288" s="176">
        <f>BK288</f>
        <v>0</v>
      </c>
      <c r="K288" s="162"/>
      <c r="L288" s="167"/>
      <c r="M288" s="168"/>
      <c r="N288" s="169"/>
      <c r="O288" s="169"/>
      <c r="P288" s="170">
        <f>SUM(P289:P298)</f>
        <v>0</v>
      </c>
      <c r="Q288" s="169"/>
      <c r="R288" s="170">
        <f>SUM(R289:R298)</f>
        <v>4.7850000000000004E-2</v>
      </c>
      <c r="S288" s="169"/>
      <c r="T288" s="171">
        <f>SUM(T289:T298)</f>
        <v>0</v>
      </c>
      <c r="AR288" s="172" t="s">
        <v>83</v>
      </c>
      <c r="AT288" s="173" t="s">
        <v>73</v>
      </c>
      <c r="AU288" s="173" t="s">
        <v>81</v>
      </c>
      <c r="AY288" s="172" t="s">
        <v>168</v>
      </c>
      <c r="BK288" s="174">
        <f>SUM(BK289:BK298)</f>
        <v>0</v>
      </c>
    </row>
    <row r="289" spans="1:65" s="2" customFormat="1" ht="22.15" customHeight="1">
      <c r="A289" s="32"/>
      <c r="B289" s="33"/>
      <c r="C289" s="177" t="s">
        <v>710</v>
      </c>
      <c r="D289" s="177" t="s">
        <v>173</v>
      </c>
      <c r="E289" s="178" t="s">
        <v>1485</v>
      </c>
      <c r="F289" s="179" t="s">
        <v>1486</v>
      </c>
      <c r="G289" s="180" t="s">
        <v>1248</v>
      </c>
      <c r="H289" s="181">
        <v>3</v>
      </c>
      <c r="I289" s="182"/>
      <c r="J289" s="183">
        <f>ROUND(I289*H289,2)</f>
        <v>0</v>
      </c>
      <c r="K289" s="184"/>
      <c r="L289" s="37"/>
      <c r="M289" s="185" t="s">
        <v>19</v>
      </c>
      <c r="N289" s="186" t="s">
        <v>45</v>
      </c>
      <c r="O289" s="62"/>
      <c r="P289" s="187">
        <f>O289*H289</f>
        <v>0</v>
      </c>
      <c r="Q289" s="187">
        <v>9.1999999999999998E-3</v>
      </c>
      <c r="R289" s="187">
        <f>Q289*H289</f>
        <v>2.76E-2</v>
      </c>
      <c r="S289" s="187">
        <v>0</v>
      </c>
      <c r="T289" s="188">
        <f>S289*H289</f>
        <v>0</v>
      </c>
      <c r="U289" s="32"/>
      <c r="V289" s="32"/>
      <c r="W289" s="32"/>
      <c r="X289" s="32"/>
      <c r="Y289" s="32"/>
      <c r="Z289" s="32"/>
      <c r="AA289" s="32"/>
      <c r="AB289" s="32"/>
      <c r="AC289" s="32"/>
      <c r="AD289" s="32"/>
      <c r="AE289" s="32"/>
      <c r="AR289" s="189" t="s">
        <v>253</v>
      </c>
      <c r="AT289" s="189" t="s">
        <v>173</v>
      </c>
      <c r="AU289" s="189" t="s">
        <v>83</v>
      </c>
      <c r="AY289" s="15" t="s">
        <v>168</v>
      </c>
      <c r="BE289" s="190">
        <f>IF(N289="základní",J289,0)</f>
        <v>0</v>
      </c>
      <c r="BF289" s="190">
        <f>IF(N289="snížená",J289,0)</f>
        <v>0</v>
      </c>
      <c r="BG289" s="190">
        <f>IF(N289="zákl. přenesená",J289,0)</f>
        <v>0</v>
      </c>
      <c r="BH289" s="190">
        <f>IF(N289="sníž. přenesená",J289,0)</f>
        <v>0</v>
      </c>
      <c r="BI289" s="190">
        <f>IF(N289="nulová",J289,0)</f>
        <v>0</v>
      </c>
      <c r="BJ289" s="15" t="s">
        <v>81</v>
      </c>
      <c r="BK289" s="190">
        <f>ROUND(I289*H289,2)</f>
        <v>0</v>
      </c>
      <c r="BL289" s="15" t="s">
        <v>253</v>
      </c>
      <c r="BM289" s="189" t="s">
        <v>1487</v>
      </c>
    </row>
    <row r="290" spans="1:65" s="2" customFormat="1" ht="11.25">
      <c r="A290" s="32"/>
      <c r="B290" s="33"/>
      <c r="C290" s="34"/>
      <c r="D290" s="191" t="s">
        <v>179</v>
      </c>
      <c r="E290" s="34"/>
      <c r="F290" s="192" t="s">
        <v>1488</v>
      </c>
      <c r="G290" s="34"/>
      <c r="H290" s="34"/>
      <c r="I290" s="193"/>
      <c r="J290" s="34"/>
      <c r="K290" s="34"/>
      <c r="L290" s="37"/>
      <c r="M290" s="194"/>
      <c r="N290" s="195"/>
      <c r="O290" s="62"/>
      <c r="P290" s="62"/>
      <c r="Q290" s="62"/>
      <c r="R290" s="62"/>
      <c r="S290" s="62"/>
      <c r="T290" s="63"/>
      <c r="U290" s="32"/>
      <c r="V290" s="32"/>
      <c r="W290" s="32"/>
      <c r="X290" s="32"/>
      <c r="Y290" s="32"/>
      <c r="Z290" s="32"/>
      <c r="AA290" s="32"/>
      <c r="AB290" s="32"/>
      <c r="AC290" s="32"/>
      <c r="AD290" s="32"/>
      <c r="AE290" s="32"/>
      <c r="AT290" s="15" t="s">
        <v>179</v>
      </c>
      <c r="AU290" s="15" t="s">
        <v>83</v>
      </c>
    </row>
    <row r="291" spans="1:65" s="2" customFormat="1" ht="22.15" customHeight="1">
      <c r="A291" s="32"/>
      <c r="B291" s="33"/>
      <c r="C291" s="177" t="s">
        <v>715</v>
      </c>
      <c r="D291" s="177" t="s">
        <v>173</v>
      </c>
      <c r="E291" s="178" t="s">
        <v>1489</v>
      </c>
      <c r="F291" s="179" t="s">
        <v>1490</v>
      </c>
      <c r="G291" s="180" t="s">
        <v>1248</v>
      </c>
      <c r="H291" s="181">
        <v>1</v>
      </c>
      <c r="I291" s="182"/>
      <c r="J291" s="183">
        <f>ROUND(I291*H291,2)</f>
        <v>0</v>
      </c>
      <c r="K291" s="184"/>
      <c r="L291" s="37"/>
      <c r="M291" s="185" t="s">
        <v>19</v>
      </c>
      <c r="N291" s="186" t="s">
        <v>45</v>
      </c>
      <c r="O291" s="62"/>
      <c r="P291" s="187">
        <f>O291*H291</f>
        <v>0</v>
      </c>
      <c r="Q291" s="187">
        <v>1.7649999999999999E-2</v>
      </c>
      <c r="R291" s="187">
        <f>Q291*H291</f>
        <v>1.7649999999999999E-2</v>
      </c>
      <c r="S291" s="187">
        <v>0</v>
      </c>
      <c r="T291" s="188">
        <f>S291*H291</f>
        <v>0</v>
      </c>
      <c r="U291" s="32"/>
      <c r="V291" s="32"/>
      <c r="W291" s="32"/>
      <c r="X291" s="32"/>
      <c r="Y291" s="32"/>
      <c r="Z291" s="32"/>
      <c r="AA291" s="32"/>
      <c r="AB291" s="32"/>
      <c r="AC291" s="32"/>
      <c r="AD291" s="32"/>
      <c r="AE291" s="32"/>
      <c r="AR291" s="189" t="s">
        <v>253</v>
      </c>
      <c r="AT291" s="189" t="s">
        <v>173</v>
      </c>
      <c r="AU291" s="189" t="s">
        <v>83</v>
      </c>
      <c r="AY291" s="15" t="s">
        <v>168</v>
      </c>
      <c r="BE291" s="190">
        <f>IF(N291="základní",J291,0)</f>
        <v>0</v>
      </c>
      <c r="BF291" s="190">
        <f>IF(N291="snížená",J291,0)</f>
        <v>0</v>
      </c>
      <c r="BG291" s="190">
        <f>IF(N291="zákl. přenesená",J291,0)</f>
        <v>0</v>
      </c>
      <c r="BH291" s="190">
        <f>IF(N291="sníž. přenesená",J291,0)</f>
        <v>0</v>
      </c>
      <c r="BI291" s="190">
        <f>IF(N291="nulová",J291,0)</f>
        <v>0</v>
      </c>
      <c r="BJ291" s="15" t="s">
        <v>81</v>
      </c>
      <c r="BK291" s="190">
        <f>ROUND(I291*H291,2)</f>
        <v>0</v>
      </c>
      <c r="BL291" s="15" t="s">
        <v>253</v>
      </c>
      <c r="BM291" s="189" t="s">
        <v>1491</v>
      </c>
    </row>
    <row r="292" spans="1:65" s="2" customFormat="1" ht="11.25">
      <c r="A292" s="32"/>
      <c r="B292" s="33"/>
      <c r="C292" s="34"/>
      <c r="D292" s="191" t="s">
        <v>179</v>
      </c>
      <c r="E292" s="34"/>
      <c r="F292" s="192" t="s">
        <v>1492</v>
      </c>
      <c r="G292" s="34"/>
      <c r="H292" s="34"/>
      <c r="I292" s="193"/>
      <c r="J292" s="34"/>
      <c r="K292" s="34"/>
      <c r="L292" s="37"/>
      <c r="M292" s="194"/>
      <c r="N292" s="195"/>
      <c r="O292" s="62"/>
      <c r="P292" s="62"/>
      <c r="Q292" s="62"/>
      <c r="R292" s="62"/>
      <c r="S292" s="62"/>
      <c r="T292" s="63"/>
      <c r="U292" s="32"/>
      <c r="V292" s="32"/>
      <c r="W292" s="32"/>
      <c r="X292" s="32"/>
      <c r="Y292" s="32"/>
      <c r="Z292" s="32"/>
      <c r="AA292" s="32"/>
      <c r="AB292" s="32"/>
      <c r="AC292" s="32"/>
      <c r="AD292" s="32"/>
      <c r="AE292" s="32"/>
      <c r="AT292" s="15" t="s">
        <v>179</v>
      </c>
      <c r="AU292" s="15" t="s">
        <v>83</v>
      </c>
    </row>
    <row r="293" spans="1:65" s="2" customFormat="1" ht="14.45" customHeight="1">
      <c r="A293" s="32"/>
      <c r="B293" s="33"/>
      <c r="C293" s="177" t="s">
        <v>720</v>
      </c>
      <c r="D293" s="177" t="s">
        <v>173</v>
      </c>
      <c r="E293" s="178" t="s">
        <v>1493</v>
      </c>
      <c r="F293" s="179" t="s">
        <v>1494</v>
      </c>
      <c r="G293" s="180" t="s">
        <v>1248</v>
      </c>
      <c r="H293" s="181">
        <v>4</v>
      </c>
      <c r="I293" s="182"/>
      <c r="J293" s="183">
        <f>ROUND(I293*H293,2)</f>
        <v>0</v>
      </c>
      <c r="K293" s="184"/>
      <c r="L293" s="37"/>
      <c r="M293" s="185" t="s">
        <v>19</v>
      </c>
      <c r="N293" s="186" t="s">
        <v>45</v>
      </c>
      <c r="O293" s="62"/>
      <c r="P293" s="187">
        <f>O293*H293</f>
        <v>0</v>
      </c>
      <c r="Q293" s="187">
        <v>1.4999999999999999E-4</v>
      </c>
      <c r="R293" s="187">
        <f>Q293*H293</f>
        <v>5.9999999999999995E-4</v>
      </c>
      <c r="S293" s="187">
        <v>0</v>
      </c>
      <c r="T293" s="188">
        <f>S293*H293</f>
        <v>0</v>
      </c>
      <c r="U293" s="32"/>
      <c r="V293" s="32"/>
      <c r="W293" s="32"/>
      <c r="X293" s="32"/>
      <c r="Y293" s="32"/>
      <c r="Z293" s="32"/>
      <c r="AA293" s="32"/>
      <c r="AB293" s="32"/>
      <c r="AC293" s="32"/>
      <c r="AD293" s="32"/>
      <c r="AE293" s="32"/>
      <c r="AR293" s="189" t="s">
        <v>253</v>
      </c>
      <c r="AT293" s="189" t="s">
        <v>173</v>
      </c>
      <c r="AU293" s="189" t="s">
        <v>83</v>
      </c>
      <c r="AY293" s="15" t="s">
        <v>168</v>
      </c>
      <c r="BE293" s="190">
        <f>IF(N293="základní",J293,0)</f>
        <v>0</v>
      </c>
      <c r="BF293" s="190">
        <f>IF(N293="snížená",J293,0)</f>
        <v>0</v>
      </c>
      <c r="BG293" s="190">
        <f>IF(N293="zákl. přenesená",J293,0)</f>
        <v>0</v>
      </c>
      <c r="BH293" s="190">
        <f>IF(N293="sníž. přenesená",J293,0)</f>
        <v>0</v>
      </c>
      <c r="BI293" s="190">
        <f>IF(N293="nulová",J293,0)</f>
        <v>0</v>
      </c>
      <c r="BJ293" s="15" t="s">
        <v>81</v>
      </c>
      <c r="BK293" s="190">
        <f>ROUND(I293*H293,2)</f>
        <v>0</v>
      </c>
      <c r="BL293" s="15" t="s">
        <v>253</v>
      </c>
      <c r="BM293" s="189" t="s">
        <v>1495</v>
      </c>
    </row>
    <row r="294" spans="1:65" s="2" customFormat="1" ht="11.25">
      <c r="A294" s="32"/>
      <c r="B294" s="33"/>
      <c r="C294" s="34"/>
      <c r="D294" s="191" t="s">
        <v>179</v>
      </c>
      <c r="E294" s="34"/>
      <c r="F294" s="192" t="s">
        <v>1496</v>
      </c>
      <c r="G294" s="34"/>
      <c r="H294" s="34"/>
      <c r="I294" s="193"/>
      <c r="J294" s="34"/>
      <c r="K294" s="34"/>
      <c r="L294" s="37"/>
      <c r="M294" s="194"/>
      <c r="N294" s="195"/>
      <c r="O294" s="62"/>
      <c r="P294" s="62"/>
      <c r="Q294" s="62"/>
      <c r="R294" s="62"/>
      <c r="S294" s="62"/>
      <c r="T294" s="63"/>
      <c r="U294" s="32"/>
      <c r="V294" s="32"/>
      <c r="W294" s="32"/>
      <c r="X294" s="32"/>
      <c r="Y294" s="32"/>
      <c r="Z294" s="32"/>
      <c r="AA294" s="32"/>
      <c r="AB294" s="32"/>
      <c r="AC294" s="32"/>
      <c r="AD294" s="32"/>
      <c r="AE294" s="32"/>
      <c r="AT294" s="15" t="s">
        <v>179</v>
      </c>
      <c r="AU294" s="15" t="s">
        <v>83</v>
      </c>
    </row>
    <row r="295" spans="1:65" s="2" customFormat="1" ht="14.45" customHeight="1">
      <c r="A295" s="32"/>
      <c r="B295" s="33"/>
      <c r="C295" s="177" t="s">
        <v>727</v>
      </c>
      <c r="D295" s="177" t="s">
        <v>173</v>
      </c>
      <c r="E295" s="178" t="s">
        <v>1497</v>
      </c>
      <c r="F295" s="179" t="s">
        <v>1498</v>
      </c>
      <c r="G295" s="180" t="s">
        <v>1248</v>
      </c>
      <c r="H295" s="181">
        <v>4</v>
      </c>
      <c r="I295" s="182"/>
      <c r="J295" s="183">
        <f>ROUND(I295*H295,2)</f>
        <v>0</v>
      </c>
      <c r="K295" s="184"/>
      <c r="L295" s="37"/>
      <c r="M295" s="185" t="s">
        <v>19</v>
      </c>
      <c r="N295" s="186" t="s">
        <v>45</v>
      </c>
      <c r="O295" s="62"/>
      <c r="P295" s="187">
        <f>O295*H295</f>
        <v>0</v>
      </c>
      <c r="Q295" s="187">
        <v>5.0000000000000001E-4</v>
      </c>
      <c r="R295" s="187">
        <f>Q295*H295</f>
        <v>2E-3</v>
      </c>
      <c r="S295" s="187">
        <v>0</v>
      </c>
      <c r="T295" s="188">
        <f>S295*H295</f>
        <v>0</v>
      </c>
      <c r="U295" s="32"/>
      <c r="V295" s="32"/>
      <c r="W295" s="32"/>
      <c r="X295" s="32"/>
      <c r="Y295" s="32"/>
      <c r="Z295" s="32"/>
      <c r="AA295" s="32"/>
      <c r="AB295" s="32"/>
      <c r="AC295" s="32"/>
      <c r="AD295" s="32"/>
      <c r="AE295" s="32"/>
      <c r="AR295" s="189" t="s">
        <v>253</v>
      </c>
      <c r="AT295" s="189" t="s">
        <v>173</v>
      </c>
      <c r="AU295" s="189" t="s">
        <v>83</v>
      </c>
      <c r="AY295" s="15" t="s">
        <v>168</v>
      </c>
      <c r="BE295" s="190">
        <f>IF(N295="základní",J295,0)</f>
        <v>0</v>
      </c>
      <c r="BF295" s="190">
        <f>IF(N295="snížená",J295,0)</f>
        <v>0</v>
      </c>
      <c r="BG295" s="190">
        <f>IF(N295="zákl. přenesená",J295,0)</f>
        <v>0</v>
      </c>
      <c r="BH295" s="190">
        <f>IF(N295="sníž. přenesená",J295,0)</f>
        <v>0</v>
      </c>
      <c r="BI295" s="190">
        <f>IF(N295="nulová",J295,0)</f>
        <v>0</v>
      </c>
      <c r="BJ295" s="15" t="s">
        <v>81</v>
      </c>
      <c r="BK295" s="190">
        <f>ROUND(I295*H295,2)</f>
        <v>0</v>
      </c>
      <c r="BL295" s="15" t="s">
        <v>253</v>
      </c>
      <c r="BM295" s="189" t="s">
        <v>1499</v>
      </c>
    </row>
    <row r="296" spans="1:65" s="2" customFormat="1" ht="11.25">
      <c r="A296" s="32"/>
      <c r="B296" s="33"/>
      <c r="C296" s="34"/>
      <c r="D296" s="191" t="s">
        <v>179</v>
      </c>
      <c r="E296" s="34"/>
      <c r="F296" s="192" t="s">
        <v>1500</v>
      </c>
      <c r="G296" s="34"/>
      <c r="H296" s="34"/>
      <c r="I296" s="193"/>
      <c r="J296" s="34"/>
      <c r="K296" s="34"/>
      <c r="L296" s="37"/>
      <c r="M296" s="194"/>
      <c r="N296" s="195"/>
      <c r="O296" s="62"/>
      <c r="P296" s="62"/>
      <c r="Q296" s="62"/>
      <c r="R296" s="62"/>
      <c r="S296" s="62"/>
      <c r="T296" s="63"/>
      <c r="U296" s="32"/>
      <c r="V296" s="32"/>
      <c r="W296" s="32"/>
      <c r="X296" s="32"/>
      <c r="Y296" s="32"/>
      <c r="Z296" s="32"/>
      <c r="AA296" s="32"/>
      <c r="AB296" s="32"/>
      <c r="AC296" s="32"/>
      <c r="AD296" s="32"/>
      <c r="AE296" s="32"/>
      <c r="AT296" s="15" t="s">
        <v>179</v>
      </c>
      <c r="AU296" s="15" t="s">
        <v>83</v>
      </c>
    </row>
    <row r="297" spans="1:65" s="2" customFormat="1" ht="22.15" customHeight="1">
      <c r="A297" s="32"/>
      <c r="B297" s="33"/>
      <c r="C297" s="177" t="s">
        <v>732</v>
      </c>
      <c r="D297" s="177" t="s">
        <v>173</v>
      </c>
      <c r="E297" s="178" t="s">
        <v>1501</v>
      </c>
      <c r="F297" s="179" t="s">
        <v>1502</v>
      </c>
      <c r="G297" s="180" t="s">
        <v>197</v>
      </c>
      <c r="H297" s="181">
        <v>4.8000000000000001E-2</v>
      </c>
      <c r="I297" s="182"/>
      <c r="J297" s="183">
        <f>ROUND(I297*H297,2)</f>
        <v>0</v>
      </c>
      <c r="K297" s="184"/>
      <c r="L297" s="37"/>
      <c r="M297" s="185" t="s">
        <v>19</v>
      </c>
      <c r="N297" s="186" t="s">
        <v>45</v>
      </c>
      <c r="O297" s="62"/>
      <c r="P297" s="187">
        <f>O297*H297</f>
        <v>0</v>
      </c>
      <c r="Q297" s="187">
        <v>0</v>
      </c>
      <c r="R297" s="187">
        <f>Q297*H297</f>
        <v>0</v>
      </c>
      <c r="S297" s="187">
        <v>0</v>
      </c>
      <c r="T297" s="188">
        <f>S297*H297</f>
        <v>0</v>
      </c>
      <c r="U297" s="32"/>
      <c r="V297" s="32"/>
      <c r="W297" s="32"/>
      <c r="X297" s="32"/>
      <c r="Y297" s="32"/>
      <c r="Z297" s="32"/>
      <c r="AA297" s="32"/>
      <c r="AB297" s="32"/>
      <c r="AC297" s="32"/>
      <c r="AD297" s="32"/>
      <c r="AE297" s="32"/>
      <c r="AR297" s="189" t="s">
        <v>253</v>
      </c>
      <c r="AT297" s="189" t="s">
        <v>173</v>
      </c>
      <c r="AU297" s="189" t="s">
        <v>83</v>
      </c>
      <c r="AY297" s="15" t="s">
        <v>168</v>
      </c>
      <c r="BE297" s="190">
        <f>IF(N297="základní",J297,0)</f>
        <v>0</v>
      </c>
      <c r="BF297" s="190">
        <f>IF(N297="snížená",J297,0)</f>
        <v>0</v>
      </c>
      <c r="BG297" s="190">
        <f>IF(N297="zákl. přenesená",J297,0)</f>
        <v>0</v>
      </c>
      <c r="BH297" s="190">
        <f>IF(N297="sníž. přenesená",J297,0)</f>
        <v>0</v>
      </c>
      <c r="BI297" s="190">
        <f>IF(N297="nulová",J297,0)</f>
        <v>0</v>
      </c>
      <c r="BJ297" s="15" t="s">
        <v>81</v>
      </c>
      <c r="BK297" s="190">
        <f>ROUND(I297*H297,2)</f>
        <v>0</v>
      </c>
      <c r="BL297" s="15" t="s">
        <v>253</v>
      </c>
      <c r="BM297" s="189" t="s">
        <v>1503</v>
      </c>
    </row>
    <row r="298" spans="1:65" s="2" customFormat="1" ht="11.25">
      <c r="A298" s="32"/>
      <c r="B298" s="33"/>
      <c r="C298" s="34"/>
      <c r="D298" s="191" t="s">
        <v>179</v>
      </c>
      <c r="E298" s="34"/>
      <c r="F298" s="192" t="s">
        <v>1504</v>
      </c>
      <c r="G298" s="34"/>
      <c r="H298" s="34"/>
      <c r="I298" s="193"/>
      <c r="J298" s="34"/>
      <c r="K298" s="34"/>
      <c r="L298" s="37"/>
      <c r="M298" s="194"/>
      <c r="N298" s="195"/>
      <c r="O298" s="62"/>
      <c r="P298" s="62"/>
      <c r="Q298" s="62"/>
      <c r="R298" s="62"/>
      <c r="S298" s="62"/>
      <c r="T298" s="63"/>
      <c r="U298" s="32"/>
      <c r="V298" s="32"/>
      <c r="W298" s="32"/>
      <c r="X298" s="32"/>
      <c r="Y298" s="32"/>
      <c r="Z298" s="32"/>
      <c r="AA298" s="32"/>
      <c r="AB298" s="32"/>
      <c r="AC298" s="32"/>
      <c r="AD298" s="32"/>
      <c r="AE298" s="32"/>
      <c r="AT298" s="15" t="s">
        <v>179</v>
      </c>
      <c r="AU298" s="15" t="s">
        <v>83</v>
      </c>
    </row>
    <row r="299" spans="1:65" s="12" customFormat="1" ht="22.9" customHeight="1">
      <c r="B299" s="161"/>
      <c r="C299" s="162"/>
      <c r="D299" s="163" t="s">
        <v>73</v>
      </c>
      <c r="E299" s="175" t="s">
        <v>1505</v>
      </c>
      <c r="F299" s="175" t="s">
        <v>1506</v>
      </c>
      <c r="G299" s="162"/>
      <c r="H299" s="162"/>
      <c r="I299" s="165"/>
      <c r="J299" s="176">
        <f>BK299</f>
        <v>0</v>
      </c>
      <c r="K299" s="162"/>
      <c r="L299" s="167"/>
      <c r="M299" s="168"/>
      <c r="N299" s="169"/>
      <c r="O299" s="169"/>
      <c r="P299" s="170">
        <f>SUM(P300:P305)</f>
        <v>0</v>
      </c>
      <c r="Q299" s="169"/>
      <c r="R299" s="170">
        <f>SUM(R300:R305)</f>
        <v>0</v>
      </c>
      <c r="S299" s="169"/>
      <c r="T299" s="171">
        <f>SUM(T300:T305)</f>
        <v>0</v>
      </c>
      <c r="AR299" s="172" t="s">
        <v>83</v>
      </c>
      <c r="AT299" s="173" t="s">
        <v>73</v>
      </c>
      <c r="AU299" s="173" t="s">
        <v>81</v>
      </c>
      <c r="AY299" s="172" t="s">
        <v>168</v>
      </c>
      <c r="BK299" s="174">
        <f>SUM(BK300:BK305)</f>
        <v>0</v>
      </c>
    </row>
    <row r="300" spans="1:65" s="2" customFormat="1" ht="22.15" customHeight="1">
      <c r="A300" s="32"/>
      <c r="B300" s="33"/>
      <c r="C300" s="177" t="s">
        <v>737</v>
      </c>
      <c r="D300" s="196" t="s">
        <v>173</v>
      </c>
      <c r="E300" s="178" t="s">
        <v>1507</v>
      </c>
      <c r="F300" s="179" t="s">
        <v>1508</v>
      </c>
      <c r="G300" s="180" t="s">
        <v>176</v>
      </c>
      <c r="H300" s="181">
        <v>0</v>
      </c>
      <c r="I300" s="182"/>
      <c r="J300" s="183">
        <f>ROUND(I300*H300,2)</f>
        <v>0</v>
      </c>
      <c r="K300" s="184"/>
      <c r="L300" s="37"/>
      <c r="M300" s="185" t="s">
        <v>19</v>
      </c>
      <c r="N300" s="186" t="s">
        <v>45</v>
      </c>
      <c r="O300" s="62"/>
      <c r="P300" s="187">
        <f>O300*H300</f>
        <v>0</v>
      </c>
      <c r="Q300" s="187">
        <v>1.7000000000000001E-4</v>
      </c>
      <c r="R300" s="187">
        <f>Q300*H300</f>
        <v>0</v>
      </c>
      <c r="S300" s="187">
        <v>0</v>
      </c>
      <c r="T300" s="188">
        <f>S300*H300</f>
        <v>0</v>
      </c>
      <c r="U300" s="32"/>
      <c r="V300" s="32"/>
      <c r="W300" s="32"/>
      <c r="X300" s="32"/>
      <c r="Y300" s="32"/>
      <c r="Z300" s="32"/>
      <c r="AA300" s="32"/>
      <c r="AB300" s="32"/>
      <c r="AC300" s="32"/>
      <c r="AD300" s="32"/>
      <c r="AE300" s="32"/>
      <c r="AR300" s="189" t="s">
        <v>253</v>
      </c>
      <c r="AT300" s="189" t="s">
        <v>173</v>
      </c>
      <c r="AU300" s="189" t="s">
        <v>83</v>
      </c>
      <c r="AY300" s="15" t="s">
        <v>168</v>
      </c>
      <c r="BE300" s="190">
        <f>IF(N300="základní",J300,0)</f>
        <v>0</v>
      </c>
      <c r="BF300" s="190">
        <f>IF(N300="snížená",J300,0)</f>
        <v>0</v>
      </c>
      <c r="BG300" s="190">
        <f>IF(N300="zákl. přenesená",J300,0)</f>
        <v>0</v>
      </c>
      <c r="BH300" s="190">
        <f>IF(N300="sníž. přenesená",J300,0)</f>
        <v>0</v>
      </c>
      <c r="BI300" s="190">
        <f>IF(N300="nulová",J300,0)</f>
        <v>0</v>
      </c>
      <c r="BJ300" s="15" t="s">
        <v>81</v>
      </c>
      <c r="BK300" s="190">
        <f>ROUND(I300*H300,2)</f>
        <v>0</v>
      </c>
      <c r="BL300" s="15" t="s">
        <v>253</v>
      </c>
      <c r="BM300" s="189" t="s">
        <v>1509</v>
      </c>
    </row>
    <row r="301" spans="1:65" s="2" customFormat="1" ht="11.25">
      <c r="A301" s="32"/>
      <c r="B301" s="33"/>
      <c r="C301" s="34"/>
      <c r="D301" s="191" t="s">
        <v>179</v>
      </c>
      <c r="E301" s="34"/>
      <c r="F301" s="192" t="s">
        <v>1510</v>
      </c>
      <c r="G301" s="34"/>
      <c r="H301" s="34"/>
      <c r="I301" s="193"/>
      <c r="J301" s="34"/>
      <c r="K301" s="34"/>
      <c r="L301" s="37"/>
      <c r="M301" s="194"/>
      <c r="N301" s="195"/>
      <c r="O301" s="62"/>
      <c r="P301" s="62"/>
      <c r="Q301" s="62"/>
      <c r="R301" s="62"/>
      <c r="S301" s="62"/>
      <c r="T301" s="63"/>
      <c r="U301" s="32"/>
      <c r="V301" s="32"/>
      <c r="W301" s="32"/>
      <c r="X301" s="32"/>
      <c r="Y301" s="32"/>
      <c r="Z301" s="32"/>
      <c r="AA301" s="32"/>
      <c r="AB301" s="32"/>
      <c r="AC301" s="32"/>
      <c r="AD301" s="32"/>
      <c r="AE301" s="32"/>
      <c r="AT301" s="15" t="s">
        <v>179</v>
      </c>
      <c r="AU301" s="15" t="s">
        <v>83</v>
      </c>
    </row>
    <row r="302" spans="1:65" s="2" customFormat="1" ht="22.15" customHeight="1">
      <c r="A302" s="32"/>
      <c r="B302" s="33"/>
      <c r="C302" s="177" t="s">
        <v>742</v>
      </c>
      <c r="D302" s="196" t="s">
        <v>173</v>
      </c>
      <c r="E302" s="178" t="s">
        <v>1511</v>
      </c>
      <c r="F302" s="179" t="s">
        <v>1512</v>
      </c>
      <c r="G302" s="180" t="s">
        <v>176</v>
      </c>
      <c r="H302" s="181">
        <v>0</v>
      </c>
      <c r="I302" s="182"/>
      <c r="J302" s="183">
        <f>ROUND(I302*H302,2)</f>
        <v>0</v>
      </c>
      <c r="K302" s="184"/>
      <c r="L302" s="37"/>
      <c r="M302" s="185" t="s">
        <v>19</v>
      </c>
      <c r="N302" s="186" t="s">
        <v>45</v>
      </c>
      <c r="O302" s="62"/>
      <c r="P302" s="187">
        <f>O302*H302</f>
        <v>0</v>
      </c>
      <c r="Q302" s="187">
        <v>2.4000000000000001E-4</v>
      </c>
      <c r="R302" s="187">
        <f>Q302*H302</f>
        <v>0</v>
      </c>
      <c r="S302" s="187">
        <v>0</v>
      </c>
      <c r="T302" s="188">
        <f>S302*H302</f>
        <v>0</v>
      </c>
      <c r="U302" s="32"/>
      <c r="V302" s="32"/>
      <c r="W302" s="32"/>
      <c r="X302" s="32"/>
      <c r="Y302" s="32"/>
      <c r="Z302" s="32"/>
      <c r="AA302" s="32"/>
      <c r="AB302" s="32"/>
      <c r="AC302" s="32"/>
      <c r="AD302" s="32"/>
      <c r="AE302" s="32"/>
      <c r="AR302" s="189" t="s">
        <v>253</v>
      </c>
      <c r="AT302" s="189" t="s">
        <v>173</v>
      </c>
      <c r="AU302" s="189" t="s">
        <v>83</v>
      </c>
      <c r="AY302" s="15" t="s">
        <v>168</v>
      </c>
      <c r="BE302" s="190">
        <f>IF(N302="základní",J302,0)</f>
        <v>0</v>
      </c>
      <c r="BF302" s="190">
        <f>IF(N302="snížená",J302,0)</f>
        <v>0</v>
      </c>
      <c r="BG302" s="190">
        <f>IF(N302="zákl. přenesená",J302,0)</f>
        <v>0</v>
      </c>
      <c r="BH302" s="190">
        <f>IF(N302="sníž. přenesená",J302,0)</f>
        <v>0</v>
      </c>
      <c r="BI302" s="190">
        <f>IF(N302="nulová",J302,0)</f>
        <v>0</v>
      </c>
      <c r="BJ302" s="15" t="s">
        <v>81</v>
      </c>
      <c r="BK302" s="190">
        <f>ROUND(I302*H302,2)</f>
        <v>0</v>
      </c>
      <c r="BL302" s="15" t="s">
        <v>253</v>
      </c>
      <c r="BM302" s="189" t="s">
        <v>1513</v>
      </c>
    </row>
    <row r="303" spans="1:65" s="2" customFormat="1" ht="11.25">
      <c r="A303" s="32"/>
      <c r="B303" s="33"/>
      <c r="C303" s="34"/>
      <c r="D303" s="191" t="s">
        <v>179</v>
      </c>
      <c r="E303" s="34"/>
      <c r="F303" s="192" t="s">
        <v>1514</v>
      </c>
      <c r="G303" s="34"/>
      <c r="H303" s="34"/>
      <c r="I303" s="193"/>
      <c r="J303" s="34"/>
      <c r="K303" s="34"/>
      <c r="L303" s="37"/>
      <c r="M303" s="194"/>
      <c r="N303" s="195"/>
      <c r="O303" s="62"/>
      <c r="P303" s="62"/>
      <c r="Q303" s="62"/>
      <c r="R303" s="62"/>
      <c r="S303" s="62"/>
      <c r="T303" s="63"/>
      <c r="U303" s="32"/>
      <c r="V303" s="32"/>
      <c r="W303" s="32"/>
      <c r="X303" s="32"/>
      <c r="Y303" s="32"/>
      <c r="Z303" s="32"/>
      <c r="AA303" s="32"/>
      <c r="AB303" s="32"/>
      <c r="AC303" s="32"/>
      <c r="AD303" s="32"/>
      <c r="AE303" s="32"/>
      <c r="AT303" s="15" t="s">
        <v>179</v>
      </c>
      <c r="AU303" s="15" t="s">
        <v>83</v>
      </c>
    </row>
    <row r="304" spans="1:65" s="2" customFormat="1" ht="22.15" customHeight="1">
      <c r="A304" s="32"/>
      <c r="B304" s="33"/>
      <c r="C304" s="177" t="s">
        <v>747</v>
      </c>
      <c r="D304" s="196" t="s">
        <v>173</v>
      </c>
      <c r="E304" s="178" t="s">
        <v>1515</v>
      </c>
      <c r="F304" s="179" t="s">
        <v>1516</v>
      </c>
      <c r="G304" s="180" t="s">
        <v>176</v>
      </c>
      <c r="H304" s="181">
        <v>0</v>
      </c>
      <c r="I304" s="182"/>
      <c r="J304" s="183">
        <f>ROUND(I304*H304,2)</f>
        <v>0</v>
      </c>
      <c r="K304" s="184"/>
      <c r="L304" s="37"/>
      <c r="M304" s="185" t="s">
        <v>19</v>
      </c>
      <c r="N304" s="186" t="s">
        <v>45</v>
      </c>
      <c r="O304" s="62"/>
      <c r="P304" s="187">
        <f>O304*H304</f>
        <v>0</v>
      </c>
      <c r="Q304" s="187">
        <v>3.4000000000000002E-4</v>
      </c>
      <c r="R304" s="187">
        <f>Q304*H304</f>
        <v>0</v>
      </c>
      <c r="S304" s="187">
        <v>0</v>
      </c>
      <c r="T304" s="188">
        <f>S304*H304</f>
        <v>0</v>
      </c>
      <c r="U304" s="32"/>
      <c r="V304" s="32"/>
      <c r="W304" s="32"/>
      <c r="X304" s="32"/>
      <c r="Y304" s="32"/>
      <c r="Z304" s="32"/>
      <c r="AA304" s="32"/>
      <c r="AB304" s="32"/>
      <c r="AC304" s="32"/>
      <c r="AD304" s="32"/>
      <c r="AE304" s="32"/>
      <c r="AR304" s="189" t="s">
        <v>253</v>
      </c>
      <c r="AT304" s="189" t="s">
        <v>173</v>
      </c>
      <c r="AU304" s="189" t="s">
        <v>83</v>
      </c>
      <c r="AY304" s="15" t="s">
        <v>168</v>
      </c>
      <c r="BE304" s="190">
        <f>IF(N304="základní",J304,0)</f>
        <v>0</v>
      </c>
      <c r="BF304" s="190">
        <f>IF(N304="snížená",J304,0)</f>
        <v>0</v>
      </c>
      <c r="BG304" s="190">
        <f>IF(N304="zákl. přenesená",J304,0)</f>
        <v>0</v>
      </c>
      <c r="BH304" s="190">
        <f>IF(N304="sníž. přenesená",J304,0)</f>
        <v>0</v>
      </c>
      <c r="BI304" s="190">
        <f>IF(N304="nulová",J304,0)</f>
        <v>0</v>
      </c>
      <c r="BJ304" s="15" t="s">
        <v>81</v>
      </c>
      <c r="BK304" s="190">
        <f>ROUND(I304*H304,2)</f>
        <v>0</v>
      </c>
      <c r="BL304" s="15" t="s">
        <v>253</v>
      </c>
      <c r="BM304" s="189" t="s">
        <v>1517</v>
      </c>
    </row>
    <row r="305" spans="1:47" s="2" customFormat="1" ht="11.25">
      <c r="A305" s="32"/>
      <c r="B305" s="33"/>
      <c r="C305" s="34"/>
      <c r="D305" s="191" t="s">
        <v>179</v>
      </c>
      <c r="E305" s="34"/>
      <c r="F305" s="192" t="s">
        <v>1518</v>
      </c>
      <c r="G305" s="34"/>
      <c r="H305" s="34"/>
      <c r="I305" s="193"/>
      <c r="J305" s="34"/>
      <c r="K305" s="34"/>
      <c r="L305" s="37"/>
      <c r="M305" s="214"/>
      <c r="N305" s="215"/>
      <c r="O305" s="211"/>
      <c r="P305" s="211"/>
      <c r="Q305" s="211"/>
      <c r="R305" s="211"/>
      <c r="S305" s="211"/>
      <c r="T305" s="216"/>
      <c r="U305" s="32"/>
      <c r="V305" s="32"/>
      <c r="W305" s="32"/>
      <c r="X305" s="32"/>
      <c r="Y305" s="32"/>
      <c r="Z305" s="32"/>
      <c r="AA305" s="32"/>
      <c r="AB305" s="32"/>
      <c r="AC305" s="32"/>
      <c r="AD305" s="32"/>
      <c r="AE305" s="32"/>
      <c r="AT305" s="15" t="s">
        <v>179</v>
      </c>
      <c r="AU305" s="15" t="s">
        <v>83</v>
      </c>
    </row>
    <row r="306" spans="1:47" s="2" customFormat="1" ht="6.95" customHeight="1">
      <c r="A306" s="32"/>
      <c r="B306" s="45"/>
      <c r="C306" s="46"/>
      <c r="D306" s="46"/>
      <c r="E306" s="46"/>
      <c r="F306" s="46"/>
      <c r="G306" s="46"/>
      <c r="H306" s="46"/>
      <c r="I306" s="46"/>
      <c r="J306" s="46"/>
      <c r="K306" s="46"/>
      <c r="L306" s="37"/>
      <c r="M306" s="32"/>
      <c r="O306" s="32"/>
      <c r="P306" s="32"/>
      <c r="Q306" s="32"/>
      <c r="R306" s="32"/>
      <c r="S306" s="32"/>
      <c r="T306" s="32"/>
      <c r="U306" s="32"/>
      <c r="V306" s="32"/>
      <c r="W306" s="32"/>
      <c r="X306" s="32"/>
      <c r="Y306" s="32"/>
      <c r="Z306" s="32"/>
      <c r="AA306" s="32"/>
      <c r="AB306" s="32"/>
      <c r="AC306" s="32"/>
      <c r="AD306" s="32"/>
      <c r="AE306" s="32"/>
    </row>
  </sheetData>
  <sheetProtection algorithmName="SHA-512" hashValue="D7jBFti7CM9Qfet6X6WWLrPBuGILGXtTS+odJUsSCpoOr7HhguFFYtnBeQUPwIYRJD5XzZksct5jiflrnQ/Hhg==" saltValue="RlKUylLdQM3iLTmp1y7HQlKI6rD5mSdUVsBzN9abK2Ey+7KJrVcXrZKk/k5pyidHLMyjYHvBwzmOQyi/cQhkug==" spinCount="100000" sheet="1" objects="1" scenarios="1" formatColumns="0" formatRows="0" autoFilter="0"/>
  <autoFilter ref="C92:K305"/>
  <mergeCells count="12">
    <mergeCell ref="E85:H85"/>
    <mergeCell ref="L2:V2"/>
    <mergeCell ref="E50:H50"/>
    <mergeCell ref="E52:H52"/>
    <mergeCell ref="E54:H54"/>
    <mergeCell ref="E81:H81"/>
    <mergeCell ref="E83:H83"/>
    <mergeCell ref="E7:H7"/>
    <mergeCell ref="E9:H9"/>
    <mergeCell ref="E11:H11"/>
    <mergeCell ref="E20:H20"/>
    <mergeCell ref="E29:H29"/>
  </mergeCells>
  <hyperlinks>
    <hyperlink ref="F97" r:id="rId1"/>
    <hyperlink ref="F99" r:id="rId2"/>
    <hyperlink ref="F101" r:id="rId3"/>
    <hyperlink ref="F105" r:id="rId4"/>
    <hyperlink ref="F107" r:id="rId5"/>
    <hyperlink ref="F109" r:id="rId6"/>
    <hyperlink ref="F111" r:id="rId7"/>
    <hyperlink ref="F113" r:id="rId8"/>
    <hyperlink ref="F115" r:id="rId9"/>
    <hyperlink ref="F117" r:id="rId10"/>
    <hyperlink ref="F119" r:id="rId11"/>
    <hyperlink ref="F121" r:id="rId12"/>
    <hyperlink ref="F123" r:id="rId13"/>
    <hyperlink ref="F125" r:id="rId14"/>
    <hyperlink ref="F127" r:id="rId15"/>
    <hyperlink ref="F129" r:id="rId16"/>
    <hyperlink ref="F131" r:id="rId17"/>
    <hyperlink ref="F134" r:id="rId18"/>
    <hyperlink ref="F136" r:id="rId19"/>
    <hyperlink ref="F138" r:id="rId20"/>
    <hyperlink ref="F140" r:id="rId21"/>
    <hyperlink ref="F152" r:id="rId22"/>
    <hyperlink ref="F155" r:id="rId23"/>
    <hyperlink ref="F157" r:id="rId24"/>
    <hyperlink ref="F159" r:id="rId25"/>
    <hyperlink ref="F161" r:id="rId26"/>
    <hyperlink ref="F163" r:id="rId27"/>
    <hyperlink ref="F165" r:id="rId28"/>
    <hyperlink ref="F167" r:id="rId29"/>
    <hyperlink ref="F169" r:id="rId30"/>
    <hyperlink ref="F171" r:id="rId31"/>
    <hyperlink ref="F173" r:id="rId32"/>
    <hyperlink ref="F175" r:id="rId33"/>
    <hyperlink ref="F177" r:id="rId34"/>
    <hyperlink ref="F179" r:id="rId35"/>
    <hyperlink ref="F181" r:id="rId36"/>
    <hyperlink ref="F183" r:id="rId37"/>
    <hyperlink ref="F185" r:id="rId38"/>
    <hyperlink ref="F187" r:id="rId39"/>
    <hyperlink ref="F189" r:id="rId40"/>
    <hyperlink ref="F191" r:id="rId41"/>
    <hyperlink ref="F193" r:id="rId42"/>
    <hyperlink ref="F195" r:id="rId43"/>
    <hyperlink ref="F197" r:id="rId44"/>
    <hyperlink ref="F199" r:id="rId45"/>
    <hyperlink ref="F201" r:id="rId46"/>
    <hyperlink ref="F203" r:id="rId47"/>
    <hyperlink ref="F205" r:id="rId48"/>
    <hyperlink ref="F207" r:id="rId49"/>
    <hyperlink ref="F209" r:id="rId50"/>
    <hyperlink ref="F211" r:id="rId51"/>
    <hyperlink ref="F213" r:id="rId52"/>
    <hyperlink ref="F220" r:id="rId53"/>
    <hyperlink ref="F223" r:id="rId54"/>
    <hyperlink ref="F225" r:id="rId55"/>
    <hyperlink ref="F230" r:id="rId56"/>
    <hyperlink ref="F232" r:id="rId57"/>
    <hyperlink ref="F235" r:id="rId58"/>
    <hyperlink ref="F238" r:id="rId59"/>
    <hyperlink ref="F241" r:id="rId60"/>
    <hyperlink ref="F243" r:id="rId61"/>
    <hyperlink ref="F245" r:id="rId62"/>
    <hyperlink ref="F249" r:id="rId63"/>
    <hyperlink ref="F251" r:id="rId64"/>
    <hyperlink ref="F253" r:id="rId65"/>
    <hyperlink ref="F256" r:id="rId66"/>
    <hyperlink ref="F258" r:id="rId67"/>
    <hyperlink ref="F261" r:id="rId68"/>
    <hyperlink ref="F263" r:id="rId69"/>
    <hyperlink ref="F265" r:id="rId70"/>
    <hyperlink ref="F267" r:id="rId71"/>
    <hyperlink ref="F269" r:id="rId72"/>
    <hyperlink ref="F271" r:id="rId73"/>
    <hyperlink ref="F275" r:id="rId74"/>
    <hyperlink ref="F277" r:id="rId75"/>
    <hyperlink ref="F279" r:id="rId76"/>
    <hyperlink ref="F281" r:id="rId77"/>
    <hyperlink ref="F283" r:id="rId78"/>
    <hyperlink ref="F285" r:id="rId79"/>
    <hyperlink ref="F287" r:id="rId80"/>
    <hyperlink ref="F290" r:id="rId81"/>
    <hyperlink ref="F292" r:id="rId82"/>
    <hyperlink ref="F294" r:id="rId83"/>
    <hyperlink ref="F296" r:id="rId84"/>
    <hyperlink ref="F298" r:id="rId85"/>
    <hyperlink ref="F301" r:id="rId86"/>
    <hyperlink ref="F303" r:id="rId87"/>
    <hyperlink ref="F305" r:id="rId88"/>
  </hyperlinks>
  <pageMargins left="0.39374999999999999" right="0.39374999999999999" top="0.39374999999999999" bottom="0.39374999999999999" header="0" footer="0"/>
  <pageSetup paperSize="9" scale="88" fitToHeight="100" orientation="landscape" blackAndWhite="1" r:id="rId89"/>
  <headerFooter>
    <oddFooter>&amp;CStrana &amp;P z &amp;N</oddFooter>
  </headerFooter>
  <drawing r:id="rId9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85"/>
  <sheetViews>
    <sheetView showGridLines="0" workbookViewId="0"/>
  </sheetViews>
  <sheetFormatPr defaultRowHeight="15"/>
  <cols>
    <col min="1" max="1" width="8.83203125" style="1" customWidth="1"/>
    <col min="2" max="2" width="1.1640625" style="1" customWidth="1"/>
    <col min="3" max="4" width="4.5" style="1" customWidth="1"/>
    <col min="5" max="5" width="18.33203125" style="1" customWidth="1"/>
    <col min="6" max="6" width="108" style="1" customWidth="1"/>
    <col min="7" max="7" width="8" style="1" customWidth="1"/>
    <col min="8" max="8" width="15" style="1" customWidth="1"/>
    <col min="9" max="9" width="16.83203125" style="1" customWidth="1"/>
    <col min="10" max="10" width="23.83203125" style="1" customWidth="1"/>
    <col min="11" max="11" width="23.83203125" style="1" hidden="1" customWidth="1"/>
    <col min="12" max="12" width="10" style="1" customWidth="1"/>
    <col min="13" max="13" width="11.5" style="1" hidden="1" customWidth="1"/>
    <col min="14" max="14" width="9.1640625" style="1" hidden="1"/>
    <col min="15" max="20" width="15.1640625" style="1" hidden="1" customWidth="1"/>
    <col min="21" max="21" width="17.5" style="1" hidden="1" customWidth="1"/>
    <col min="22" max="22" width="13.1640625" style="1" customWidth="1"/>
    <col min="23" max="23" width="17.5" style="1" customWidth="1"/>
    <col min="24" max="24" width="13.1640625" style="1" customWidth="1"/>
    <col min="25" max="25" width="16" style="1" customWidth="1"/>
    <col min="26" max="26" width="11.6640625" style="1" customWidth="1"/>
    <col min="27" max="27" width="16" style="1" customWidth="1"/>
    <col min="28" max="28" width="17.5" style="1" customWidth="1"/>
    <col min="29" max="29" width="11.6640625" style="1" customWidth="1"/>
    <col min="30" max="30" width="16" style="1" customWidth="1"/>
    <col min="31" max="31" width="17.5" style="1" customWidth="1"/>
    <col min="44" max="65" width="9.1640625" style="1" hidden="1"/>
  </cols>
  <sheetData>
    <row r="2" spans="1:46" s="1" customFormat="1" ht="36.950000000000003" customHeight="1">
      <c r="L2" s="342"/>
      <c r="M2" s="342"/>
      <c r="N2" s="342"/>
      <c r="O2" s="342"/>
      <c r="P2" s="342"/>
      <c r="Q2" s="342"/>
      <c r="R2" s="342"/>
      <c r="S2" s="342"/>
      <c r="T2" s="342"/>
      <c r="U2" s="342"/>
      <c r="V2" s="342"/>
      <c r="AT2" s="15" t="s">
        <v>97</v>
      </c>
    </row>
    <row r="3" spans="1:46" s="1" customFormat="1" ht="6.95" customHeight="1">
      <c r="B3" s="106"/>
      <c r="C3" s="107"/>
      <c r="D3" s="107"/>
      <c r="E3" s="107"/>
      <c r="F3" s="107"/>
      <c r="G3" s="107"/>
      <c r="H3" s="107"/>
      <c r="I3" s="107"/>
      <c r="J3" s="107"/>
      <c r="K3" s="107"/>
      <c r="L3" s="18"/>
      <c r="AT3" s="15" t="s">
        <v>83</v>
      </c>
    </row>
    <row r="4" spans="1:46" s="1" customFormat="1" ht="24.95" customHeight="1">
      <c r="B4" s="18"/>
      <c r="D4" s="108" t="s">
        <v>111</v>
      </c>
      <c r="L4" s="18"/>
      <c r="M4" s="109" t="s">
        <v>10</v>
      </c>
      <c r="AT4" s="15" t="s">
        <v>4</v>
      </c>
    </row>
    <row r="5" spans="1:46" s="1" customFormat="1" ht="6.95" customHeight="1">
      <c r="B5" s="18"/>
      <c r="L5" s="18"/>
    </row>
    <row r="6" spans="1:46" s="1" customFormat="1" ht="12" customHeight="1">
      <c r="B6" s="18"/>
      <c r="D6" s="110" t="s">
        <v>16</v>
      </c>
      <c r="L6" s="18"/>
    </row>
    <row r="7" spans="1:46" s="1" customFormat="1" ht="14.45" customHeight="1">
      <c r="B7" s="18"/>
      <c r="E7" s="343" t="str">
        <f>'Rekapitulace stavby'!K6</f>
        <v>Stavební úpravy objektu č.p. 104 a 105, Café Herzog, Broumov - 1. etapa</v>
      </c>
      <c r="F7" s="344"/>
      <c r="G7" s="344"/>
      <c r="H7" s="344"/>
      <c r="L7" s="18"/>
    </row>
    <row r="8" spans="1:46" s="1" customFormat="1" ht="12" customHeight="1">
      <c r="B8" s="18"/>
      <c r="D8" s="110" t="s">
        <v>112</v>
      </c>
      <c r="L8" s="18"/>
    </row>
    <row r="9" spans="1:46" s="2" customFormat="1" ht="14.45" customHeight="1">
      <c r="A9" s="32"/>
      <c r="B9" s="37"/>
      <c r="C9" s="32"/>
      <c r="D9" s="32"/>
      <c r="E9" s="343" t="s">
        <v>113</v>
      </c>
      <c r="F9" s="345"/>
      <c r="G9" s="345"/>
      <c r="H9" s="345"/>
      <c r="I9" s="32"/>
      <c r="J9" s="32"/>
      <c r="K9" s="32"/>
      <c r="L9" s="111"/>
      <c r="S9" s="32"/>
      <c r="T9" s="32"/>
      <c r="U9" s="32"/>
      <c r="V9" s="32"/>
      <c r="W9" s="32"/>
      <c r="X9" s="32"/>
      <c r="Y9" s="32"/>
      <c r="Z9" s="32"/>
      <c r="AA9" s="32"/>
      <c r="AB9" s="32"/>
      <c r="AC9" s="32"/>
      <c r="AD9" s="32"/>
      <c r="AE9" s="32"/>
    </row>
    <row r="10" spans="1:46" s="2" customFormat="1" ht="12" customHeight="1">
      <c r="A10" s="32"/>
      <c r="B10" s="37"/>
      <c r="C10" s="32"/>
      <c r="D10" s="110" t="s">
        <v>114</v>
      </c>
      <c r="E10" s="32"/>
      <c r="F10" s="32"/>
      <c r="G10" s="32"/>
      <c r="H10" s="32"/>
      <c r="I10" s="32"/>
      <c r="J10" s="32"/>
      <c r="K10" s="32"/>
      <c r="L10" s="111"/>
      <c r="S10" s="32"/>
      <c r="T10" s="32"/>
      <c r="U10" s="32"/>
      <c r="V10" s="32"/>
      <c r="W10" s="32"/>
      <c r="X10" s="32"/>
      <c r="Y10" s="32"/>
      <c r="Z10" s="32"/>
      <c r="AA10" s="32"/>
      <c r="AB10" s="32"/>
      <c r="AC10" s="32"/>
      <c r="AD10" s="32"/>
      <c r="AE10" s="32"/>
    </row>
    <row r="11" spans="1:46" s="2" customFormat="1" ht="15.6" customHeight="1">
      <c r="A11" s="32"/>
      <c r="B11" s="37"/>
      <c r="C11" s="32"/>
      <c r="D11" s="32"/>
      <c r="E11" s="346" t="s">
        <v>1519</v>
      </c>
      <c r="F11" s="345"/>
      <c r="G11" s="345"/>
      <c r="H11" s="345"/>
      <c r="I11" s="32"/>
      <c r="J11" s="32"/>
      <c r="K11" s="32"/>
      <c r="L11" s="111"/>
      <c r="S11" s="32"/>
      <c r="T11" s="32"/>
      <c r="U11" s="32"/>
      <c r="V11" s="32"/>
      <c r="W11" s="32"/>
      <c r="X11" s="32"/>
      <c r="Y11" s="32"/>
      <c r="Z11" s="32"/>
      <c r="AA11" s="32"/>
      <c r="AB11" s="32"/>
      <c r="AC11" s="32"/>
      <c r="AD11" s="32"/>
      <c r="AE11" s="32"/>
    </row>
    <row r="12" spans="1:46" s="2" customFormat="1" ht="11.25">
      <c r="A12" s="32"/>
      <c r="B12" s="37"/>
      <c r="C12" s="32"/>
      <c r="D12" s="32"/>
      <c r="E12" s="32"/>
      <c r="F12" s="32"/>
      <c r="G12" s="32"/>
      <c r="H12" s="32"/>
      <c r="I12" s="32"/>
      <c r="J12" s="32"/>
      <c r="K12" s="32"/>
      <c r="L12" s="111"/>
      <c r="S12" s="32"/>
      <c r="T12" s="32"/>
      <c r="U12" s="32"/>
      <c r="V12" s="32"/>
      <c r="W12" s="32"/>
      <c r="X12" s="32"/>
      <c r="Y12" s="32"/>
      <c r="Z12" s="32"/>
      <c r="AA12" s="32"/>
      <c r="AB12" s="32"/>
      <c r="AC12" s="32"/>
      <c r="AD12" s="32"/>
      <c r="AE12" s="32"/>
    </row>
    <row r="13" spans="1:46" s="2" customFormat="1" ht="12" customHeight="1">
      <c r="A13" s="32"/>
      <c r="B13" s="37"/>
      <c r="C13" s="32"/>
      <c r="D13" s="110" t="s">
        <v>18</v>
      </c>
      <c r="E13" s="32"/>
      <c r="F13" s="101" t="s">
        <v>19</v>
      </c>
      <c r="G13" s="32"/>
      <c r="H13" s="32"/>
      <c r="I13" s="110" t="s">
        <v>20</v>
      </c>
      <c r="J13" s="101" t="s">
        <v>19</v>
      </c>
      <c r="K13" s="32"/>
      <c r="L13" s="111"/>
      <c r="S13" s="32"/>
      <c r="T13" s="32"/>
      <c r="U13" s="32"/>
      <c r="V13" s="32"/>
      <c r="W13" s="32"/>
      <c r="X13" s="32"/>
      <c r="Y13" s="32"/>
      <c r="Z13" s="32"/>
      <c r="AA13" s="32"/>
      <c r="AB13" s="32"/>
      <c r="AC13" s="32"/>
      <c r="AD13" s="32"/>
      <c r="AE13" s="32"/>
    </row>
    <row r="14" spans="1:46" s="2" customFormat="1" ht="12" customHeight="1">
      <c r="A14" s="32"/>
      <c r="B14" s="37"/>
      <c r="C14" s="32"/>
      <c r="D14" s="110" t="s">
        <v>21</v>
      </c>
      <c r="E14" s="32"/>
      <c r="F14" s="101" t="s">
        <v>22</v>
      </c>
      <c r="G14" s="32"/>
      <c r="H14" s="32"/>
      <c r="I14" s="110" t="s">
        <v>23</v>
      </c>
      <c r="J14" s="112" t="str">
        <f>'Rekapitulace stavby'!AN8</f>
        <v>10. 10. 2022</v>
      </c>
      <c r="K14" s="32"/>
      <c r="L14" s="111"/>
      <c r="S14" s="32"/>
      <c r="T14" s="32"/>
      <c r="U14" s="32"/>
      <c r="V14" s="32"/>
      <c r="W14" s="32"/>
      <c r="X14" s="32"/>
      <c r="Y14" s="32"/>
      <c r="Z14" s="32"/>
      <c r="AA14" s="32"/>
      <c r="AB14" s="32"/>
      <c r="AC14" s="32"/>
      <c r="AD14" s="32"/>
      <c r="AE14" s="32"/>
    </row>
    <row r="15" spans="1:46" s="2" customFormat="1" ht="10.9" customHeight="1">
      <c r="A15" s="32"/>
      <c r="B15" s="37"/>
      <c r="C15" s="32"/>
      <c r="D15" s="32"/>
      <c r="E15" s="32"/>
      <c r="F15" s="32"/>
      <c r="G15" s="32"/>
      <c r="H15" s="32"/>
      <c r="I15" s="32"/>
      <c r="J15" s="32"/>
      <c r="K15" s="32"/>
      <c r="L15" s="111"/>
      <c r="S15" s="32"/>
      <c r="T15" s="32"/>
      <c r="U15" s="32"/>
      <c r="V15" s="32"/>
      <c r="W15" s="32"/>
      <c r="X15" s="32"/>
      <c r="Y15" s="32"/>
      <c r="Z15" s="32"/>
      <c r="AA15" s="32"/>
      <c r="AB15" s="32"/>
      <c r="AC15" s="32"/>
      <c r="AD15" s="32"/>
      <c r="AE15" s="32"/>
    </row>
    <row r="16" spans="1:46" s="2" customFormat="1" ht="12" customHeight="1">
      <c r="A16" s="32"/>
      <c r="B16" s="37"/>
      <c r="C16" s="32"/>
      <c r="D16" s="110" t="s">
        <v>25</v>
      </c>
      <c r="E16" s="32"/>
      <c r="F16" s="32"/>
      <c r="G16" s="32"/>
      <c r="H16" s="32"/>
      <c r="I16" s="110" t="s">
        <v>26</v>
      </c>
      <c r="J16" s="101" t="s">
        <v>19</v>
      </c>
      <c r="K16" s="32"/>
      <c r="L16" s="111"/>
      <c r="S16" s="32"/>
      <c r="T16" s="32"/>
      <c r="U16" s="32"/>
      <c r="V16" s="32"/>
      <c r="W16" s="32"/>
      <c r="X16" s="32"/>
      <c r="Y16" s="32"/>
      <c r="Z16" s="32"/>
      <c r="AA16" s="32"/>
      <c r="AB16" s="32"/>
      <c r="AC16" s="32"/>
      <c r="AD16" s="32"/>
      <c r="AE16" s="32"/>
    </row>
    <row r="17" spans="1:31" s="2" customFormat="1" ht="18" customHeight="1">
      <c r="A17" s="32"/>
      <c r="B17" s="37"/>
      <c r="C17" s="32"/>
      <c r="D17" s="32"/>
      <c r="E17" s="101" t="s">
        <v>27</v>
      </c>
      <c r="F17" s="32"/>
      <c r="G17" s="32"/>
      <c r="H17" s="32"/>
      <c r="I17" s="110" t="s">
        <v>28</v>
      </c>
      <c r="J17" s="101" t="s">
        <v>19</v>
      </c>
      <c r="K17" s="32"/>
      <c r="L17" s="111"/>
      <c r="S17" s="32"/>
      <c r="T17" s="32"/>
      <c r="U17" s="32"/>
      <c r="V17" s="32"/>
      <c r="W17" s="32"/>
      <c r="X17" s="32"/>
      <c r="Y17" s="32"/>
      <c r="Z17" s="32"/>
      <c r="AA17" s="32"/>
      <c r="AB17" s="32"/>
      <c r="AC17" s="32"/>
      <c r="AD17" s="32"/>
      <c r="AE17" s="32"/>
    </row>
    <row r="18" spans="1:31" s="2" customFormat="1" ht="6.95" customHeight="1">
      <c r="A18" s="32"/>
      <c r="B18" s="37"/>
      <c r="C18" s="32"/>
      <c r="D18" s="32"/>
      <c r="E18" s="32"/>
      <c r="F18" s="32"/>
      <c r="G18" s="32"/>
      <c r="H18" s="32"/>
      <c r="I18" s="32"/>
      <c r="J18" s="32"/>
      <c r="K18" s="32"/>
      <c r="L18" s="111"/>
      <c r="S18" s="32"/>
      <c r="T18" s="32"/>
      <c r="U18" s="32"/>
      <c r="V18" s="32"/>
      <c r="W18" s="32"/>
      <c r="X18" s="32"/>
      <c r="Y18" s="32"/>
      <c r="Z18" s="32"/>
      <c r="AA18" s="32"/>
      <c r="AB18" s="32"/>
      <c r="AC18" s="32"/>
      <c r="AD18" s="32"/>
      <c r="AE18" s="32"/>
    </row>
    <row r="19" spans="1:31" s="2" customFormat="1" ht="12" customHeight="1">
      <c r="A19" s="32"/>
      <c r="B19" s="37"/>
      <c r="C19" s="32"/>
      <c r="D19" s="110" t="s">
        <v>29</v>
      </c>
      <c r="E19" s="32"/>
      <c r="F19" s="32"/>
      <c r="G19" s="32"/>
      <c r="H19" s="32"/>
      <c r="I19" s="110" t="s">
        <v>26</v>
      </c>
      <c r="J19" s="28" t="str">
        <f>'Rekapitulace stavby'!AN13</f>
        <v>Vyplň údaj</v>
      </c>
      <c r="K19" s="32"/>
      <c r="L19" s="111"/>
      <c r="S19" s="32"/>
      <c r="T19" s="32"/>
      <c r="U19" s="32"/>
      <c r="V19" s="32"/>
      <c r="W19" s="32"/>
      <c r="X19" s="32"/>
      <c r="Y19" s="32"/>
      <c r="Z19" s="32"/>
      <c r="AA19" s="32"/>
      <c r="AB19" s="32"/>
      <c r="AC19" s="32"/>
      <c r="AD19" s="32"/>
      <c r="AE19" s="32"/>
    </row>
    <row r="20" spans="1:31" s="2" customFormat="1" ht="18" customHeight="1">
      <c r="A20" s="32"/>
      <c r="B20" s="37"/>
      <c r="C20" s="32"/>
      <c r="D20" s="32"/>
      <c r="E20" s="347" t="str">
        <f>'Rekapitulace stavby'!E14</f>
        <v>Vyplň údaj</v>
      </c>
      <c r="F20" s="348"/>
      <c r="G20" s="348"/>
      <c r="H20" s="348"/>
      <c r="I20" s="110" t="s">
        <v>28</v>
      </c>
      <c r="J20" s="28" t="str">
        <f>'Rekapitulace stavby'!AN14</f>
        <v>Vyplň údaj</v>
      </c>
      <c r="K20" s="32"/>
      <c r="L20" s="111"/>
      <c r="S20" s="32"/>
      <c r="T20" s="32"/>
      <c r="U20" s="32"/>
      <c r="V20" s="32"/>
      <c r="W20" s="32"/>
      <c r="X20" s="32"/>
      <c r="Y20" s="32"/>
      <c r="Z20" s="32"/>
      <c r="AA20" s="32"/>
      <c r="AB20" s="32"/>
      <c r="AC20" s="32"/>
      <c r="AD20" s="32"/>
      <c r="AE20" s="32"/>
    </row>
    <row r="21" spans="1:31" s="2" customFormat="1" ht="6.95" customHeight="1">
      <c r="A21" s="32"/>
      <c r="B21" s="37"/>
      <c r="C21" s="32"/>
      <c r="D21" s="32"/>
      <c r="E21" s="32"/>
      <c r="F21" s="32"/>
      <c r="G21" s="32"/>
      <c r="H21" s="32"/>
      <c r="I21" s="32"/>
      <c r="J21" s="32"/>
      <c r="K21" s="32"/>
      <c r="L21" s="111"/>
      <c r="S21" s="32"/>
      <c r="T21" s="32"/>
      <c r="U21" s="32"/>
      <c r="V21" s="32"/>
      <c r="W21" s="32"/>
      <c r="X21" s="32"/>
      <c r="Y21" s="32"/>
      <c r="Z21" s="32"/>
      <c r="AA21" s="32"/>
      <c r="AB21" s="32"/>
      <c r="AC21" s="32"/>
      <c r="AD21" s="32"/>
      <c r="AE21" s="32"/>
    </row>
    <row r="22" spans="1:31" s="2" customFormat="1" ht="12" customHeight="1">
      <c r="A22" s="32"/>
      <c r="B22" s="37"/>
      <c r="C22" s="32"/>
      <c r="D22" s="110" t="s">
        <v>31</v>
      </c>
      <c r="E22" s="32"/>
      <c r="F22" s="32"/>
      <c r="G22" s="32"/>
      <c r="H22" s="32"/>
      <c r="I22" s="110" t="s">
        <v>26</v>
      </c>
      <c r="J22" s="101" t="s">
        <v>32</v>
      </c>
      <c r="K22" s="32"/>
      <c r="L22" s="111"/>
      <c r="S22" s="32"/>
      <c r="T22" s="32"/>
      <c r="U22" s="32"/>
      <c r="V22" s="32"/>
      <c r="W22" s="32"/>
      <c r="X22" s="32"/>
      <c r="Y22" s="32"/>
      <c r="Z22" s="32"/>
      <c r="AA22" s="32"/>
      <c r="AB22" s="32"/>
      <c r="AC22" s="32"/>
      <c r="AD22" s="32"/>
      <c r="AE22" s="32"/>
    </row>
    <row r="23" spans="1:31" s="2" customFormat="1" ht="18" customHeight="1">
      <c r="A23" s="32"/>
      <c r="B23" s="37"/>
      <c r="C23" s="32"/>
      <c r="D23" s="32"/>
      <c r="E23" s="101" t="s">
        <v>33</v>
      </c>
      <c r="F23" s="32"/>
      <c r="G23" s="32"/>
      <c r="H23" s="32"/>
      <c r="I23" s="110" t="s">
        <v>28</v>
      </c>
      <c r="J23" s="101" t="s">
        <v>34</v>
      </c>
      <c r="K23" s="32"/>
      <c r="L23" s="111"/>
      <c r="S23" s="32"/>
      <c r="T23" s="32"/>
      <c r="U23" s="32"/>
      <c r="V23" s="32"/>
      <c r="W23" s="32"/>
      <c r="X23" s="32"/>
      <c r="Y23" s="32"/>
      <c r="Z23" s="32"/>
      <c r="AA23" s="32"/>
      <c r="AB23" s="32"/>
      <c r="AC23" s="32"/>
      <c r="AD23" s="32"/>
      <c r="AE23" s="32"/>
    </row>
    <row r="24" spans="1:31" s="2" customFormat="1" ht="6.95" customHeight="1">
      <c r="A24" s="32"/>
      <c r="B24" s="37"/>
      <c r="C24" s="32"/>
      <c r="D24" s="32"/>
      <c r="E24" s="32"/>
      <c r="F24" s="32"/>
      <c r="G24" s="32"/>
      <c r="H24" s="32"/>
      <c r="I24" s="32"/>
      <c r="J24" s="32"/>
      <c r="K24" s="32"/>
      <c r="L24" s="111"/>
      <c r="S24" s="32"/>
      <c r="T24" s="32"/>
      <c r="U24" s="32"/>
      <c r="V24" s="32"/>
      <c r="W24" s="32"/>
      <c r="X24" s="32"/>
      <c r="Y24" s="32"/>
      <c r="Z24" s="32"/>
      <c r="AA24" s="32"/>
      <c r="AB24" s="32"/>
      <c r="AC24" s="32"/>
      <c r="AD24" s="32"/>
      <c r="AE24" s="32"/>
    </row>
    <row r="25" spans="1:31" s="2" customFormat="1" ht="12" customHeight="1">
      <c r="A25" s="32"/>
      <c r="B25" s="37"/>
      <c r="C25" s="32"/>
      <c r="D25" s="110" t="s">
        <v>36</v>
      </c>
      <c r="E25" s="32"/>
      <c r="F25" s="32"/>
      <c r="G25" s="32"/>
      <c r="H25" s="32"/>
      <c r="I25" s="110" t="s">
        <v>26</v>
      </c>
      <c r="J25" s="101" t="str">
        <f>IF('Rekapitulace stavby'!AN19="","",'Rekapitulace stavby'!AN19)</f>
        <v/>
      </c>
      <c r="K25" s="32"/>
      <c r="L25" s="111"/>
      <c r="S25" s="32"/>
      <c r="T25" s="32"/>
      <c r="U25" s="32"/>
      <c r="V25" s="32"/>
      <c r="W25" s="32"/>
      <c r="X25" s="32"/>
      <c r="Y25" s="32"/>
      <c r="Z25" s="32"/>
      <c r="AA25" s="32"/>
      <c r="AB25" s="32"/>
      <c r="AC25" s="32"/>
      <c r="AD25" s="32"/>
      <c r="AE25" s="32"/>
    </row>
    <row r="26" spans="1:31" s="2" customFormat="1" ht="18" customHeight="1">
      <c r="A26" s="32"/>
      <c r="B26" s="37"/>
      <c r="C26" s="32"/>
      <c r="D26" s="32"/>
      <c r="E26" s="101" t="str">
        <f>IF('Rekapitulace stavby'!E20="","",'Rekapitulace stavby'!E20)</f>
        <v>Ing. Michaela Hůlková</v>
      </c>
      <c r="F26" s="32"/>
      <c r="G26" s="32"/>
      <c r="H26" s="32"/>
      <c r="I26" s="110" t="s">
        <v>28</v>
      </c>
      <c r="J26" s="101" t="str">
        <f>IF('Rekapitulace stavby'!AN20="","",'Rekapitulace stavby'!AN20)</f>
        <v/>
      </c>
      <c r="K26" s="32"/>
      <c r="L26" s="111"/>
      <c r="S26" s="32"/>
      <c r="T26" s="32"/>
      <c r="U26" s="32"/>
      <c r="V26" s="32"/>
      <c r="W26" s="32"/>
      <c r="X26" s="32"/>
      <c r="Y26" s="32"/>
      <c r="Z26" s="32"/>
      <c r="AA26" s="32"/>
      <c r="AB26" s="32"/>
      <c r="AC26" s="32"/>
      <c r="AD26" s="32"/>
      <c r="AE26" s="32"/>
    </row>
    <row r="27" spans="1:31" s="2" customFormat="1" ht="6.95" customHeight="1">
      <c r="A27" s="32"/>
      <c r="B27" s="37"/>
      <c r="C27" s="32"/>
      <c r="D27" s="32"/>
      <c r="E27" s="32"/>
      <c r="F27" s="32"/>
      <c r="G27" s="32"/>
      <c r="H27" s="32"/>
      <c r="I27" s="32"/>
      <c r="J27" s="32"/>
      <c r="K27" s="32"/>
      <c r="L27" s="111"/>
      <c r="S27" s="32"/>
      <c r="T27" s="32"/>
      <c r="U27" s="32"/>
      <c r="V27" s="32"/>
      <c r="W27" s="32"/>
      <c r="X27" s="32"/>
      <c r="Y27" s="32"/>
      <c r="Z27" s="32"/>
      <c r="AA27" s="32"/>
      <c r="AB27" s="32"/>
      <c r="AC27" s="32"/>
      <c r="AD27" s="32"/>
      <c r="AE27" s="32"/>
    </row>
    <row r="28" spans="1:31" s="2" customFormat="1" ht="12" customHeight="1">
      <c r="A28" s="32"/>
      <c r="B28" s="37"/>
      <c r="C28" s="32"/>
      <c r="D28" s="110" t="s">
        <v>38</v>
      </c>
      <c r="E28" s="32"/>
      <c r="F28" s="32"/>
      <c r="G28" s="32"/>
      <c r="H28" s="32"/>
      <c r="I28" s="32"/>
      <c r="J28" s="32"/>
      <c r="K28" s="32"/>
      <c r="L28" s="111"/>
      <c r="S28" s="32"/>
      <c r="T28" s="32"/>
      <c r="U28" s="32"/>
      <c r="V28" s="32"/>
      <c r="W28" s="32"/>
      <c r="X28" s="32"/>
      <c r="Y28" s="32"/>
      <c r="Z28" s="32"/>
      <c r="AA28" s="32"/>
      <c r="AB28" s="32"/>
      <c r="AC28" s="32"/>
      <c r="AD28" s="32"/>
      <c r="AE28" s="32"/>
    </row>
    <row r="29" spans="1:31" s="8" customFormat="1" ht="14.45" customHeight="1">
      <c r="A29" s="113"/>
      <c r="B29" s="114"/>
      <c r="C29" s="113"/>
      <c r="D29" s="113"/>
      <c r="E29" s="349" t="s">
        <v>19</v>
      </c>
      <c r="F29" s="349"/>
      <c r="G29" s="349"/>
      <c r="H29" s="349"/>
      <c r="I29" s="113"/>
      <c r="J29" s="113"/>
      <c r="K29" s="113"/>
      <c r="L29" s="115"/>
      <c r="S29" s="113"/>
      <c r="T29" s="113"/>
      <c r="U29" s="113"/>
      <c r="V29" s="113"/>
      <c r="W29" s="113"/>
      <c r="X29" s="113"/>
      <c r="Y29" s="113"/>
      <c r="Z29" s="113"/>
      <c r="AA29" s="113"/>
      <c r="AB29" s="113"/>
      <c r="AC29" s="113"/>
      <c r="AD29" s="113"/>
      <c r="AE29" s="113"/>
    </row>
    <row r="30" spans="1:31" s="2" customFormat="1" ht="6.95" customHeight="1">
      <c r="A30" s="32"/>
      <c r="B30" s="37"/>
      <c r="C30" s="32"/>
      <c r="D30" s="32"/>
      <c r="E30" s="32"/>
      <c r="F30" s="32"/>
      <c r="G30" s="32"/>
      <c r="H30" s="32"/>
      <c r="I30" s="32"/>
      <c r="J30" s="32"/>
      <c r="K30" s="32"/>
      <c r="L30" s="111"/>
      <c r="S30" s="32"/>
      <c r="T30" s="32"/>
      <c r="U30" s="32"/>
      <c r="V30" s="32"/>
      <c r="W30" s="32"/>
      <c r="X30" s="32"/>
      <c r="Y30" s="32"/>
      <c r="Z30" s="32"/>
      <c r="AA30" s="32"/>
      <c r="AB30" s="32"/>
      <c r="AC30" s="32"/>
      <c r="AD30" s="32"/>
      <c r="AE30" s="32"/>
    </row>
    <row r="31" spans="1:31" s="2" customFormat="1" ht="6.95" customHeight="1">
      <c r="A31" s="32"/>
      <c r="B31" s="37"/>
      <c r="C31" s="32"/>
      <c r="D31" s="116"/>
      <c r="E31" s="116"/>
      <c r="F31" s="116"/>
      <c r="G31" s="116"/>
      <c r="H31" s="116"/>
      <c r="I31" s="116"/>
      <c r="J31" s="116"/>
      <c r="K31" s="116"/>
      <c r="L31" s="111"/>
      <c r="S31" s="32"/>
      <c r="T31" s="32"/>
      <c r="U31" s="32"/>
      <c r="V31" s="32"/>
      <c r="W31" s="32"/>
      <c r="X31" s="32"/>
      <c r="Y31" s="32"/>
      <c r="Z31" s="32"/>
      <c r="AA31" s="32"/>
      <c r="AB31" s="32"/>
      <c r="AC31" s="32"/>
      <c r="AD31" s="32"/>
      <c r="AE31" s="32"/>
    </row>
    <row r="32" spans="1:31" s="2" customFormat="1" ht="25.35" customHeight="1">
      <c r="A32" s="32"/>
      <c r="B32" s="37"/>
      <c r="C32" s="32"/>
      <c r="D32" s="117" t="s">
        <v>40</v>
      </c>
      <c r="E32" s="32"/>
      <c r="F32" s="32"/>
      <c r="G32" s="32"/>
      <c r="H32" s="32"/>
      <c r="I32" s="32"/>
      <c r="J32" s="118">
        <f>ROUND(J91, 2)</f>
        <v>0</v>
      </c>
      <c r="K32" s="32"/>
      <c r="L32" s="111"/>
      <c r="S32" s="32"/>
      <c r="T32" s="32"/>
      <c r="U32" s="32"/>
      <c r="V32" s="32"/>
      <c r="W32" s="32"/>
      <c r="X32" s="32"/>
      <c r="Y32" s="32"/>
      <c r="Z32" s="32"/>
      <c r="AA32" s="32"/>
      <c r="AB32" s="32"/>
      <c r="AC32" s="32"/>
      <c r="AD32" s="32"/>
      <c r="AE32" s="32"/>
    </row>
    <row r="33" spans="1:31" s="2" customFormat="1" ht="6.95" customHeight="1">
      <c r="A33" s="32"/>
      <c r="B33" s="37"/>
      <c r="C33" s="32"/>
      <c r="D33" s="116"/>
      <c r="E33" s="116"/>
      <c r="F33" s="116"/>
      <c r="G33" s="116"/>
      <c r="H33" s="116"/>
      <c r="I33" s="116"/>
      <c r="J33" s="116"/>
      <c r="K33" s="116"/>
      <c r="L33" s="111"/>
      <c r="S33" s="32"/>
      <c r="T33" s="32"/>
      <c r="U33" s="32"/>
      <c r="V33" s="32"/>
      <c r="W33" s="32"/>
      <c r="X33" s="32"/>
      <c r="Y33" s="32"/>
      <c r="Z33" s="32"/>
      <c r="AA33" s="32"/>
      <c r="AB33" s="32"/>
      <c r="AC33" s="32"/>
      <c r="AD33" s="32"/>
      <c r="AE33" s="32"/>
    </row>
    <row r="34" spans="1:31" s="2" customFormat="1" ht="14.45" customHeight="1">
      <c r="A34" s="32"/>
      <c r="B34" s="37"/>
      <c r="C34" s="32"/>
      <c r="D34" s="32"/>
      <c r="E34" s="32"/>
      <c r="F34" s="119" t="s">
        <v>42</v>
      </c>
      <c r="G34" s="32"/>
      <c r="H34" s="32"/>
      <c r="I34" s="119" t="s">
        <v>41</v>
      </c>
      <c r="J34" s="119" t="s">
        <v>43</v>
      </c>
      <c r="K34" s="32"/>
      <c r="L34" s="111"/>
      <c r="S34" s="32"/>
      <c r="T34" s="32"/>
      <c r="U34" s="32"/>
      <c r="V34" s="32"/>
      <c r="W34" s="32"/>
      <c r="X34" s="32"/>
      <c r="Y34" s="32"/>
      <c r="Z34" s="32"/>
      <c r="AA34" s="32"/>
      <c r="AB34" s="32"/>
      <c r="AC34" s="32"/>
      <c r="AD34" s="32"/>
      <c r="AE34" s="32"/>
    </row>
    <row r="35" spans="1:31" s="2" customFormat="1" ht="14.45" customHeight="1">
      <c r="A35" s="32"/>
      <c r="B35" s="37"/>
      <c r="C35" s="32"/>
      <c r="D35" s="120" t="s">
        <v>44</v>
      </c>
      <c r="E35" s="110" t="s">
        <v>45</v>
      </c>
      <c r="F35" s="121">
        <f>ROUND((SUM(BE91:BE184)),  2)</f>
        <v>0</v>
      </c>
      <c r="G35" s="32"/>
      <c r="H35" s="32"/>
      <c r="I35" s="122">
        <v>0.21</v>
      </c>
      <c r="J35" s="121">
        <f>ROUND(((SUM(BE91:BE184))*I35),  2)</f>
        <v>0</v>
      </c>
      <c r="K35" s="32"/>
      <c r="L35" s="111"/>
      <c r="S35" s="32"/>
      <c r="T35" s="32"/>
      <c r="U35" s="32"/>
      <c r="V35" s="32"/>
      <c r="W35" s="32"/>
      <c r="X35" s="32"/>
      <c r="Y35" s="32"/>
      <c r="Z35" s="32"/>
      <c r="AA35" s="32"/>
      <c r="AB35" s="32"/>
      <c r="AC35" s="32"/>
      <c r="AD35" s="32"/>
      <c r="AE35" s="32"/>
    </row>
    <row r="36" spans="1:31" s="2" customFormat="1" ht="14.45" customHeight="1">
      <c r="A36" s="32"/>
      <c r="B36" s="37"/>
      <c r="C36" s="32"/>
      <c r="D36" s="32"/>
      <c r="E36" s="110" t="s">
        <v>46</v>
      </c>
      <c r="F36" s="121">
        <f>ROUND((SUM(BF91:BF184)),  2)</f>
        <v>0</v>
      </c>
      <c r="G36" s="32"/>
      <c r="H36" s="32"/>
      <c r="I36" s="122">
        <v>0.15</v>
      </c>
      <c r="J36" s="121">
        <f>ROUND(((SUM(BF91:BF184))*I36),  2)</f>
        <v>0</v>
      </c>
      <c r="K36" s="32"/>
      <c r="L36" s="111"/>
      <c r="S36" s="32"/>
      <c r="T36" s="32"/>
      <c r="U36" s="32"/>
      <c r="V36" s="32"/>
      <c r="W36" s="32"/>
      <c r="X36" s="32"/>
      <c r="Y36" s="32"/>
      <c r="Z36" s="32"/>
      <c r="AA36" s="32"/>
      <c r="AB36" s="32"/>
      <c r="AC36" s="32"/>
      <c r="AD36" s="32"/>
      <c r="AE36" s="32"/>
    </row>
    <row r="37" spans="1:31" s="2" customFormat="1" ht="14.45" hidden="1" customHeight="1">
      <c r="A37" s="32"/>
      <c r="B37" s="37"/>
      <c r="C37" s="32"/>
      <c r="D37" s="32"/>
      <c r="E37" s="110" t="s">
        <v>47</v>
      </c>
      <c r="F37" s="121">
        <f>ROUND((SUM(BG91:BG184)),  2)</f>
        <v>0</v>
      </c>
      <c r="G37" s="32"/>
      <c r="H37" s="32"/>
      <c r="I37" s="122">
        <v>0.21</v>
      </c>
      <c r="J37" s="121">
        <f>0</f>
        <v>0</v>
      </c>
      <c r="K37" s="32"/>
      <c r="L37" s="111"/>
      <c r="S37" s="32"/>
      <c r="T37" s="32"/>
      <c r="U37" s="32"/>
      <c r="V37" s="32"/>
      <c r="W37" s="32"/>
      <c r="X37" s="32"/>
      <c r="Y37" s="32"/>
      <c r="Z37" s="32"/>
      <c r="AA37" s="32"/>
      <c r="AB37" s="32"/>
      <c r="AC37" s="32"/>
      <c r="AD37" s="32"/>
      <c r="AE37" s="32"/>
    </row>
    <row r="38" spans="1:31" s="2" customFormat="1" ht="14.45" hidden="1" customHeight="1">
      <c r="A38" s="32"/>
      <c r="B38" s="37"/>
      <c r="C38" s="32"/>
      <c r="D38" s="32"/>
      <c r="E38" s="110" t="s">
        <v>48</v>
      </c>
      <c r="F38" s="121">
        <f>ROUND((SUM(BH91:BH184)),  2)</f>
        <v>0</v>
      </c>
      <c r="G38" s="32"/>
      <c r="H38" s="32"/>
      <c r="I38" s="122">
        <v>0.15</v>
      </c>
      <c r="J38" s="121">
        <f>0</f>
        <v>0</v>
      </c>
      <c r="K38" s="32"/>
      <c r="L38" s="111"/>
      <c r="S38" s="32"/>
      <c r="T38" s="32"/>
      <c r="U38" s="32"/>
      <c r="V38" s="32"/>
      <c r="W38" s="32"/>
      <c r="X38" s="32"/>
      <c r="Y38" s="32"/>
      <c r="Z38" s="32"/>
      <c r="AA38" s="32"/>
      <c r="AB38" s="32"/>
      <c r="AC38" s="32"/>
      <c r="AD38" s="32"/>
      <c r="AE38" s="32"/>
    </row>
    <row r="39" spans="1:31" s="2" customFormat="1" ht="14.45" hidden="1" customHeight="1">
      <c r="A39" s="32"/>
      <c r="B39" s="37"/>
      <c r="C39" s="32"/>
      <c r="D39" s="32"/>
      <c r="E39" s="110" t="s">
        <v>49</v>
      </c>
      <c r="F39" s="121">
        <f>ROUND((SUM(BI91:BI184)),  2)</f>
        <v>0</v>
      </c>
      <c r="G39" s="32"/>
      <c r="H39" s="32"/>
      <c r="I39" s="122">
        <v>0</v>
      </c>
      <c r="J39" s="121">
        <f>0</f>
        <v>0</v>
      </c>
      <c r="K39" s="32"/>
      <c r="L39" s="111"/>
      <c r="S39" s="32"/>
      <c r="T39" s="32"/>
      <c r="U39" s="32"/>
      <c r="V39" s="32"/>
      <c r="W39" s="32"/>
      <c r="X39" s="32"/>
      <c r="Y39" s="32"/>
      <c r="Z39" s="32"/>
      <c r="AA39" s="32"/>
      <c r="AB39" s="32"/>
      <c r="AC39" s="32"/>
      <c r="AD39" s="32"/>
      <c r="AE39" s="32"/>
    </row>
    <row r="40" spans="1:31" s="2" customFormat="1" ht="6.95" customHeight="1">
      <c r="A40" s="32"/>
      <c r="B40" s="37"/>
      <c r="C40" s="32"/>
      <c r="D40" s="32"/>
      <c r="E40" s="32"/>
      <c r="F40" s="32"/>
      <c r="G40" s="32"/>
      <c r="H40" s="32"/>
      <c r="I40" s="32"/>
      <c r="J40" s="32"/>
      <c r="K40" s="32"/>
      <c r="L40" s="111"/>
      <c r="S40" s="32"/>
      <c r="T40" s="32"/>
      <c r="U40" s="32"/>
      <c r="V40" s="32"/>
      <c r="W40" s="32"/>
      <c r="X40" s="32"/>
      <c r="Y40" s="32"/>
      <c r="Z40" s="32"/>
      <c r="AA40" s="32"/>
      <c r="AB40" s="32"/>
      <c r="AC40" s="32"/>
      <c r="AD40" s="32"/>
      <c r="AE40" s="32"/>
    </row>
    <row r="41" spans="1:31" s="2" customFormat="1" ht="25.35" customHeight="1">
      <c r="A41" s="32"/>
      <c r="B41" s="37"/>
      <c r="C41" s="123"/>
      <c r="D41" s="124" t="s">
        <v>50</v>
      </c>
      <c r="E41" s="125"/>
      <c r="F41" s="125"/>
      <c r="G41" s="126" t="s">
        <v>51</v>
      </c>
      <c r="H41" s="127" t="s">
        <v>52</v>
      </c>
      <c r="I41" s="125"/>
      <c r="J41" s="128">
        <f>SUM(J32:J39)</f>
        <v>0</v>
      </c>
      <c r="K41" s="129"/>
      <c r="L41" s="111"/>
      <c r="S41" s="32"/>
      <c r="T41" s="32"/>
      <c r="U41" s="32"/>
      <c r="V41" s="32"/>
      <c r="W41" s="32"/>
      <c r="X41" s="32"/>
      <c r="Y41" s="32"/>
      <c r="Z41" s="32"/>
      <c r="AA41" s="32"/>
      <c r="AB41" s="32"/>
      <c r="AC41" s="32"/>
      <c r="AD41" s="32"/>
      <c r="AE41" s="32"/>
    </row>
    <row r="42" spans="1:31" s="2" customFormat="1" ht="14.45" customHeight="1">
      <c r="A42" s="32"/>
      <c r="B42" s="130"/>
      <c r="C42" s="131"/>
      <c r="D42" s="131"/>
      <c r="E42" s="131"/>
      <c r="F42" s="131"/>
      <c r="G42" s="131"/>
      <c r="H42" s="131"/>
      <c r="I42" s="131"/>
      <c r="J42" s="131"/>
      <c r="K42" s="131"/>
      <c r="L42" s="111"/>
      <c r="S42" s="32"/>
      <c r="T42" s="32"/>
      <c r="U42" s="32"/>
      <c r="V42" s="32"/>
      <c r="W42" s="32"/>
      <c r="X42" s="32"/>
      <c r="Y42" s="32"/>
      <c r="Z42" s="32"/>
      <c r="AA42" s="32"/>
      <c r="AB42" s="32"/>
      <c r="AC42" s="32"/>
      <c r="AD42" s="32"/>
      <c r="AE42" s="32"/>
    </row>
    <row r="46" spans="1:31" s="2" customFormat="1" ht="6.95" customHeight="1">
      <c r="A46" s="32"/>
      <c r="B46" s="132"/>
      <c r="C46" s="133"/>
      <c r="D46" s="133"/>
      <c r="E46" s="133"/>
      <c r="F46" s="133"/>
      <c r="G46" s="133"/>
      <c r="H46" s="133"/>
      <c r="I46" s="133"/>
      <c r="J46" s="133"/>
      <c r="K46" s="133"/>
      <c r="L46" s="111"/>
      <c r="S46" s="32"/>
      <c r="T46" s="32"/>
      <c r="U46" s="32"/>
      <c r="V46" s="32"/>
      <c r="W46" s="32"/>
      <c r="X46" s="32"/>
      <c r="Y46" s="32"/>
      <c r="Z46" s="32"/>
      <c r="AA46" s="32"/>
      <c r="AB46" s="32"/>
      <c r="AC46" s="32"/>
      <c r="AD46" s="32"/>
      <c r="AE46" s="32"/>
    </row>
    <row r="47" spans="1:31" s="2" customFormat="1" ht="24.95" customHeight="1">
      <c r="A47" s="32"/>
      <c r="B47" s="33"/>
      <c r="C47" s="21" t="s">
        <v>116</v>
      </c>
      <c r="D47" s="34"/>
      <c r="E47" s="34"/>
      <c r="F47" s="34"/>
      <c r="G47" s="34"/>
      <c r="H47" s="34"/>
      <c r="I47" s="34"/>
      <c r="J47" s="34"/>
      <c r="K47" s="34"/>
      <c r="L47" s="111"/>
      <c r="S47" s="32"/>
      <c r="T47" s="32"/>
      <c r="U47" s="32"/>
      <c r="V47" s="32"/>
      <c r="W47" s="32"/>
      <c r="X47" s="32"/>
      <c r="Y47" s="32"/>
      <c r="Z47" s="32"/>
      <c r="AA47" s="32"/>
      <c r="AB47" s="32"/>
      <c r="AC47" s="32"/>
      <c r="AD47" s="32"/>
      <c r="AE47" s="32"/>
    </row>
    <row r="48" spans="1:31" s="2" customFormat="1" ht="6.95" customHeight="1">
      <c r="A48" s="32"/>
      <c r="B48" s="33"/>
      <c r="C48" s="34"/>
      <c r="D48" s="34"/>
      <c r="E48" s="34"/>
      <c r="F48" s="34"/>
      <c r="G48" s="34"/>
      <c r="H48" s="34"/>
      <c r="I48" s="34"/>
      <c r="J48" s="34"/>
      <c r="K48" s="34"/>
      <c r="L48" s="111"/>
      <c r="S48" s="32"/>
      <c r="T48" s="32"/>
      <c r="U48" s="32"/>
      <c r="V48" s="32"/>
      <c r="W48" s="32"/>
      <c r="X48" s="32"/>
      <c r="Y48" s="32"/>
      <c r="Z48" s="32"/>
      <c r="AA48" s="32"/>
      <c r="AB48" s="32"/>
      <c r="AC48" s="32"/>
      <c r="AD48" s="32"/>
      <c r="AE48" s="32"/>
    </row>
    <row r="49" spans="1:47" s="2" customFormat="1" ht="12" customHeight="1">
      <c r="A49" s="32"/>
      <c r="B49" s="33"/>
      <c r="C49" s="27" t="s">
        <v>16</v>
      </c>
      <c r="D49" s="34"/>
      <c r="E49" s="34"/>
      <c r="F49" s="34"/>
      <c r="G49" s="34"/>
      <c r="H49" s="34"/>
      <c r="I49" s="34"/>
      <c r="J49" s="34"/>
      <c r="K49" s="34"/>
      <c r="L49" s="111"/>
      <c r="S49" s="32"/>
      <c r="T49" s="32"/>
      <c r="U49" s="32"/>
      <c r="V49" s="32"/>
      <c r="W49" s="32"/>
      <c r="X49" s="32"/>
      <c r="Y49" s="32"/>
      <c r="Z49" s="32"/>
      <c r="AA49" s="32"/>
      <c r="AB49" s="32"/>
      <c r="AC49" s="32"/>
      <c r="AD49" s="32"/>
      <c r="AE49" s="32"/>
    </row>
    <row r="50" spans="1:47" s="2" customFormat="1" ht="14.45" customHeight="1">
      <c r="A50" s="32"/>
      <c r="B50" s="33"/>
      <c r="C50" s="34"/>
      <c r="D50" s="34"/>
      <c r="E50" s="350" t="str">
        <f>E7</f>
        <v>Stavební úpravy objektu č.p. 104 a 105, Café Herzog, Broumov - 1. etapa</v>
      </c>
      <c r="F50" s="351"/>
      <c r="G50" s="351"/>
      <c r="H50" s="351"/>
      <c r="I50" s="34"/>
      <c r="J50" s="34"/>
      <c r="K50" s="34"/>
      <c r="L50" s="111"/>
      <c r="S50" s="32"/>
      <c r="T50" s="32"/>
      <c r="U50" s="32"/>
      <c r="V50" s="32"/>
      <c r="W50" s="32"/>
      <c r="X50" s="32"/>
      <c r="Y50" s="32"/>
      <c r="Z50" s="32"/>
      <c r="AA50" s="32"/>
      <c r="AB50" s="32"/>
      <c r="AC50" s="32"/>
      <c r="AD50" s="32"/>
      <c r="AE50" s="32"/>
    </row>
    <row r="51" spans="1:47" s="1" customFormat="1" ht="12" customHeight="1">
      <c r="B51" s="19"/>
      <c r="C51" s="27" t="s">
        <v>112</v>
      </c>
      <c r="D51" s="20"/>
      <c r="E51" s="20"/>
      <c r="F51" s="20"/>
      <c r="G51" s="20"/>
      <c r="H51" s="20"/>
      <c r="I51" s="20"/>
      <c r="J51" s="20"/>
      <c r="K51" s="20"/>
      <c r="L51" s="18"/>
    </row>
    <row r="52" spans="1:47" s="2" customFormat="1" ht="14.45" customHeight="1">
      <c r="A52" s="32"/>
      <c r="B52" s="33"/>
      <c r="C52" s="34"/>
      <c r="D52" s="34"/>
      <c r="E52" s="350" t="s">
        <v>113</v>
      </c>
      <c r="F52" s="352"/>
      <c r="G52" s="352"/>
      <c r="H52" s="352"/>
      <c r="I52" s="34"/>
      <c r="J52" s="34"/>
      <c r="K52" s="34"/>
      <c r="L52" s="111"/>
      <c r="S52" s="32"/>
      <c r="T52" s="32"/>
      <c r="U52" s="32"/>
      <c r="V52" s="32"/>
      <c r="W52" s="32"/>
      <c r="X52" s="32"/>
      <c r="Y52" s="32"/>
      <c r="Z52" s="32"/>
      <c r="AA52" s="32"/>
      <c r="AB52" s="32"/>
      <c r="AC52" s="32"/>
      <c r="AD52" s="32"/>
      <c r="AE52" s="32"/>
    </row>
    <row r="53" spans="1:47" s="2" customFormat="1" ht="12" customHeight="1">
      <c r="A53" s="32"/>
      <c r="B53" s="33"/>
      <c r="C53" s="27" t="s">
        <v>114</v>
      </c>
      <c r="D53" s="34"/>
      <c r="E53" s="34"/>
      <c r="F53" s="34"/>
      <c r="G53" s="34"/>
      <c r="H53" s="34"/>
      <c r="I53" s="34"/>
      <c r="J53" s="34"/>
      <c r="K53" s="34"/>
      <c r="L53" s="111"/>
      <c r="S53" s="32"/>
      <c r="T53" s="32"/>
      <c r="U53" s="32"/>
      <c r="V53" s="32"/>
      <c r="W53" s="32"/>
      <c r="X53" s="32"/>
      <c r="Y53" s="32"/>
      <c r="Z53" s="32"/>
      <c r="AA53" s="32"/>
      <c r="AB53" s="32"/>
      <c r="AC53" s="32"/>
      <c r="AD53" s="32"/>
      <c r="AE53" s="32"/>
    </row>
    <row r="54" spans="1:47" s="2" customFormat="1" ht="15.6" customHeight="1">
      <c r="A54" s="32"/>
      <c r="B54" s="33"/>
      <c r="C54" s="34"/>
      <c r="D54" s="34"/>
      <c r="E54" s="299" t="str">
        <f>E11</f>
        <v>1.5 - Elektroinstalace silnoproud</v>
      </c>
      <c r="F54" s="352"/>
      <c r="G54" s="352"/>
      <c r="H54" s="352"/>
      <c r="I54" s="34"/>
      <c r="J54" s="34"/>
      <c r="K54" s="34"/>
      <c r="L54" s="111"/>
      <c r="S54" s="32"/>
      <c r="T54" s="32"/>
      <c r="U54" s="32"/>
      <c r="V54" s="32"/>
      <c r="W54" s="32"/>
      <c r="X54" s="32"/>
      <c r="Y54" s="32"/>
      <c r="Z54" s="32"/>
      <c r="AA54" s="32"/>
      <c r="AB54" s="32"/>
      <c r="AC54" s="32"/>
      <c r="AD54" s="32"/>
      <c r="AE54" s="32"/>
    </row>
    <row r="55" spans="1:47" s="2" customFormat="1" ht="6.95" customHeight="1">
      <c r="A55" s="32"/>
      <c r="B55" s="33"/>
      <c r="C55" s="34"/>
      <c r="D55" s="34"/>
      <c r="E55" s="34"/>
      <c r="F55" s="34"/>
      <c r="G55" s="34"/>
      <c r="H55" s="34"/>
      <c r="I55" s="34"/>
      <c r="J55" s="34"/>
      <c r="K55" s="34"/>
      <c r="L55" s="111"/>
      <c r="S55" s="32"/>
      <c r="T55" s="32"/>
      <c r="U55" s="32"/>
      <c r="V55" s="32"/>
      <c r="W55" s="32"/>
      <c r="X55" s="32"/>
      <c r="Y55" s="32"/>
      <c r="Z55" s="32"/>
      <c r="AA55" s="32"/>
      <c r="AB55" s="32"/>
      <c r="AC55" s="32"/>
      <c r="AD55" s="32"/>
      <c r="AE55" s="32"/>
    </row>
    <row r="56" spans="1:47" s="2" customFormat="1" ht="12" customHeight="1">
      <c r="A56" s="32"/>
      <c r="B56" s="33"/>
      <c r="C56" s="27" t="s">
        <v>21</v>
      </c>
      <c r="D56" s="34"/>
      <c r="E56" s="34"/>
      <c r="F56" s="25" t="str">
        <f>F14</f>
        <v>k. ú. Broumov</v>
      </c>
      <c r="G56" s="34"/>
      <c r="H56" s="34"/>
      <c r="I56" s="27" t="s">
        <v>23</v>
      </c>
      <c r="J56" s="57" t="str">
        <f>IF(J14="","",J14)</f>
        <v>10. 10. 2022</v>
      </c>
      <c r="K56" s="34"/>
      <c r="L56" s="111"/>
      <c r="S56" s="32"/>
      <c r="T56" s="32"/>
      <c r="U56" s="32"/>
      <c r="V56" s="32"/>
      <c r="W56" s="32"/>
      <c r="X56" s="32"/>
      <c r="Y56" s="32"/>
      <c r="Z56" s="32"/>
      <c r="AA56" s="32"/>
      <c r="AB56" s="32"/>
      <c r="AC56" s="32"/>
      <c r="AD56" s="32"/>
      <c r="AE56" s="32"/>
    </row>
    <row r="57" spans="1:47" s="2" customFormat="1" ht="6.95" customHeight="1">
      <c r="A57" s="32"/>
      <c r="B57" s="33"/>
      <c r="C57" s="34"/>
      <c r="D57" s="34"/>
      <c r="E57" s="34"/>
      <c r="F57" s="34"/>
      <c r="G57" s="34"/>
      <c r="H57" s="34"/>
      <c r="I57" s="34"/>
      <c r="J57" s="34"/>
      <c r="K57" s="34"/>
      <c r="L57" s="111"/>
      <c r="S57" s="32"/>
      <c r="T57" s="32"/>
      <c r="U57" s="32"/>
      <c r="V57" s="32"/>
      <c r="W57" s="32"/>
      <c r="X57" s="32"/>
      <c r="Y57" s="32"/>
      <c r="Z57" s="32"/>
      <c r="AA57" s="32"/>
      <c r="AB57" s="32"/>
      <c r="AC57" s="32"/>
      <c r="AD57" s="32"/>
      <c r="AE57" s="32"/>
    </row>
    <row r="58" spans="1:47" s="2" customFormat="1" ht="15.6" customHeight="1">
      <c r="A58" s="32"/>
      <c r="B58" s="33"/>
      <c r="C58" s="27" t="s">
        <v>25</v>
      </c>
      <c r="D58" s="34"/>
      <c r="E58" s="34"/>
      <c r="F58" s="25" t="str">
        <f>E17</f>
        <v xml:space="preserve"> </v>
      </c>
      <c r="G58" s="34"/>
      <c r="H58" s="34"/>
      <c r="I58" s="27" t="s">
        <v>31</v>
      </c>
      <c r="J58" s="30" t="str">
        <f>E23</f>
        <v>INS spol. s r.o.</v>
      </c>
      <c r="K58" s="34"/>
      <c r="L58" s="111"/>
      <c r="S58" s="32"/>
      <c r="T58" s="32"/>
      <c r="U58" s="32"/>
      <c r="V58" s="32"/>
      <c r="W58" s="32"/>
      <c r="X58" s="32"/>
      <c r="Y58" s="32"/>
      <c r="Z58" s="32"/>
      <c r="AA58" s="32"/>
      <c r="AB58" s="32"/>
      <c r="AC58" s="32"/>
      <c r="AD58" s="32"/>
      <c r="AE58" s="32"/>
    </row>
    <row r="59" spans="1:47" s="2" customFormat="1" ht="26.45" customHeight="1">
      <c r="A59" s="32"/>
      <c r="B59" s="33"/>
      <c r="C59" s="27" t="s">
        <v>29</v>
      </c>
      <c r="D59" s="34"/>
      <c r="E59" s="34"/>
      <c r="F59" s="25" t="str">
        <f>IF(E20="","",E20)</f>
        <v>Vyplň údaj</v>
      </c>
      <c r="G59" s="34"/>
      <c r="H59" s="34"/>
      <c r="I59" s="27" t="s">
        <v>36</v>
      </c>
      <c r="J59" s="30" t="str">
        <f>E26</f>
        <v>Ing. Michaela Hůlková</v>
      </c>
      <c r="K59" s="34"/>
      <c r="L59" s="111"/>
      <c r="S59" s="32"/>
      <c r="T59" s="32"/>
      <c r="U59" s="32"/>
      <c r="V59" s="32"/>
      <c r="W59" s="32"/>
      <c r="X59" s="32"/>
      <c r="Y59" s="32"/>
      <c r="Z59" s="32"/>
      <c r="AA59" s="32"/>
      <c r="AB59" s="32"/>
      <c r="AC59" s="32"/>
      <c r="AD59" s="32"/>
      <c r="AE59" s="32"/>
    </row>
    <row r="60" spans="1:47" s="2" customFormat="1" ht="10.35" customHeight="1">
      <c r="A60" s="32"/>
      <c r="B60" s="33"/>
      <c r="C60" s="34"/>
      <c r="D60" s="34"/>
      <c r="E60" s="34"/>
      <c r="F60" s="34"/>
      <c r="G60" s="34"/>
      <c r="H60" s="34"/>
      <c r="I60" s="34"/>
      <c r="J60" s="34"/>
      <c r="K60" s="34"/>
      <c r="L60" s="111"/>
      <c r="S60" s="32"/>
      <c r="T60" s="32"/>
      <c r="U60" s="32"/>
      <c r="V60" s="32"/>
      <c r="W60" s="32"/>
      <c r="X60" s="32"/>
      <c r="Y60" s="32"/>
      <c r="Z60" s="32"/>
      <c r="AA60" s="32"/>
      <c r="AB60" s="32"/>
      <c r="AC60" s="32"/>
      <c r="AD60" s="32"/>
      <c r="AE60" s="32"/>
    </row>
    <row r="61" spans="1:47" s="2" customFormat="1" ht="29.25" customHeight="1">
      <c r="A61" s="32"/>
      <c r="B61" s="33"/>
      <c r="C61" s="134" t="s">
        <v>117</v>
      </c>
      <c r="D61" s="135"/>
      <c r="E61" s="135"/>
      <c r="F61" s="135"/>
      <c r="G61" s="135"/>
      <c r="H61" s="135"/>
      <c r="I61" s="135"/>
      <c r="J61" s="136" t="s">
        <v>118</v>
      </c>
      <c r="K61" s="135"/>
      <c r="L61" s="111"/>
      <c r="S61" s="32"/>
      <c r="T61" s="32"/>
      <c r="U61" s="32"/>
      <c r="V61" s="32"/>
      <c r="W61" s="32"/>
      <c r="X61" s="32"/>
      <c r="Y61" s="32"/>
      <c r="Z61" s="32"/>
      <c r="AA61" s="32"/>
      <c r="AB61" s="32"/>
      <c r="AC61" s="32"/>
      <c r="AD61" s="32"/>
      <c r="AE61" s="32"/>
    </row>
    <row r="62" spans="1:47" s="2" customFormat="1" ht="10.35" customHeight="1">
      <c r="A62" s="32"/>
      <c r="B62" s="33"/>
      <c r="C62" s="34"/>
      <c r="D62" s="34"/>
      <c r="E62" s="34"/>
      <c r="F62" s="34"/>
      <c r="G62" s="34"/>
      <c r="H62" s="34"/>
      <c r="I62" s="34"/>
      <c r="J62" s="34"/>
      <c r="K62" s="34"/>
      <c r="L62" s="111"/>
      <c r="S62" s="32"/>
      <c r="T62" s="32"/>
      <c r="U62" s="32"/>
      <c r="V62" s="32"/>
      <c r="W62" s="32"/>
      <c r="X62" s="32"/>
      <c r="Y62" s="32"/>
      <c r="Z62" s="32"/>
      <c r="AA62" s="32"/>
      <c r="AB62" s="32"/>
      <c r="AC62" s="32"/>
      <c r="AD62" s="32"/>
      <c r="AE62" s="32"/>
    </row>
    <row r="63" spans="1:47" s="2" customFormat="1" ht="22.9" customHeight="1">
      <c r="A63" s="32"/>
      <c r="B63" s="33"/>
      <c r="C63" s="137" t="s">
        <v>72</v>
      </c>
      <c r="D63" s="34"/>
      <c r="E63" s="34"/>
      <c r="F63" s="34"/>
      <c r="G63" s="34"/>
      <c r="H63" s="34"/>
      <c r="I63" s="34"/>
      <c r="J63" s="75">
        <f>J91</f>
        <v>0</v>
      </c>
      <c r="K63" s="34"/>
      <c r="L63" s="111"/>
      <c r="S63" s="32"/>
      <c r="T63" s="32"/>
      <c r="U63" s="32"/>
      <c r="V63" s="32"/>
      <c r="W63" s="32"/>
      <c r="X63" s="32"/>
      <c r="Y63" s="32"/>
      <c r="Z63" s="32"/>
      <c r="AA63" s="32"/>
      <c r="AB63" s="32"/>
      <c r="AC63" s="32"/>
      <c r="AD63" s="32"/>
      <c r="AE63" s="32"/>
      <c r="AU63" s="15" t="s">
        <v>119</v>
      </c>
    </row>
    <row r="64" spans="1:47" s="9" customFormat="1" ht="24.95" customHeight="1">
      <c r="B64" s="138"/>
      <c r="C64" s="139"/>
      <c r="D64" s="140" t="s">
        <v>1520</v>
      </c>
      <c r="E64" s="141"/>
      <c r="F64" s="141"/>
      <c r="G64" s="141"/>
      <c r="H64" s="141"/>
      <c r="I64" s="141"/>
      <c r="J64" s="142">
        <f>J92</f>
        <v>0</v>
      </c>
      <c r="K64" s="139"/>
      <c r="L64" s="143"/>
    </row>
    <row r="65" spans="1:31" s="9" customFormat="1" ht="24.95" customHeight="1">
      <c r="B65" s="138"/>
      <c r="C65" s="139"/>
      <c r="D65" s="140" t="s">
        <v>1521</v>
      </c>
      <c r="E65" s="141"/>
      <c r="F65" s="141"/>
      <c r="G65" s="141"/>
      <c r="H65" s="141"/>
      <c r="I65" s="141"/>
      <c r="J65" s="142">
        <f>J94</f>
        <v>0</v>
      </c>
      <c r="K65" s="139"/>
      <c r="L65" s="143"/>
    </row>
    <row r="66" spans="1:31" s="9" customFormat="1" ht="24.95" customHeight="1">
      <c r="B66" s="138"/>
      <c r="C66" s="139"/>
      <c r="D66" s="140" t="s">
        <v>1522</v>
      </c>
      <c r="E66" s="141"/>
      <c r="F66" s="141"/>
      <c r="G66" s="141"/>
      <c r="H66" s="141"/>
      <c r="I66" s="141"/>
      <c r="J66" s="142">
        <f>J171</f>
        <v>0</v>
      </c>
      <c r="K66" s="139"/>
      <c r="L66" s="143"/>
    </row>
    <row r="67" spans="1:31" s="9" customFormat="1" ht="24.95" customHeight="1">
      <c r="B67" s="138"/>
      <c r="C67" s="139"/>
      <c r="D67" s="140" t="s">
        <v>1523</v>
      </c>
      <c r="E67" s="141"/>
      <c r="F67" s="141"/>
      <c r="G67" s="141"/>
      <c r="H67" s="141"/>
      <c r="I67" s="141"/>
      <c r="J67" s="142">
        <f>J173</f>
        <v>0</v>
      </c>
      <c r="K67" s="139"/>
      <c r="L67" s="143"/>
    </row>
    <row r="68" spans="1:31" s="9" customFormat="1" ht="24.95" customHeight="1">
      <c r="B68" s="138"/>
      <c r="C68" s="139"/>
      <c r="D68" s="140" t="s">
        <v>1524</v>
      </c>
      <c r="E68" s="141"/>
      <c r="F68" s="141"/>
      <c r="G68" s="141"/>
      <c r="H68" s="141"/>
      <c r="I68" s="141"/>
      <c r="J68" s="142">
        <f>J175</f>
        <v>0</v>
      </c>
      <c r="K68" s="139"/>
      <c r="L68" s="143"/>
    </row>
    <row r="69" spans="1:31" s="9" customFormat="1" ht="24.95" customHeight="1">
      <c r="B69" s="138"/>
      <c r="C69" s="139"/>
      <c r="D69" s="140" t="s">
        <v>1525</v>
      </c>
      <c r="E69" s="141"/>
      <c r="F69" s="141"/>
      <c r="G69" s="141"/>
      <c r="H69" s="141"/>
      <c r="I69" s="141"/>
      <c r="J69" s="142">
        <f>J178</f>
        <v>0</v>
      </c>
      <c r="K69" s="139"/>
      <c r="L69" s="143"/>
    </row>
    <row r="70" spans="1:31" s="2" customFormat="1" ht="21.75" customHeight="1">
      <c r="A70" s="32"/>
      <c r="B70" s="33"/>
      <c r="C70" s="34"/>
      <c r="D70" s="34"/>
      <c r="E70" s="34"/>
      <c r="F70" s="34"/>
      <c r="G70" s="34"/>
      <c r="H70" s="34"/>
      <c r="I70" s="34"/>
      <c r="J70" s="34"/>
      <c r="K70" s="34"/>
      <c r="L70" s="111"/>
      <c r="S70" s="32"/>
      <c r="T70" s="32"/>
      <c r="U70" s="32"/>
      <c r="V70" s="32"/>
      <c r="W70" s="32"/>
      <c r="X70" s="32"/>
      <c r="Y70" s="32"/>
      <c r="Z70" s="32"/>
      <c r="AA70" s="32"/>
      <c r="AB70" s="32"/>
      <c r="AC70" s="32"/>
      <c r="AD70" s="32"/>
      <c r="AE70" s="32"/>
    </row>
    <row r="71" spans="1:31" s="2" customFormat="1" ht="6.95" customHeight="1">
      <c r="A71" s="32"/>
      <c r="B71" s="45"/>
      <c r="C71" s="46"/>
      <c r="D71" s="46"/>
      <c r="E71" s="46"/>
      <c r="F71" s="46"/>
      <c r="G71" s="46"/>
      <c r="H71" s="46"/>
      <c r="I71" s="46"/>
      <c r="J71" s="46"/>
      <c r="K71" s="46"/>
      <c r="L71" s="111"/>
      <c r="S71" s="32"/>
      <c r="T71" s="32"/>
      <c r="U71" s="32"/>
      <c r="V71" s="32"/>
      <c r="W71" s="32"/>
      <c r="X71" s="32"/>
      <c r="Y71" s="32"/>
      <c r="Z71" s="32"/>
      <c r="AA71" s="32"/>
      <c r="AB71" s="32"/>
      <c r="AC71" s="32"/>
      <c r="AD71" s="32"/>
      <c r="AE71" s="32"/>
    </row>
    <row r="75" spans="1:31" s="2" customFormat="1" ht="6.95" customHeight="1">
      <c r="A75" s="32"/>
      <c r="B75" s="47"/>
      <c r="C75" s="48"/>
      <c r="D75" s="48"/>
      <c r="E75" s="48"/>
      <c r="F75" s="48"/>
      <c r="G75" s="48"/>
      <c r="H75" s="48"/>
      <c r="I75" s="48"/>
      <c r="J75" s="48"/>
      <c r="K75" s="48"/>
      <c r="L75" s="111"/>
      <c r="S75" s="32"/>
      <c r="T75" s="32"/>
      <c r="U75" s="32"/>
      <c r="V75" s="32"/>
      <c r="W75" s="32"/>
      <c r="X75" s="32"/>
      <c r="Y75" s="32"/>
      <c r="Z75" s="32"/>
      <c r="AA75" s="32"/>
      <c r="AB75" s="32"/>
      <c r="AC75" s="32"/>
      <c r="AD75" s="32"/>
      <c r="AE75" s="32"/>
    </row>
    <row r="76" spans="1:31" s="2" customFormat="1" ht="24.95" customHeight="1">
      <c r="A76" s="32"/>
      <c r="B76" s="33"/>
      <c r="C76" s="21" t="s">
        <v>153</v>
      </c>
      <c r="D76" s="34"/>
      <c r="E76" s="34"/>
      <c r="F76" s="34"/>
      <c r="G76" s="34"/>
      <c r="H76" s="34"/>
      <c r="I76" s="34"/>
      <c r="J76" s="34"/>
      <c r="K76" s="34"/>
      <c r="L76" s="111"/>
      <c r="S76" s="32"/>
      <c r="T76" s="32"/>
      <c r="U76" s="32"/>
      <c r="V76" s="32"/>
      <c r="W76" s="32"/>
      <c r="X76" s="32"/>
      <c r="Y76" s="32"/>
      <c r="Z76" s="32"/>
      <c r="AA76" s="32"/>
      <c r="AB76" s="32"/>
      <c r="AC76" s="32"/>
      <c r="AD76" s="32"/>
      <c r="AE76" s="32"/>
    </row>
    <row r="77" spans="1:31" s="2" customFormat="1" ht="6.95" customHeight="1">
      <c r="A77" s="32"/>
      <c r="B77" s="33"/>
      <c r="C77" s="34"/>
      <c r="D77" s="34"/>
      <c r="E77" s="34"/>
      <c r="F77" s="34"/>
      <c r="G77" s="34"/>
      <c r="H77" s="34"/>
      <c r="I77" s="34"/>
      <c r="J77" s="34"/>
      <c r="K77" s="34"/>
      <c r="L77" s="111"/>
      <c r="S77" s="32"/>
      <c r="T77" s="32"/>
      <c r="U77" s="32"/>
      <c r="V77" s="32"/>
      <c r="W77" s="32"/>
      <c r="X77" s="32"/>
      <c r="Y77" s="32"/>
      <c r="Z77" s="32"/>
      <c r="AA77" s="32"/>
      <c r="AB77" s="32"/>
      <c r="AC77" s="32"/>
      <c r="AD77" s="32"/>
      <c r="AE77" s="32"/>
    </row>
    <row r="78" spans="1:31" s="2" customFormat="1" ht="12" customHeight="1">
      <c r="A78" s="32"/>
      <c r="B78" s="33"/>
      <c r="C78" s="27" t="s">
        <v>16</v>
      </c>
      <c r="D78" s="34"/>
      <c r="E78" s="34"/>
      <c r="F78" s="34"/>
      <c r="G78" s="34"/>
      <c r="H78" s="34"/>
      <c r="I78" s="34"/>
      <c r="J78" s="34"/>
      <c r="K78" s="34"/>
      <c r="L78" s="111"/>
      <c r="S78" s="32"/>
      <c r="T78" s="32"/>
      <c r="U78" s="32"/>
      <c r="V78" s="32"/>
      <c r="W78" s="32"/>
      <c r="X78" s="32"/>
      <c r="Y78" s="32"/>
      <c r="Z78" s="32"/>
      <c r="AA78" s="32"/>
      <c r="AB78" s="32"/>
      <c r="AC78" s="32"/>
      <c r="AD78" s="32"/>
      <c r="AE78" s="32"/>
    </row>
    <row r="79" spans="1:31" s="2" customFormat="1" ht="14.45" customHeight="1">
      <c r="A79" s="32"/>
      <c r="B79" s="33"/>
      <c r="C79" s="34"/>
      <c r="D79" s="34"/>
      <c r="E79" s="350" t="str">
        <f>E7</f>
        <v>Stavební úpravy objektu č.p. 104 a 105, Café Herzog, Broumov - 1. etapa</v>
      </c>
      <c r="F79" s="351"/>
      <c r="G79" s="351"/>
      <c r="H79" s="351"/>
      <c r="I79" s="34"/>
      <c r="J79" s="34"/>
      <c r="K79" s="34"/>
      <c r="L79" s="111"/>
      <c r="S79" s="32"/>
      <c r="T79" s="32"/>
      <c r="U79" s="32"/>
      <c r="V79" s="32"/>
      <c r="W79" s="32"/>
      <c r="X79" s="32"/>
      <c r="Y79" s="32"/>
      <c r="Z79" s="32"/>
      <c r="AA79" s="32"/>
      <c r="AB79" s="32"/>
      <c r="AC79" s="32"/>
      <c r="AD79" s="32"/>
      <c r="AE79" s="32"/>
    </row>
    <row r="80" spans="1:31" s="1" customFormat="1" ht="12" customHeight="1">
      <c r="B80" s="19"/>
      <c r="C80" s="27" t="s">
        <v>112</v>
      </c>
      <c r="D80" s="20"/>
      <c r="E80" s="20"/>
      <c r="F80" s="20"/>
      <c r="G80" s="20"/>
      <c r="H80" s="20"/>
      <c r="I80" s="20"/>
      <c r="J80" s="20"/>
      <c r="K80" s="20"/>
      <c r="L80" s="18"/>
    </row>
    <row r="81" spans="1:65" s="2" customFormat="1" ht="14.45" customHeight="1">
      <c r="A81" s="32"/>
      <c r="B81" s="33"/>
      <c r="C81" s="34"/>
      <c r="D81" s="34"/>
      <c r="E81" s="350" t="s">
        <v>113</v>
      </c>
      <c r="F81" s="352"/>
      <c r="G81" s="352"/>
      <c r="H81" s="352"/>
      <c r="I81" s="34"/>
      <c r="J81" s="34"/>
      <c r="K81" s="34"/>
      <c r="L81" s="111"/>
      <c r="S81" s="32"/>
      <c r="T81" s="32"/>
      <c r="U81" s="32"/>
      <c r="V81" s="32"/>
      <c r="W81" s="32"/>
      <c r="X81" s="32"/>
      <c r="Y81" s="32"/>
      <c r="Z81" s="32"/>
      <c r="AA81" s="32"/>
      <c r="AB81" s="32"/>
      <c r="AC81" s="32"/>
      <c r="AD81" s="32"/>
      <c r="AE81" s="32"/>
    </row>
    <row r="82" spans="1:65" s="2" customFormat="1" ht="12" customHeight="1">
      <c r="A82" s="32"/>
      <c r="B82" s="33"/>
      <c r="C82" s="27" t="s">
        <v>114</v>
      </c>
      <c r="D82" s="34"/>
      <c r="E82" s="34"/>
      <c r="F82" s="34"/>
      <c r="G82" s="34"/>
      <c r="H82" s="34"/>
      <c r="I82" s="34"/>
      <c r="J82" s="34"/>
      <c r="K82" s="34"/>
      <c r="L82" s="111"/>
      <c r="S82" s="32"/>
      <c r="T82" s="32"/>
      <c r="U82" s="32"/>
      <c r="V82" s="32"/>
      <c r="W82" s="32"/>
      <c r="X82" s="32"/>
      <c r="Y82" s="32"/>
      <c r="Z82" s="32"/>
      <c r="AA82" s="32"/>
      <c r="AB82" s="32"/>
      <c r="AC82" s="32"/>
      <c r="AD82" s="32"/>
      <c r="AE82" s="32"/>
    </row>
    <row r="83" spans="1:65" s="2" customFormat="1" ht="15.6" customHeight="1">
      <c r="A83" s="32"/>
      <c r="B83" s="33"/>
      <c r="C83" s="34"/>
      <c r="D83" s="34"/>
      <c r="E83" s="299" t="str">
        <f>E11</f>
        <v>1.5 - Elektroinstalace silnoproud</v>
      </c>
      <c r="F83" s="352"/>
      <c r="G83" s="352"/>
      <c r="H83" s="352"/>
      <c r="I83" s="34"/>
      <c r="J83" s="34"/>
      <c r="K83" s="34"/>
      <c r="L83" s="111"/>
      <c r="S83" s="32"/>
      <c r="T83" s="32"/>
      <c r="U83" s="32"/>
      <c r="V83" s="32"/>
      <c r="W83" s="32"/>
      <c r="X83" s="32"/>
      <c r="Y83" s="32"/>
      <c r="Z83" s="32"/>
      <c r="AA83" s="32"/>
      <c r="AB83" s="32"/>
      <c r="AC83" s="32"/>
      <c r="AD83" s="32"/>
      <c r="AE83" s="32"/>
    </row>
    <row r="84" spans="1:65" s="2" customFormat="1" ht="6.95" customHeight="1">
      <c r="A84" s="32"/>
      <c r="B84" s="33"/>
      <c r="C84" s="34"/>
      <c r="D84" s="34"/>
      <c r="E84" s="34"/>
      <c r="F84" s="34"/>
      <c r="G84" s="34"/>
      <c r="H84" s="34"/>
      <c r="I84" s="34"/>
      <c r="J84" s="34"/>
      <c r="K84" s="34"/>
      <c r="L84" s="111"/>
      <c r="S84" s="32"/>
      <c r="T84" s="32"/>
      <c r="U84" s="32"/>
      <c r="V84" s="32"/>
      <c r="W84" s="32"/>
      <c r="X84" s="32"/>
      <c r="Y84" s="32"/>
      <c r="Z84" s="32"/>
      <c r="AA84" s="32"/>
      <c r="AB84" s="32"/>
      <c r="AC84" s="32"/>
      <c r="AD84" s="32"/>
      <c r="AE84" s="32"/>
    </row>
    <row r="85" spans="1:65" s="2" customFormat="1" ht="12" customHeight="1">
      <c r="A85" s="32"/>
      <c r="B85" s="33"/>
      <c r="C85" s="27" t="s">
        <v>21</v>
      </c>
      <c r="D85" s="34"/>
      <c r="E85" s="34"/>
      <c r="F85" s="25" t="str">
        <f>F14</f>
        <v>k. ú. Broumov</v>
      </c>
      <c r="G85" s="34"/>
      <c r="H85" s="34"/>
      <c r="I85" s="27" t="s">
        <v>23</v>
      </c>
      <c r="J85" s="57" t="str">
        <f>IF(J14="","",J14)</f>
        <v>10. 10. 2022</v>
      </c>
      <c r="K85" s="34"/>
      <c r="L85" s="111"/>
      <c r="S85" s="32"/>
      <c r="T85" s="32"/>
      <c r="U85" s="32"/>
      <c r="V85" s="32"/>
      <c r="W85" s="32"/>
      <c r="X85" s="32"/>
      <c r="Y85" s="32"/>
      <c r="Z85" s="32"/>
      <c r="AA85" s="32"/>
      <c r="AB85" s="32"/>
      <c r="AC85" s="32"/>
      <c r="AD85" s="32"/>
      <c r="AE85" s="32"/>
    </row>
    <row r="86" spans="1:65" s="2" customFormat="1" ht="6.95" customHeight="1">
      <c r="A86" s="32"/>
      <c r="B86" s="33"/>
      <c r="C86" s="34"/>
      <c r="D86" s="34"/>
      <c r="E86" s="34"/>
      <c r="F86" s="34"/>
      <c r="G86" s="34"/>
      <c r="H86" s="34"/>
      <c r="I86" s="34"/>
      <c r="J86" s="34"/>
      <c r="K86" s="34"/>
      <c r="L86" s="111"/>
      <c r="S86" s="32"/>
      <c r="T86" s="32"/>
      <c r="U86" s="32"/>
      <c r="V86" s="32"/>
      <c r="W86" s="32"/>
      <c r="X86" s="32"/>
      <c r="Y86" s="32"/>
      <c r="Z86" s="32"/>
      <c r="AA86" s="32"/>
      <c r="AB86" s="32"/>
      <c r="AC86" s="32"/>
      <c r="AD86" s="32"/>
      <c r="AE86" s="32"/>
    </row>
    <row r="87" spans="1:65" s="2" customFormat="1" ht="15.6" customHeight="1">
      <c r="A87" s="32"/>
      <c r="B87" s="33"/>
      <c r="C87" s="27" t="s">
        <v>25</v>
      </c>
      <c r="D87" s="34"/>
      <c r="E87" s="34"/>
      <c r="F87" s="25" t="str">
        <f>E17</f>
        <v xml:space="preserve"> </v>
      </c>
      <c r="G87" s="34"/>
      <c r="H87" s="34"/>
      <c r="I87" s="27" t="s">
        <v>31</v>
      </c>
      <c r="J87" s="30" t="str">
        <f>E23</f>
        <v>INS spol. s r.o.</v>
      </c>
      <c r="K87" s="34"/>
      <c r="L87" s="111"/>
      <c r="S87" s="32"/>
      <c r="T87" s="32"/>
      <c r="U87" s="32"/>
      <c r="V87" s="32"/>
      <c r="W87" s="32"/>
      <c r="X87" s="32"/>
      <c r="Y87" s="32"/>
      <c r="Z87" s="32"/>
      <c r="AA87" s="32"/>
      <c r="AB87" s="32"/>
      <c r="AC87" s="32"/>
      <c r="AD87" s="32"/>
      <c r="AE87" s="32"/>
    </row>
    <row r="88" spans="1:65" s="2" customFormat="1" ht="26.45" customHeight="1">
      <c r="A88" s="32"/>
      <c r="B88" s="33"/>
      <c r="C88" s="27" t="s">
        <v>29</v>
      </c>
      <c r="D88" s="34"/>
      <c r="E88" s="34"/>
      <c r="F88" s="25" t="str">
        <f>IF(E20="","",E20)</f>
        <v>Vyplň údaj</v>
      </c>
      <c r="G88" s="34"/>
      <c r="H88" s="34"/>
      <c r="I88" s="27" t="s">
        <v>36</v>
      </c>
      <c r="J88" s="30" t="str">
        <f>E26</f>
        <v>Ing. Michaela Hůlková</v>
      </c>
      <c r="K88" s="34"/>
      <c r="L88" s="111"/>
      <c r="S88" s="32"/>
      <c r="T88" s="32"/>
      <c r="U88" s="32"/>
      <c r="V88" s="32"/>
      <c r="W88" s="32"/>
      <c r="X88" s="32"/>
      <c r="Y88" s="32"/>
      <c r="Z88" s="32"/>
      <c r="AA88" s="32"/>
      <c r="AB88" s="32"/>
      <c r="AC88" s="32"/>
      <c r="AD88" s="32"/>
      <c r="AE88" s="32"/>
    </row>
    <row r="89" spans="1:65" s="2" customFormat="1" ht="10.35" customHeight="1">
      <c r="A89" s="32"/>
      <c r="B89" s="33"/>
      <c r="C89" s="34"/>
      <c r="D89" s="34"/>
      <c r="E89" s="34"/>
      <c r="F89" s="34"/>
      <c r="G89" s="34"/>
      <c r="H89" s="34"/>
      <c r="I89" s="34"/>
      <c r="J89" s="34"/>
      <c r="K89" s="34"/>
      <c r="L89" s="111"/>
      <c r="S89" s="32"/>
      <c r="T89" s="32"/>
      <c r="U89" s="32"/>
      <c r="V89" s="32"/>
      <c r="W89" s="32"/>
      <c r="X89" s="32"/>
      <c r="Y89" s="32"/>
      <c r="Z89" s="32"/>
      <c r="AA89" s="32"/>
      <c r="AB89" s="32"/>
      <c r="AC89" s="32"/>
      <c r="AD89" s="32"/>
      <c r="AE89" s="32"/>
    </row>
    <row r="90" spans="1:65" s="11" customFormat="1" ht="29.25" customHeight="1">
      <c r="A90" s="149"/>
      <c r="B90" s="150"/>
      <c r="C90" s="151" t="s">
        <v>154</v>
      </c>
      <c r="D90" s="152" t="s">
        <v>59</v>
      </c>
      <c r="E90" s="152" t="s">
        <v>55</v>
      </c>
      <c r="F90" s="152" t="s">
        <v>56</v>
      </c>
      <c r="G90" s="152" t="s">
        <v>155</v>
      </c>
      <c r="H90" s="152" t="s">
        <v>156</v>
      </c>
      <c r="I90" s="152" t="s">
        <v>157</v>
      </c>
      <c r="J90" s="153" t="s">
        <v>118</v>
      </c>
      <c r="K90" s="154" t="s">
        <v>158</v>
      </c>
      <c r="L90" s="155"/>
      <c r="M90" s="66" t="s">
        <v>19</v>
      </c>
      <c r="N90" s="67" t="s">
        <v>44</v>
      </c>
      <c r="O90" s="67" t="s">
        <v>159</v>
      </c>
      <c r="P90" s="67" t="s">
        <v>160</v>
      </c>
      <c r="Q90" s="67" t="s">
        <v>161</v>
      </c>
      <c r="R90" s="67" t="s">
        <v>162</v>
      </c>
      <c r="S90" s="67" t="s">
        <v>163</v>
      </c>
      <c r="T90" s="68" t="s">
        <v>164</v>
      </c>
      <c r="U90" s="149"/>
      <c r="V90" s="149"/>
      <c r="W90" s="149"/>
      <c r="X90" s="149"/>
      <c r="Y90" s="149"/>
      <c r="Z90" s="149"/>
      <c r="AA90" s="149"/>
      <c r="AB90" s="149"/>
      <c r="AC90" s="149"/>
      <c r="AD90" s="149"/>
      <c r="AE90" s="149"/>
    </row>
    <row r="91" spans="1:65" s="2" customFormat="1" ht="22.9" customHeight="1">
      <c r="A91" s="32"/>
      <c r="B91" s="33"/>
      <c r="C91" s="73" t="s">
        <v>165</v>
      </c>
      <c r="D91" s="34"/>
      <c r="E91" s="34"/>
      <c r="F91" s="34"/>
      <c r="G91" s="34"/>
      <c r="H91" s="34"/>
      <c r="I91" s="34"/>
      <c r="J91" s="156">
        <f>BK91</f>
        <v>0</v>
      </c>
      <c r="K91" s="34"/>
      <c r="L91" s="37"/>
      <c r="M91" s="69"/>
      <c r="N91" s="157"/>
      <c r="O91" s="70"/>
      <c r="P91" s="158">
        <f>P92+P94+P171+P173+P175+P178</f>
        <v>0</v>
      </c>
      <c r="Q91" s="70"/>
      <c r="R91" s="158">
        <f>R92+R94+R171+R173+R175+R178</f>
        <v>0.56894999999999996</v>
      </c>
      <c r="S91" s="70"/>
      <c r="T91" s="159">
        <f>T92+T94+T171+T173+T175+T178</f>
        <v>0</v>
      </c>
      <c r="U91" s="32"/>
      <c r="V91" s="32"/>
      <c r="W91" s="32"/>
      <c r="X91" s="32"/>
      <c r="Y91" s="32"/>
      <c r="Z91" s="32"/>
      <c r="AA91" s="32"/>
      <c r="AB91" s="32"/>
      <c r="AC91" s="32"/>
      <c r="AD91" s="32"/>
      <c r="AE91" s="32"/>
      <c r="AT91" s="15" t="s">
        <v>73</v>
      </c>
      <c r="AU91" s="15" t="s">
        <v>119</v>
      </c>
      <c r="BK91" s="160">
        <f>BK92+BK94+BK171+BK173+BK175+BK178</f>
        <v>0</v>
      </c>
    </row>
    <row r="92" spans="1:65" s="12" customFormat="1" ht="25.9" customHeight="1">
      <c r="B92" s="161"/>
      <c r="C92" s="162"/>
      <c r="D92" s="163" t="s">
        <v>73</v>
      </c>
      <c r="E92" s="164" t="s">
        <v>408</v>
      </c>
      <c r="F92" s="164" t="s">
        <v>1526</v>
      </c>
      <c r="G92" s="162"/>
      <c r="H92" s="162"/>
      <c r="I92" s="165"/>
      <c r="J92" s="166">
        <f>BK92</f>
        <v>0</v>
      </c>
      <c r="K92" s="162"/>
      <c r="L92" s="167"/>
      <c r="M92" s="168"/>
      <c r="N92" s="169"/>
      <c r="O92" s="169"/>
      <c r="P92" s="170">
        <f>P93</f>
        <v>0</v>
      </c>
      <c r="Q92" s="169"/>
      <c r="R92" s="170">
        <f>R93</f>
        <v>0</v>
      </c>
      <c r="S92" s="169"/>
      <c r="T92" s="171">
        <f>T93</f>
        <v>0</v>
      </c>
      <c r="AR92" s="172" t="s">
        <v>81</v>
      </c>
      <c r="AT92" s="173" t="s">
        <v>73</v>
      </c>
      <c r="AU92" s="173" t="s">
        <v>74</v>
      </c>
      <c r="AY92" s="172" t="s">
        <v>168</v>
      </c>
      <c r="BK92" s="174">
        <f>BK93</f>
        <v>0</v>
      </c>
    </row>
    <row r="93" spans="1:65" s="2" customFormat="1" ht="22.15" customHeight="1">
      <c r="A93" s="32"/>
      <c r="B93" s="33"/>
      <c r="C93" s="177" t="s">
        <v>81</v>
      </c>
      <c r="D93" s="177" t="s">
        <v>173</v>
      </c>
      <c r="E93" s="178" t="s">
        <v>1527</v>
      </c>
      <c r="F93" s="179" t="s">
        <v>1528</v>
      </c>
      <c r="G93" s="180" t="s">
        <v>197</v>
      </c>
      <c r="H93" s="181">
        <v>1</v>
      </c>
      <c r="I93" s="182"/>
      <c r="J93" s="183">
        <f>ROUND(I93*H93,2)</f>
        <v>0</v>
      </c>
      <c r="K93" s="184"/>
      <c r="L93" s="37"/>
      <c r="M93" s="185" t="s">
        <v>19</v>
      </c>
      <c r="N93" s="186" t="s">
        <v>45</v>
      </c>
      <c r="O93" s="62"/>
      <c r="P93" s="187">
        <f>O93*H93</f>
        <v>0</v>
      </c>
      <c r="Q93" s="187">
        <v>0</v>
      </c>
      <c r="R93" s="187">
        <f>Q93*H93</f>
        <v>0</v>
      </c>
      <c r="S93" s="187">
        <v>0</v>
      </c>
      <c r="T93" s="188">
        <f>S93*H93</f>
        <v>0</v>
      </c>
      <c r="U93" s="32"/>
      <c r="V93" s="32"/>
      <c r="W93" s="32"/>
      <c r="X93" s="32"/>
      <c r="Y93" s="32"/>
      <c r="Z93" s="32"/>
      <c r="AA93" s="32"/>
      <c r="AB93" s="32"/>
      <c r="AC93" s="32"/>
      <c r="AD93" s="32"/>
      <c r="AE93" s="32"/>
      <c r="AR93" s="189" t="s">
        <v>177</v>
      </c>
      <c r="AT93" s="189" t="s">
        <v>173</v>
      </c>
      <c r="AU93" s="189" t="s">
        <v>81</v>
      </c>
      <c r="AY93" s="15" t="s">
        <v>168</v>
      </c>
      <c r="BE93" s="190">
        <f>IF(N93="základní",J93,0)</f>
        <v>0</v>
      </c>
      <c r="BF93" s="190">
        <f>IF(N93="snížená",J93,0)</f>
        <v>0</v>
      </c>
      <c r="BG93" s="190">
        <f>IF(N93="zákl. přenesená",J93,0)</f>
        <v>0</v>
      </c>
      <c r="BH93" s="190">
        <f>IF(N93="sníž. přenesená",J93,0)</f>
        <v>0</v>
      </c>
      <c r="BI93" s="190">
        <f>IF(N93="nulová",J93,0)</f>
        <v>0</v>
      </c>
      <c r="BJ93" s="15" t="s">
        <v>81</v>
      </c>
      <c r="BK93" s="190">
        <f>ROUND(I93*H93,2)</f>
        <v>0</v>
      </c>
      <c r="BL93" s="15" t="s">
        <v>177</v>
      </c>
      <c r="BM93" s="189" t="s">
        <v>1529</v>
      </c>
    </row>
    <row r="94" spans="1:65" s="12" customFormat="1" ht="25.9" customHeight="1">
      <c r="B94" s="161"/>
      <c r="C94" s="162"/>
      <c r="D94" s="163" t="s">
        <v>73</v>
      </c>
      <c r="E94" s="164" t="s">
        <v>1530</v>
      </c>
      <c r="F94" s="164" t="s">
        <v>1531</v>
      </c>
      <c r="G94" s="162"/>
      <c r="H94" s="162"/>
      <c r="I94" s="165"/>
      <c r="J94" s="166">
        <f>BK94</f>
        <v>0</v>
      </c>
      <c r="K94" s="162"/>
      <c r="L94" s="167"/>
      <c r="M94" s="168"/>
      <c r="N94" s="169"/>
      <c r="O94" s="169"/>
      <c r="P94" s="170">
        <f>SUM(P95:P170)</f>
        <v>0</v>
      </c>
      <c r="Q94" s="169"/>
      <c r="R94" s="170">
        <f>SUM(R95:R170)</f>
        <v>0.56894999999999996</v>
      </c>
      <c r="S94" s="169"/>
      <c r="T94" s="171">
        <f>SUM(T95:T170)</f>
        <v>0</v>
      </c>
      <c r="AR94" s="172" t="s">
        <v>83</v>
      </c>
      <c r="AT94" s="173" t="s">
        <v>73</v>
      </c>
      <c r="AU94" s="173" t="s">
        <v>74</v>
      </c>
      <c r="AY94" s="172" t="s">
        <v>168</v>
      </c>
      <c r="BK94" s="174">
        <f>SUM(BK95:BK170)</f>
        <v>0</v>
      </c>
    </row>
    <row r="95" spans="1:65" s="2" customFormat="1" ht="22.15" customHeight="1">
      <c r="A95" s="32"/>
      <c r="B95" s="33"/>
      <c r="C95" s="177" t="s">
        <v>83</v>
      </c>
      <c r="D95" s="177" t="s">
        <v>173</v>
      </c>
      <c r="E95" s="178" t="s">
        <v>1532</v>
      </c>
      <c r="F95" s="179" t="s">
        <v>1533</v>
      </c>
      <c r="G95" s="180" t="s">
        <v>176</v>
      </c>
      <c r="H95" s="181">
        <v>10</v>
      </c>
      <c r="I95" s="182"/>
      <c r="J95" s="183">
        <f t="shared" ref="J95:J126" si="0">ROUND(I95*H95,2)</f>
        <v>0</v>
      </c>
      <c r="K95" s="184"/>
      <c r="L95" s="37"/>
      <c r="M95" s="185" t="s">
        <v>19</v>
      </c>
      <c r="N95" s="186" t="s">
        <v>45</v>
      </c>
      <c r="O95" s="62"/>
      <c r="P95" s="187">
        <f t="shared" ref="P95:P126" si="1">O95*H95</f>
        <v>0</v>
      </c>
      <c r="Q95" s="187">
        <v>0</v>
      </c>
      <c r="R95" s="187">
        <f t="shared" ref="R95:R126" si="2">Q95*H95</f>
        <v>0</v>
      </c>
      <c r="S95" s="187">
        <v>0</v>
      </c>
      <c r="T95" s="188">
        <f t="shared" ref="T95:T126" si="3">S95*H95</f>
        <v>0</v>
      </c>
      <c r="U95" s="32"/>
      <c r="V95" s="32"/>
      <c r="W95" s="32"/>
      <c r="X95" s="32"/>
      <c r="Y95" s="32"/>
      <c r="Z95" s="32"/>
      <c r="AA95" s="32"/>
      <c r="AB95" s="32"/>
      <c r="AC95" s="32"/>
      <c r="AD95" s="32"/>
      <c r="AE95" s="32"/>
      <c r="AR95" s="189" t="s">
        <v>253</v>
      </c>
      <c r="AT95" s="189" t="s">
        <v>173</v>
      </c>
      <c r="AU95" s="189" t="s">
        <v>81</v>
      </c>
      <c r="AY95" s="15" t="s">
        <v>168</v>
      </c>
      <c r="BE95" s="190">
        <f t="shared" ref="BE95:BE126" si="4">IF(N95="základní",J95,0)</f>
        <v>0</v>
      </c>
      <c r="BF95" s="190">
        <f t="shared" ref="BF95:BF126" si="5">IF(N95="snížená",J95,0)</f>
        <v>0</v>
      </c>
      <c r="BG95" s="190">
        <f t="shared" ref="BG95:BG126" si="6">IF(N95="zákl. přenesená",J95,0)</f>
        <v>0</v>
      </c>
      <c r="BH95" s="190">
        <f t="shared" ref="BH95:BH126" si="7">IF(N95="sníž. přenesená",J95,0)</f>
        <v>0</v>
      </c>
      <c r="BI95" s="190">
        <f t="shared" ref="BI95:BI126" si="8">IF(N95="nulová",J95,0)</f>
        <v>0</v>
      </c>
      <c r="BJ95" s="15" t="s">
        <v>81</v>
      </c>
      <c r="BK95" s="190">
        <f t="shared" ref="BK95:BK126" si="9">ROUND(I95*H95,2)</f>
        <v>0</v>
      </c>
      <c r="BL95" s="15" t="s">
        <v>253</v>
      </c>
      <c r="BM95" s="189" t="s">
        <v>1534</v>
      </c>
    </row>
    <row r="96" spans="1:65" s="2" customFormat="1" ht="14.45" customHeight="1">
      <c r="A96" s="32"/>
      <c r="B96" s="33"/>
      <c r="C96" s="197" t="s">
        <v>169</v>
      </c>
      <c r="D96" s="197" t="s">
        <v>447</v>
      </c>
      <c r="E96" s="198" t="s">
        <v>1535</v>
      </c>
      <c r="F96" s="199" t="s">
        <v>1536</v>
      </c>
      <c r="G96" s="200" t="s">
        <v>176</v>
      </c>
      <c r="H96" s="201">
        <v>10</v>
      </c>
      <c r="I96" s="202"/>
      <c r="J96" s="203">
        <f t="shared" si="0"/>
        <v>0</v>
      </c>
      <c r="K96" s="204"/>
      <c r="L96" s="205"/>
      <c r="M96" s="206" t="s">
        <v>19</v>
      </c>
      <c r="N96" s="207" t="s">
        <v>45</v>
      </c>
      <c r="O96" s="62"/>
      <c r="P96" s="187">
        <f t="shared" si="1"/>
        <v>0</v>
      </c>
      <c r="Q96" s="187">
        <v>9.0000000000000006E-5</v>
      </c>
      <c r="R96" s="187">
        <f t="shared" si="2"/>
        <v>9.0000000000000008E-4</v>
      </c>
      <c r="S96" s="187">
        <v>0</v>
      </c>
      <c r="T96" s="188">
        <f t="shared" si="3"/>
        <v>0</v>
      </c>
      <c r="U96" s="32"/>
      <c r="V96" s="32"/>
      <c r="W96" s="32"/>
      <c r="X96" s="32"/>
      <c r="Y96" s="32"/>
      <c r="Z96" s="32"/>
      <c r="AA96" s="32"/>
      <c r="AB96" s="32"/>
      <c r="AC96" s="32"/>
      <c r="AD96" s="32"/>
      <c r="AE96" s="32"/>
      <c r="AR96" s="189" t="s">
        <v>337</v>
      </c>
      <c r="AT96" s="189" t="s">
        <v>447</v>
      </c>
      <c r="AU96" s="189" t="s">
        <v>81</v>
      </c>
      <c r="AY96" s="15" t="s">
        <v>168</v>
      </c>
      <c r="BE96" s="190">
        <f t="shared" si="4"/>
        <v>0</v>
      </c>
      <c r="BF96" s="190">
        <f t="shared" si="5"/>
        <v>0</v>
      </c>
      <c r="BG96" s="190">
        <f t="shared" si="6"/>
        <v>0</v>
      </c>
      <c r="BH96" s="190">
        <f t="shared" si="7"/>
        <v>0</v>
      </c>
      <c r="BI96" s="190">
        <f t="shared" si="8"/>
        <v>0</v>
      </c>
      <c r="BJ96" s="15" t="s">
        <v>81</v>
      </c>
      <c r="BK96" s="190">
        <f t="shared" si="9"/>
        <v>0</v>
      </c>
      <c r="BL96" s="15" t="s">
        <v>253</v>
      </c>
      <c r="BM96" s="189" t="s">
        <v>1537</v>
      </c>
    </row>
    <row r="97" spans="1:65" s="2" customFormat="1" ht="22.15" customHeight="1">
      <c r="A97" s="32"/>
      <c r="B97" s="33"/>
      <c r="C97" s="177" t="s">
        <v>177</v>
      </c>
      <c r="D97" s="177" t="s">
        <v>173</v>
      </c>
      <c r="E97" s="178" t="s">
        <v>1538</v>
      </c>
      <c r="F97" s="179" t="s">
        <v>1539</v>
      </c>
      <c r="G97" s="180" t="s">
        <v>176</v>
      </c>
      <c r="H97" s="181">
        <v>65</v>
      </c>
      <c r="I97" s="182"/>
      <c r="J97" s="183">
        <f t="shared" si="0"/>
        <v>0</v>
      </c>
      <c r="K97" s="184"/>
      <c r="L97" s="37"/>
      <c r="M97" s="185" t="s">
        <v>19</v>
      </c>
      <c r="N97" s="186" t="s">
        <v>45</v>
      </c>
      <c r="O97" s="62"/>
      <c r="P97" s="187">
        <f t="shared" si="1"/>
        <v>0</v>
      </c>
      <c r="Q97" s="187">
        <v>0</v>
      </c>
      <c r="R97" s="187">
        <f t="shared" si="2"/>
        <v>0</v>
      </c>
      <c r="S97" s="187">
        <v>0</v>
      </c>
      <c r="T97" s="188">
        <f t="shared" si="3"/>
        <v>0</v>
      </c>
      <c r="U97" s="32"/>
      <c r="V97" s="32"/>
      <c r="W97" s="32"/>
      <c r="X97" s="32"/>
      <c r="Y97" s="32"/>
      <c r="Z97" s="32"/>
      <c r="AA97" s="32"/>
      <c r="AB97" s="32"/>
      <c r="AC97" s="32"/>
      <c r="AD97" s="32"/>
      <c r="AE97" s="32"/>
      <c r="AR97" s="189" t="s">
        <v>253</v>
      </c>
      <c r="AT97" s="189" t="s">
        <v>173</v>
      </c>
      <c r="AU97" s="189" t="s">
        <v>81</v>
      </c>
      <c r="AY97" s="15" t="s">
        <v>168</v>
      </c>
      <c r="BE97" s="190">
        <f t="shared" si="4"/>
        <v>0</v>
      </c>
      <c r="BF97" s="190">
        <f t="shared" si="5"/>
        <v>0</v>
      </c>
      <c r="BG97" s="190">
        <f t="shared" si="6"/>
        <v>0</v>
      </c>
      <c r="BH97" s="190">
        <f t="shared" si="7"/>
        <v>0</v>
      </c>
      <c r="BI97" s="190">
        <f t="shared" si="8"/>
        <v>0</v>
      </c>
      <c r="BJ97" s="15" t="s">
        <v>81</v>
      </c>
      <c r="BK97" s="190">
        <f t="shared" si="9"/>
        <v>0</v>
      </c>
      <c r="BL97" s="15" t="s">
        <v>253</v>
      </c>
      <c r="BM97" s="189" t="s">
        <v>1540</v>
      </c>
    </row>
    <row r="98" spans="1:65" s="2" customFormat="1" ht="14.45" customHeight="1">
      <c r="A98" s="32"/>
      <c r="B98" s="33"/>
      <c r="C98" s="197" t="s">
        <v>194</v>
      </c>
      <c r="D98" s="197" t="s">
        <v>447</v>
      </c>
      <c r="E98" s="198" t="s">
        <v>1541</v>
      </c>
      <c r="F98" s="199" t="s">
        <v>1542</v>
      </c>
      <c r="G98" s="200" t="s">
        <v>176</v>
      </c>
      <c r="H98" s="201">
        <v>65</v>
      </c>
      <c r="I98" s="202"/>
      <c r="J98" s="203">
        <f t="shared" si="0"/>
        <v>0</v>
      </c>
      <c r="K98" s="204"/>
      <c r="L98" s="205"/>
      <c r="M98" s="206" t="s">
        <v>19</v>
      </c>
      <c r="N98" s="207" t="s">
        <v>45</v>
      </c>
      <c r="O98" s="62"/>
      <c r="P98" s="187">
        <f t="shared" si="1"/>
        <v>0</v>
      </c>
      <c r="Q98" s="187">
        <v>4.0000000000000003E-5</v>
      </c>
      <c r="R98" s="187">
        <f t="shared" si="2"/>
        <v>2.6000000000000003E-3</v>
      </c>
      <c r="S98" s="187">
        <v>0</v>
      </c>
      <c r="T98" s="188">
        <f t="shared" si="3"/>
        <v>0</v>
      </c>
      <c r="U98" s="32"/>
      <c r="V98" s="32"/>
      <c r="W98" s="32"/>
      <c r="X98" s="32"/>
      <c r="Y98" s="32"/>
      <c r="Z98" s="32"/>
      <c r="AA98" s="32"/>
      <c r="AB98" s="32"/>
      <c r="AC98" s="32"/>
      <c r="AD98" s="32"/>
      <c r="AE98" s="32"/>
      <c r="AR98" s="189" t="s">
        <v>337</v>
      </c>
      <c r="AT98" s="189" t="s">
        <v>447</v>
      </c>
      <c r="AU98" s="189" t="s">
        <v>81</v>
      </c>
      <c r="AY98" s="15" t="s">
        <v>168</v>
      </c>
      <c r="BE98" s="190">
        <f t="shared" si="4"/>
        <v>0</v>
      </c>
      <c r="BF98" s="190">
        <f t="shared" si="5"/>
        <v>0</v>
      </c>
      <c r="BG98" s="190">
        <f t="shared" si="6"/>
        <v>0</v>
      </c>
      <c r="BH98" s="190">
        <f t="shared" si="7"/>
        <v>0</v>
      </c>
      <c r="BI98" s="190">
        <f t="shared" si="8"/>
        <v>0</v>
      </c>
      <c r="BJ98" s="15" t="s">
        <v>81</v>
      </c>
      <c r="BK98" s="190">
        <f t="shared" si="9"/>
        <v>0</v>
      </c>
      <c r="BL98" s="15" t="s">
        <v>253</v>
      </c>
      <c r="BM98" s="189" t="s">
        <v>1543</v>
      </c>
    </row>
    <row r="99" spans="1:65" s="2" customFormat="1" ht="22.15" customHeight="1">
      <c r="A99" s="32"/>
      <c r="B99" s="33"/>
      <c r="C99" s="177" t="s">
        <v>200</v>
      </c>
      <c r="D99" s="177" t="s">
        <v>173</v>
      </c>
      <c r="E99" s="178" t="s">
        <v>1544</v>
      </c>
      <c r="F99" s="179" t="s">
        <v>1545</v>
      </c>
      <c r="G99" s="180" t="s">
        <v>176</v>
      </c>
      <c r="H99" s="181">
        <v>40</v>
      </c>
      <c r="I99" s="182"/>
      <c r="J99" s="183">
        <f t="shared" si="0"/>
        <v>0</v>
      </c>
      <c r="K99" s="184"/>
      <c r="L99" s="37"/>
      <c r="M99" s="185" t="s">
        <v>19</v>
      </c>
      <c r="N99" s="186" t="s">
        <v>45</v>
      </c>
      <c r="O99" s="62"/>
      <c r="P99" s="187">
        <f t="shared" si="1"/>
        <v>0</v>
      </c>
      <c r="Q99" s="187">
        <v>0</v>
      </c>
      <c r="R99" s="187">
        <f t="shared" si="2"/>
        <v>0</v>
      </c>
      <c r="S99" s="187">
        <v>0</v>
      </c>
      <c r="T99" s="188">
        <f t="shared" si="3"/>
        <v>0</v>
      </c>
      <c r="U99" s="32"/>
      <c r="V99" s="32"/>
      <c r="W99" s="32"/>
      <c r="X99" s="32"/>
      <c r="Y99" s="32"/>
      <c r="Z99" s="32"/>
      <c r="AA99" s="32"/>
      <c r="AB99" s="32"/>
      <c r="AC99" s="32"/>
      <c r="AD99" s="32"/>
      <c r="AE99" s="32"/>
      <c r="AR99" s="189" t="s">
        <v>253</v>
      </c>
      <c r="AT99" s="189" t="s">
        <v>173</v>
      </c>
      <c r="AU99" s="189" t="s">
        <v>81</v>
      </c>
      <c r="AY99" s="15" t="s">
        <v>168</v>
      </c>
      <c r="BE99" s="190">
        <f t="shared" si="4"/>
        <v>0</v>
      </c>
      <c r="BF99" s="190">
        <f t="shared" si="5"/>
        <v>0</v>
      </c>
      <c r="BG99" s="190">
        <f t="shared" si="6"/>
        <v>0</v>
      </c>
      <c r="BH99" s="190">
        <f t="shared" si="7"/>
        <v>0</v>
      </c>
      <c r="BI99" s="190">
        <f t="shared" si="8"/>
        <v>0</v>
      </c>
      <c r="BJ99" s="15" t="s">
        <v>81</v>
      </c>
      <c r="BK99" s="190">
        <f t="shared" si="9"/>
        <v>0</v>
      </c>
      <c r="BL99" s="15" t="s">
        <v>253</v>
      </c>
      <c r="BM99" s="189" t="s">
        <v>1546</v>
      </c>
    </row>
    <row r="100" spans="1:65" s="2" customFormat="1" ht="14.45" customHeight="1">
      <c r="A100" s="32"/>
      <c r="B100" s="33"/>
      <c r="C100" s="197" t="s">
        <v>202</v>
      </c>
      <c r="D100" s="197" t="s">
        <v>447</v>
      </c>
      <c r="E100" s="198" t="s">
        <v>1547</v>
      </c>
      <c r="F100" s="199" t="s">
        <v>1548</v>
      </c>
      <c r="G100" s="200" t="s">
        <v>176</v>
      </c>
      <c r="H100" s="201">
        <v>30</v>
      </c>
      <c r="I100" s="202"/>
      <c r="J100" s="203">
        <f t="shared" si="0"/>
        <v>0</v>
      </c>
      <c r="K100" s="204"/>
      <c r="L100" s="205"/>
      <c r="M100" s="206" t="s">
        <v>19</v>
      </c>
      <c r="N100" s="207" t="s">
        <v>45</v>
      </c>
      <c r="O100" s="62"/>
      <c r="P100" s="187">
        <f t="shared" si="1"/>
        <v>0</v>
      </c>
      <c r="Q100" s="187">
        <v>1.9000000000000001E-4</v>
      </c>
      <c r="R100" s="187">
        <f t="shared" si="2"/>
        <v>5.7000000000000002E-3</v>
      </c>
      <c r="S100" s="187">
        <v>0</v>
      </c>
      <c r="T100" s="188">
        <f t="shared" si="3"/>
        <v>0</v>
      </c>
      <c r="U100" s="32"/>
      <c r="V100" s="32"/>
      <c r="W100" s="32"/>
      <c r="X100" s="32"/>
      <c r="Y100" s="32"/>
      <c r="Z100" s="32"/>
      <c r="AA100" s="32"/>
      <c r="AB100" s="32"/>
      <c r="AC100" s="32"/>
      <c r="AD100" s="32"/>
      <c r="AE100" s="32"/>
      <c r="AR100" s="189" t="s">
        <v>337</v>
      </c>
      <c r="AT100" s="189" t="s">
        <v>447</v>
      </c>
      <c r="AU100" s="189" t="s">
        <v>81</v>
      </c>
      <c r="AY100" s="15" t="s">
        <v>168</v>
      </c>
      <c r="BE100" s="190">
        <f t="shared" si="4"/>
        <v>0</v>
      </c>
      <c r="BF100" s="190">
        <f t="shared" si="5"/>
        <v>0</v>
      </c>
      <c r="BG100" s="190">
        <f t="shared" si="6"/>
        <v>0</v>
      </c>
      <c r="BH100" s="190">
        <f t="shared" si="7"/>
        <v>0</v>
      </c>
      <c r="BI100" s="190">
        <f t="shared" si="8"/>
        <v>0</v>
      </c>
      <c r="BJ100" s="15" t="s">
        <v>81</v>
      </c>
      <c r="BK100" s="190">
        <f t="shared" si="9"/>
        <v>0</v>
      </c>
      <c r="BL100" s="15" t="s">
        <v>253</v>
      </c>
      <c r="BM100" s="189" t="s">
        <v>1549</v>
      </c>
    </row>
    <row r="101" spans="1:65" s="2" customFormat="1" ht="14.45" customHeight="1">
      <c r="A101" s="32"/>
      <c r="B101" s="33"/>
      <c r="C101" s="197" t="s">
        <v>207</v>
      </c>
      <c r="D101" s="197" t="s">
        <v>447</v>
      </c>
      <c r="E101" s="198" t="s">
        <v>1550</v>
      </c>
      <c r="F101" s="199" t="s">
        <v>1551</v>
      </c>
      <c r="G101" s="200" t="s">
        <v>176</v>
      </c>
      <c r="H101" s="201">
        <v>10</v>
      </c>
      <c r="I101" s="202"/>
      <c r="J101" s="203">
        <f t="shared" si="0"/>
        <v>0</v>
      </c>
      <c r="K101" s="204"/>
      <c r="L101" s="205"/>
      <c r="M101" s="206" t="s">
        <v>19</v>
      </c>
      <c r="N101" s="207" t="s">
        <v>45</v>
      </c>
      <c r="O101" s="62"/>
      <c r="P101" s="187">
        <f t="shared" si="1"/>
        <v>0</v>
      </c>
      <c r="Q101" s="187">
        <v>9.0000000000000006E-5</v>
      </c>
      <c r="R101" s="187">
        <f t="shared" si="2"/>
        <v>9.0000000000000008E-4</v>
      </c>
      <c r="S101" s="187">
        <v>0</v>
      </c>
      <c r="T101" s="188">
        <f t="shared" si="3"/>
        <v>0</v>
      </c>
      <c r="U101" s="32"/>
      <c r="V101" s="32"/>
      <c r="W101" s="32"/>
      <c r="X101" s="32"/>
      <c r="Y101" s="32"/>
      <c r="Z101" s="32"/>
      <c r="AA101" s="32"/>
      <c r="AB101" s="32"/>
      <c r="AC101" s="32"/>
      <c r="AD101" s="32"/>
      <c r="AE101" s="32"/>
      <c r="AR101" s="189" t="s">
        <v>337</v>
      </c>
      <c r="AT101" s="189" t="s">
        <v>447</v>
      </c>
      <c r="AU101" s="189" t="s">
        <v>81</v>
      </c>
      <c r="AY101" s="15" t="s">
        <v>168</v>
      </c>
      <c r="BE101" s="190">
        <f t="shared" si="4"/>
        <v>0</v>
      </c>
      <c r="BF101" s="190">
        <f t="shared" si="5"/>
        <v>0</v>
      </c>
      <c r="BG101" s="190">
        <f t="shared" si="6"/>
        <v>0</v>
      </c>
      <c r="BH101" s="190">
        <f t="shared" si="7"/>
        <v>0</v>
      </c>
      <c r="BI101" s="190">
        <f t="shared" si="8"/>
        <v>0</v>
      </c>
      <c r="BJ101" s="15" t="s">
        <v>81</v>
      </c>
      <c r="BK101" s="190">
        <f t="shared" si="9"/>
        <v>0</v>
      </c>
      <c r="BL101" s="15" t="s">
        <v>253</v>
      </c>
      <c r="BM101" s="189" t="s">
        <v>1552</v>
      </c>
    </row>
    <row r="102" spans="1:65" s="2" customFormat="1" ht="22.15" customHeight="1">
      <c r="A102" s="32"/>
      <c r="B102" s="33"/>
      <c r="C102" s="177" t="s">
        <v>215</v>
      </c>
      <c r="D102" s="177" t="s">
        <v>173</v>
      </c>
      <c r="E102" s="178" t="s">
        <v>1553</v>
      </c>
      <c r="F102" s="179" t="s">
        <v>1554</v>
      </c>
      <c r="G102" s="180" t="s">
        <v>176</v>
      </c>
      <c r="H102" s="181">
        <v>7</v>
      </c>
      <c r="I102" s="182"/>
      <c r="J102" s="183">
        <f t="shared" si="0"/>
        <v>0</v>
      </c>
      <c r="K102" s="184"/>
      <c r="L102" s="37"/>
      <c r="M102" s="185" t="s">
        <v>19</v>
      </c>
      <c r="N102" s="186" t="s">
        <v>45</v>
      </c>
      <c r="O102" s="62"/>
      <c r="P102" s="187">
        <f t="shared" si="1"/>
        <v>0</v>
      </c>
      <c r="Q102" s="187">
        <v>0</v>
      </c>
      <c r="R102" s="187">
        <f t="shared" si="2"/>
        <v>0</v>
      </c>
      <c r="S102" s="187">
        <v>0</v>
      </c>
      <c r="T102" s="188">
        <f t="shared" si="3"/>
        <v>0</v>
      </c>
      <c r="U102" s="32"/>
      <c r="V102" s="32"/>
      <c r="W102" s="32"/>
      <c r="X102" s="32"/>
      <c r="Y102" s="32"/>
      <c r="Z102" s="32"/>
      <c r="AA102" s="32"/>
      <c r="AB102" s="32"/>
      <c r="AC102" s="32"/>
      <c r="AD102" s="32"/>
      <c r="AE102" s="32"/>
      <c r="AR102" s="189" t="s">
        <v>253</v>
      </c>
      <c r="AT102" s="189" t="s">
        <v>173</v>
      </c>
      <c r="AU102" s="189" t="s">
        <v>81</v>
      </c>
      <c r="AY102" s="15" t="s">
        <v>168</v>
      </c>
      <c r="BE102" s="190">
        <f t="shared" si="4"/>
        <v>0</v>
      </c>
      <c r="BF102" s="190">
        <f t="shared" si="5"/>
        <v>0</v>
      </c>
      <c r="BG102" s="190">
        <f t="shared" si="6"/>
        <v>0</v>
      </c>
      <c r="BH102" s="190">
        <f t="shared" si="7"/>
        <v>0</v>
      </c>
      <c r="BI102" s="190">
        <f t="shared" si="8"/>
        <v>0</v>
      </c>
      <c r="BJ102" s="15" t="s">
        <v>81</v>
      </c>
      <c r="BK102" s="190">
        <f t="shared" si="9"/>
        <v>0</v>
      </c>
      <c r="BL102" s="15" t="s">
        <v>253</v>
      </c>
      <c r="BM102" s="189" t="s">
        <v>1555</v>
      </c>
    </row>
    <row r="103" spans="1:65" s="2" customFormat="1" ht="14.45" customHeight="1">
      <c r="A103" s="32"/>
      <c r="B103" s="33"/>
      <c r="C103" s="197" t="s">
        <v>220</v>
      </c>
      <c r="D103" s="197" t="s">
        <v>447</v>
      </c>
      <c r="E103" s="198" t="s">
        <v>1556</v>
      </c>
      <c r="F103" s="199" t="s">
        <v>1557</v>
      </c>
      <c r="G103" s="200" t="s">
        <v>176</v>
      </c>
      <c r="H103" s="201">
        <v>5</v>
      </c>
      <c r="I103" s="202"/>
      <c r="J103" s="203">
        <f t="shared" si="0"/>
        <v>0</v>
      </c>
      <c r="K103" s="204"/>
      <c r="L103" s="205"/>
      <c r="M103" s="206" t="s">
        <v>19</v>
      </c>
      <c r="N103" s="207" t="s">
        <v>45</v>
      </c>
      <c r="O103" s="62"/>
      <c r="P103" s="187">
        <f t="shared" si="1"/>
        <v>0</v>
      </c>
      <c r="Q103" s="187">
        <v>2.3000000000000001E-4</v>
      </c>
      <c r="R103" s="187">
        <f t="shared" si="2"/>
        <v>1.15E-3</v>
      </c>
      <c r="S103" s="187">
        <v>0</v>
      </c>
      <c r="T103" s="188">
        <f t="shared" si="3"/>
        <v>0</v>
      </c>
      <c r="U103" s="32"/>
      <c r="V103" s="32"/>
      <c r="W103" s="32"/>
      <c r="X103" s="32"/>
      <c r="Y103" s="32"/>
      <c r="Z103" s="32"/>
      <c r="AA103" s="32"/>
      <c r="AB103" s="32"/>
      <c r="AC103" s="32"/>
      <c r="AD103" s="32"/>
      <c r="AE103" s="32"/>
      <c r="AR103" s="189" t="s">
        <v>337</v>
      </c>
      <c r="AT103" s="189" t="s">
        <v>447</v>
      </c>
      <c r="AU103" s="189" t="s">
        <v>81</v>
      </c>
      <c r="AY103" s="15" t="s">
        <v>168</v>
      </c>
      <c r="BE103" s="190">
        <f t="shared" si="4"/>
        <v>0</v>
      </c>
      <c r="BF103" s="190">
        <f t="shared" si="5"/>
        <v>0</v>
      </c>
      <c r="BG103" s="190">
        <f t="shared" si="6"/>
        <v>0</v>
      </c>
      <c r="BH103" s="190">
        <f t="shared" si="7"/>
        <v>0</v>
      </c>
      <c r="BI103" s="190">
        <f t="shared" si="8"/>
        <v>0</v>
      </c>
      <c r="BJ103" s="15" t="s">
        <v>81</v>
      </c>
      <c r="BK103" s="190">
        <f t="shared" si="9"/>
        <v>0</v>
      </c>
      <c r="BL103" s="15" t="s">
        <v>253</v>
      </c>
      <c r="BM103" s="189" t="s">
        <v>1558</v>
      </c>
    </row>
    <row r="104" spans="1:65" s="2" customFormat="1" ht="22.15" customHeight="1">
      <c r="A104" s="32"/>
      <c r="B104" s="33"/>
      <c r="C104" s="197" t="s">
        <v>229</v>
      </c>
      <c r="D104" s="197" t="s">
        <v>447</v>
      </c>
      <c r="E104" s="198" t="s">
        <v>1559</v>
      </c>
      <c r="F104" s="199" t="s">
        <v>1560</v>
      </c>
      <c r="G104" s="200" t="s">
        <v>176</v>
      </c>
      <c r="H104" s="201">
        <v>2</v>
      </c>
      <c r="I104" s="202"/>
      <c r="J104" s="203">
        <f t="shared" si="0"/>
        <v>0</v>
      </c>
      <c r="K104" s="204"/>
      <c r="L104" s="205"/>
      <c r="M104" s="206" t="s">
        <v>19</v>
      </c>
      <c r="N104" s="207" t="s">
        <v>45</v>
      </c>
      <c r="O104" s="62"/>
      <c r="P104" s="187">
        <f t="shared" si="1"/>
        <v>0</v>
      </c>
      <c r="Q104" s="187">
        <v>2.3000000000000001E-4</v>
      </c>
      <c r="R104" s="187">
        <f t="shared" si="2"/>
        <v>4.6000000000000001E-4</v>
      </c>
      <c r="S104" s="187">
        <v>0</v>
      </c>
      <c r="T104" s="188">
        <f t="shared" si="3"/>
        <v>0</v>
      </c>
      <c r="U104" s="32"/>
      <c r="V104" s="32"/>
      <c r="W104" s="32"/>
      <c r="X104" s="32"/>
      <c r="Y104" s="32"/>
      <c r="Z104" s="32"/>
      <c r="AA104" s="32"/>
      <c r="AB104" s="32"/>
      <c r="AC104" s="32"/>
      <c r="AD104" s="32"/>
      <c r="AE104" s="32"/>
      <c r="AR104" s="189" t="s">
        <v>337</v>
      </c>
      <c r="AT104" s="189" t="s">
        <v>447</v>
      </c>
      <c r="AU104" s="189" t="s">
        <v>81</v>
      </c>
      <c r="AY104" s="15" t="s">
        <v>168</v>
      </c>
      <c r="BE104" s="190">
        <f t="shared" si="4"/>
        <v>0</v>
      </c>
      <c r="BF104" s="190">
        <f t="shared" si="5"/>
        <v>0</v>
      </c>
      <c r="BG104" s="190">
        <f t="shared" si="6"/>
        <v>0</v>
      </c>
      <c r="BH104" s="190">
        <f t="shared" si="7"/>
        <v>0</v>
      </c>
      <c r="BI104" s="190">
        <f t="shared" si="8"/>
        <v>0</v>
      </c>
      <c r="BJ104" s="15" t="s">
        <v>81</v>
      </c>
      <c r="BK104" s="190">
        <f t="shared" si="9"/>
        <v>0</v>
      </c>
      <c r="BL104" s="15" t="s">
        <v>253</v>
      </c>
      <c r="BM104" s="189" t="s">
        <v>1561</v>
      </c>
    </row>
    <row r="105" spans="1:65" s="2" customFormat="1" ht="22.15" customHeight="1">
      <c r="A105" s="32"/>
      <c r="B105" s="33"/>
      <c r="C105" s="177" t="s">
        <v>234</v>
      </c>
      <c r="D105" s="177" t="s">
        <v>173</v>
      </c>
      <c r="E105" s="178" t="s">
        <v>1562</v>
      </c>
      <c r="F105" s="179" t="s">
        <v>1563</v>
      </c>
      <c r="G105" s="180" t="s">
        <v>176</v>
      </c>
      <c r="H105" s="181">
        <v>3</v>
      </c>
      <c r="I105" s="182"/>
      <c r="J105" s="183">
        <f t="shared" si="0"/>
        <v>0</v>
      </c>
      <c r="K105" s="184"/>
      <c r="L105" s="37"/>
      <c r="M105" s="185" t="s">
        <v>19</v>
      </c>
      <c r="N105" s="186" t="s">
        <v>45</v>
      </c>
      <c r="O105" s="62"/>
      <c r="P105" s="187">
        <f t="shared" si="1"/>
        <v>0</v>
      </c>
      <c r="Q105" s="187">
        <v>0</v>
      </c>
      <c r="R105" s="187">
        <f t="shared" si="2"/>
        <v>0</v>
      </c>
      <c r="S105" s="187">
        <v>0</v>
      </c>
      <c r="T105" s="188">
        <f t="shared" si="3"/>
        <v>0</v>
      </c>
      <c r="U105" s="32"/>
      <c r="V105" s="32"/>
      <c r="W105" s="32"/>
      <c r="X105" s="32"/>
      <c r="Y105" s="32"/>
      <c r="Z105" s="32"/>
      <c r="AA105" s="32"/>
      <c r="AB105" s="32"/>
      <c r="AC105" s="32"/>
      <c r="AD105" s="32"/>
      <c r="AE105" s="32"/>
      <c r="AR105" s="189" t="s">
        <v>253</v>
      </c>
      <c r="AT105" s="189" t="s">
        <v>173</v>
      </c>
      <c r="AU105" s="189" t="s">
        <v>81</v>
      </c>
      <c r="AY105" s="15" t="s">
        <v>168</v>
      </c>
      <c r="BE105" s="190">
        <f t="shared" si="4"/>
        <v>0</v>
      </c>
      <c r="BF105" s="190">
        <f t="shared" si="5"/>
        <v>0</v>
      </c>
      <c r="BG105" s="190">
        <f t="shared" si="6"/>
        <v>0</v>
      </c>
      <c r="BH105" s="190">
        <f t="shared" si="7"/>
        <v>0</v>
      </c>
      <c r="BI105" s="190">
        <f t="shared" si="8"/>
        <v>0</v>
      </c>
      <c r="BJ105" s="15" t="s">
        <v>81</v>
      </c>
      <c r="BK105" s="190">
        <f t="shared" si="9"/>
        <v>0</v>
      </c>
      <c r="BL105" s="15" t="s">
        <v>253</v>
      </c>
      <c r="BM105" s="189" t="s">
        <v>1564</v>
      </c>
    </row>
    <row r="106" spans="1:65" s="2" customFormat="1" ht="14.45" customHeight="1">
      <c r="A106" s="32"/>
      <c r="B106" s="33"/>
      <c r="C106" s="197" t="s">
        <v>239</v>
      </c>
      <c r="D106" s="197" t="s">
        <v>447</v>
      </c>
      <c r="E106" s="198" t="s">
        <v>1565</v>
      </c>
      <c r="F106" s="199" t="s">
        <v>1566</v>
      </c>
      <c r="G106" s="200" t="s">
        <v>176</v>
      </c>
      <c r="H106" s="201">
        <v>3</v>
      </c>
      <c r="I106" s="202"/>
      <c r="J106" s="203">
        <f t="shared" si="0"/>
        <v>0</v>
      </c>
      <c r="K106" s="204"/>
      <c r="L106" s="205"/>
      <c r="M106" s="206" t="s">
        <v>19</v>
      </c>
      <c r="N106" s="207" t="s">
        <v>45</v>
      </c>
      <c r="O106" s="62"/>
      <c r="P106" s="187">
        <f t="shared" si="1"/>
        <v>0</v>
      </c>
      <c r="Q106" s="187">
        <v>6.4000000000000005E-4</v>
      </c>
      <c r="R106" s="187">
        <f t="shared" si="2"/>
        <v>1.9200000000000003E-3</v>
      </c>
      <c r="S106" s="187">
        <v>0</v>
      </c>
      <c r="T106" s="188">
        <f t="shared" si="3"/>
        <v>0</v>
      </c>
      <c r="U106" s="32"/>
      <c r="V106" s="32"/>
      <c r="W106" s="32"/>
      <c r="X106" s="32"/>
      <c r="Y106" s="32"/>
      <c r="Z106" s="32"/>
      <c r="AA106" s="32"/>
      <c r="AB106" s="32"/>
      <c r="AC106" s="32"/>
      <c r="AD106" s="32"/>
      <c r="AE106" s="32"/>
      <c r="AR106" s="189" t="s">
        <v>337</v>
      </c>
      <c r="AT106" s="189" t="s">
        <v>447</v>
      </c>
      <c r="AU106" s="189" t="s">
        <v>81</v>
      </c>
      <c r="AY106" s="15" t="s">
        <v>168</v>
      </c>
      <c r="BE106" s="190">
        <f t="shared" si="4"/>
        <v>0</v>
      </c>
      <c r="BF106" s="190">
        <f t="shared" si="5"/>
        <v>0</v>
      </c>
      <c r="BG106" s="190">
        <f t="shared" si="6"/>
        <v>0</v>
      </c>
      <c r="BH106" s="190">
        <f t="shared" si="7"/>
        <v>0</v>
      </c>
      <c r="BI106" s="190">
        <f t="shared" si="8"/>
        <v>0</v>
      </c>
      <c r="BJ106" s="15" t="s">
        <v>81</v>
      </c>
      <c r="BK106" s="190">
        <f t="shared" si="9"/>
        <v>0</v>
      </c>
      <c r="BL106" s="15" t="s">
        <v>253</v>
      </c>
      <c r="BM106" s="189" t="s">
        <v>1567</v>
      </c>
    </row>
    <row r="107" spans="1:65" s="2" customFormat="1" ht="22.15" customHeight="1">
      <c r="A107" s="32"/>
      <c r="B107" s="33"/>
      <c r="C107" s="177" t="s">
        <v>244</v>
      </c>
      <c r="D107" s="177" t="s">
        <v>173</v>
      </c>
      <c r="E107" s="178" t="s">
        <v>1568</v>
      </c>
      <c r="F107" s="179" t="s">
        <v>1569</v>
      </c>
      <c r="G107" s="180" t="s">
        <v>176</v>
      </c>
      <c r="H107" s="181">
        <v>20</v>
      </c>
      <c r="I107" s="182"/>
      <c r="J107" s="183">
        <f t="shared" si="0"/>
        <v>0</v>
      </c>
      <c r="K107" s="184"/>
      <c r="L107" s="37"/>
      <c r="M107" s="185" t="s">
        <v>19</v>
      </c>
      <c r="N107" s="186" t="s">
        <v>45</v>
      </c>
      <c r="O107" s="62"/>
      <c r="P107" s="187">
        <f t="shared" si="1"/>
        <v>0</v>
      </c>
      <c r="Q107" s="187">
        <v>0</v>
      </c>
      <c r="R107" s="187">
        <f t="shared" si="2"/>
        <v>0</v>
      </c>
      <c r="S107" s="187">
        <v>0</v>
      </c>
      <c r="T107" s="188">
        <f t="shared" si="3"/>
        <v>0</v>
      </c>
      <c r="U107" s="32"/>
      <c r="V107" s="32"/>
      <c r="W107" s="32"/>
      <c r="X107" s="32"/>
      <c r="Y107" s="32"/>
      <c r="Z107" s="32"/>
      <c r="AA107" s="32"/>
      <c r="AB107" s="32"/>
      <c r="AC107" s="32"/>
      <c r="AD107" s="32"/>
      <c r="AE107" s="32"/>
      <c r="AR107" s="189" t="s">
        <v>253</v>
      </c>
      <c r="AT107" s="189" t="s">
        <v>173</v>
      </c>
      <c r="AU107" s="189" t="s">
        <v>81</v>
      </c>
      <c r="AY107" s="15" t="s">
        <v>168</v>
      </c>
      <c r="BE107" s="190">
        <f t="shared" si="4"/>
        <v>0</v>
      </c>
      <c r="BF107" s="190">
        <f t="shared" si="5"/>
        <v>0</v>
      </c>
      <c r="BG107" s="190">
        <f t="shared" si="6"/>
        <v>0</v>
      </c>
      <c r="BH107" s="190">
        <f t="shared" si="7"/>
        <v>0</v>
      </c>
      <c r="BI107" s="190">
        <f t="shared" si="8"/>
        <v>0</v>
      </c>
      <c r="BJ107" s="15" t="s">
        <v>81</v>
      </c>
      <c r="BK107" s="190">
        <f t="shared" si="9"/>
        <v>0</v>
      </c>
      <c r="BL107" s="15" t="s">
        <v>253</v>
      </c>
      <c r="BM107" s="189" t="s">
        <v>1570</v>
      </c>
    </row>
    <row r="108" spans="1:65" s="2" customFormat="1" ht="14.45" customHeight="1">
      <c r="A108" s="32"/>
      <c r="B108" s="33"/>
      <c r="C108" s="197" t="s">
        <v>8</v>
      </c>
      <c r="D108" s="197" t="s">
        <v>447</v>
      </c>
      <c r="E108" s="198" t="s">
        <v>1571</v>
      </c>
      <c r="F108" s="199" t="s">
        <v>1572</v>
      </c>
      <c r="G108" s="200" t="s">
        <v>176</v>
      </c>
      <c r="H108" s="201">
        <v>20</v>
      </c>
      <c r="I108" s="202"/>
      <c r="J108" s="203">
        <f t="shared" si="0"/>
        <v>0</v>
      </c>
      <c r="K108" s="204"/>
      <c r="L108" s="205"/>
      <c r="M108" s="206" t="s">
        <v>19</v>
      </c>
      <c r="N108" s="207" t="s">
        <v>45</v>
      </c>
      <c r="O108" s="62"/>
      <c r="P108" s="187">
        <f t="shared" si="1"/>
        <v>0</v>
      </c>
      <c r="Q108" s="187">
        <v>4.2999999999999999E-4</v>
      </c>
      <c r="R108" s="187">
        <f t="shared" si="2"/>
        <v>8.6E-3</v>
      </c>
      <c r="S108" s="187">
        <v>0</v>
      </c>
      <c r="T108" s="188">
        <f t="shared" si="3"/>
        <v>0</v>
      </c>
      <c r="U108" s="32"/>
      <c r="V108" s="32"/>
      <c r="W108" s="32"/>
      <c r="X108" s="32"/>
      <c r="Y108" s="32"/>
      <c r="Z108" s="32"/>
      <c r="AA108" s="32"/>
      <c r="AB108" s="32"/>
      <c r="AC108" s="32"/>
      <c r="AD108" s="32"/>
      <c r="AE108" s="32"/>
      <c r="AR108" s="189" t="s">
        <v>337</v>
      </c>
      <c r="AT108" s="189" t="s">
        <v>447</v>
      </c>
      <c r="AU108" s="189" t="s">
        <v>81</v>
      </c>
      <c r="AY108" s="15" t="s">
        <v>168</v>
      </c>
      <c r="BE108" s="190">
        <f t="shared" si="4"/>
        <v>0</v>
      </c>
      <c r="BF108" s="190">
        <f t="shared" si="5"/>
        <v>0</v>
      </c>
      <c r="BG108" s="190">
        <f t="shared" si="6"/>
        <v>0</v>
      </c>
      <c r="BH108" s="190">
        <f t="shared" si="7"/>
        <v>0</v>
      </c>
      <c r="BI108" s="190">
        <f t="shared" si="8"/>
        <v>0</v>
      </c>
      <c r="BJ108" s="15" t="s">
        <v>81</v>
      </c>
      <c r="BK108" s="190">
        <f t="shared" si="9"/>
        <v>0</v>
      </c>
      <c r="BL108" s="15" t="s">
        <v>253</v>
      </c>
      <c r="BM108" s="189" t="s">
        <v>1573</v>
      </c>
    </row>
    <row r="109" spans="1:65" s="2" customFormat="1" ht="22.15" customHeight="1">
      <c r="A109" s="32"/>
      <c r="B109" s="33"/>
      <c r="C109" s="177" t="s">
        <v>253</v>
      </c>
      <c r="D109" s="177" t="s">
        <v>173</v>
      </c>
      <c r="E109" s="178" t="s">
        <v>1574</v>
      </c>
      <c r="F109" s="179" t="s">
        <v>1563</v>
      </c>
      <c r="G109" s="180" t="s">
        <v>176</v>
      </c>
      <c r="H109" s="181">
        <v>4</v>
      </c>
      <c r="I109" s="182"/>
      <c r="J109" s="183">
        <f t="shared" si="0"/>
        <v>0</v>
      </c>
      <c r="K109" s="184"/>
      <c r="L109" s="37"/>
      <c r="M109" s="185" t="s">
        <v>19</v>
      </c>
      <c r="N109" s="186" t="s">
        <v>45</v>
      </c>
      <c r="O109" s="62"/>
      <c r="P109" s="187">
        <f t="shared" si="1"/>
        <v>0</v>
      </c>
      <c r="Q109" s="187">
        <v>0</v>
      </c>
      <c r="R109" s="187">
        <f t="shared" si="2"/>
        <v>0</v>
      </c>
      <c r="S109" s="187">
        <v>0</v>
      </c>
      <c r="T109" s="188">
        <f t="shared" si="3"/>
        <v>0</v>
      </c>
      <c r="U109" s="32"/>
      <c r="V109" s="32"/>
      <c r="W109" s="32"/>
      <c r="X109" s="32"/>
      <c r="Y109" s="32"/>
      <c r="Z109" s="32"/>
      <c r="AA109" s="32"/>
      <c r="AB109" s="32"/>
      <c r="AC109" s="32"/>
      <c r="AD109" s="32"/>
      <c r="AE109" s="32"/>
      <c r="AR109" s="189" t="s">
        <v>253</v>
      </c>
      <c r="AT109" s="189" t="s">
        <v>173</v>
      </c>
      <c r="AU109" s="189" t="s">
        <v>81</v>
      </c>
      <c r="AY109" s="15" t="s">
        <v>168</v>
      </c>
      <c r="BE109" s="190">
        <f t="shared" si="4"/>
        <v>0</v>
      </c>
      <c r="BF109" s="190">
        <f t="shared" si="5"/>
        <v>0</v>
      </c>
      <c r="BG109" s="190">
        <f t="shared" si="6"/>
        <v>0</v>
      </c>
      <c r="BH109" s="190">
        <f t="shared" si="7"/>
        <v>0</v>
      </c>
      <c r="BI109" s="190">
        <f t="shared" si="8"/>
        <v>0</v>
      </c>
      <c r="BJ109" s="15" t="s">
        <v>81</v>
      </c>
      <c r="BK109" s="190">
        <f t="shared" si="9"/>
        <v>0</v>
      </c>
      <c r="BL109" s="15" t="s">
        <v>253</v>
      </c>
      <c r="BM109" s="189" t="s">
        <v>1575</v>
      </c>
    </row>
    <row r="110" spans="1:65" s="2" customFormat="1" ht="22.15" customHeight="1">
      <c r="A110" s="32"/>
      <c r="B110" s="33"/>
      <c r="C110" s="197" t="s">
        <v>258</v>
      </c>
      <c r="D110" s="197" t="s">
        <v>447</v>
      </c>
      <c r="E110" s="198" t="s">
        <v>1576</v>
      </c>
      <c r="F110" s="199" t="s">
        <v>1577</v>
      </c>
      <c r="G110" s="200" t="s">
        <v>176</v>
      </c>
      <c r="H110" s="201">
        <v>4</v>
      </c>
      <c r="I110" s="202"/>
      <c r="J110" s="203">
        <f t="shared" si="0"/>
        <v>0</v>
      </c>
      <c r="K110" s="204"/>
      <c r="L110" s="205"/>
      <c r="M110" s="206" t="s">
        <v>19</v>
      </c>
      <c r="N110" s="207" t="s">
        <v>45</v>
      </c>
      <c r="O110" s="62"/>
      <c r="P110" s="187">
        <f t="shared" si="1"/>
        <v>0</v>
      </c>
      <c r="Q110" s="187">
        <v>5.4000000000000001E-4</v>
      </c>
      <c r="R110" s="187">
        <f t="shared" si="2"/>
        <v>2.16E-3</v>
      </c>
      <c r="S110" s="187">
        <v>0</v>
      </c>
      <c r="T110" s="188">
        <f t="shared" si="3"/>
        <v>0</v>
      </c>
      <c r="U110" s="32"/>
      <c r="V110" s="32"/>
      <c r="W110" s="32"/>
      <c r="X110" s="32"/>
      <c r="Y110" s="32"/>
      <c r="Z110" s="32"/>
      <c r="AA110" s="32"/>
      <c r="AB110" s="32"/>
      <c r="AC110" s="32"/>
      <c r="AD110" s="32"/>
      <c r="AE110" s="32"/>
      <c r="AR110" s="189" t="s">
        <v>337</v>
      </c>
      <c r="AT110" s="189" t="s">
        <v>447</v>
      </c>
      <c r="AU110" s="189" t="s">
        <v>81</v>
      </c>
      <c r="AY110" s="15" t="s">
        <v>168</v>
      </c>
      <c r="BE110" s="190">
        <f t="shared" si="4"/>
        <v>0</v>
      </c>
      <c r="BF110" s="190">
        <f t="shared" si="5"/>
        <v>0</v>
      </c>
      <c r="BG110" s="190">
        <f t="shared" si="6"/>
        <v>0</v>
      </c>
      <c r="BH110" s="190">
        <f t="shared" si="7"/>
        <v>0</v>
      </c>
      <c r="BI110" s="190">
        <f t="shared" si="8"/>
        <v>0</v>
      </c>
      <c r="BJ110" s="15" t="s">
        <v>81</v>
      </c>
      <c r="BK110" s="190">
        <f t="shared" si="9"/>
        <v>0</v>
      </c>
      <c r="BL110" s="15" t="s">
        <v>253</v>
      </c>
      <c r="BM110" s="189" t="s">
        <v>1578</v>
      </c>
    </row>
    <row r="111" spans="1:65" s="2" customFormat="1" ht="14.45" customHeight="1">
      <c r="A111" s="32"/>
      <c r="B111" s="33"/>
      <c r="C111" s="177" t="s">
        <v>263</v>
      </c>
      <c r="D111" s="177" t="s">
        <v>173</v>
      </c>
      <c r="E111" s="178" t="s">
        <v>1579</v>
      </c>
      <c r="F111" s="179" t="s">
        <v>1580</v>
      </c>
      <c r="G111" s="180" t="s">
        <v>1581</v>
      </c>
      <c r="H111" s="181">
        <v>2</v>
      </c>
      <c r="I111" s="182"/>
      <c r="J111" s="183">
        <f t="shared" si="0"/>
        <v>0</v>
      </c>
      <c r="K111" s="184"/>
      <c r="L111" s="37"/>
      <c r="M111" s="185" t="s">
        <v>19</v>
      </c>
      <c r="N111" s="186" t="s">
        <v>45</v>
      </c>
      <c r="O111" s="62"/>
      <c r="P111" s="187">
        <f t="shared" si="1"/>
        <v>0</v>
      </c>
      <c r="Q111" s="187">
        <v>0</v>
      </c>
      <c r="R111" s="187">
        <f t="shared" si="2"/>
        <v>0</v>
      </c>
      <c r="S111" s="187">
        <v>0</v>
      </c>
      <c r="T111" s="188">
        <f t="shared" si="3"/>
        <v>0</v>
      </c>
      <c r="U111" s="32"/>
      <c r="V111" s="32"/>
      <c r="W111" s="32"/>
      <c r="X111" s="32"/>
      <c r="Y111" s="32"/>
      <c r="Z111" s="32"/>
      <c r="AA111" s="32"/>
      <c r="AB111" s="32"/>
      <c r="AC111" s="32"/>
      <c r="AD111" s="32"/>
      <c r="AE111" s="32"/>
      <c r="AR111" s="189" t="s">
        <v>253</v>
      </c>
      <c r="AT111" s="189" t="s">
        <v>173</v>
      </c>
      <c r="AU111" s="189" t="s">
        <v>81</v>
      </c>
      <c r="AY111" s="15" t="s">
        <v>168</v>
      </c>
      <c r="BE111" s="190">
        <f t="shared" si="4"/>
        <v>0</v>
      </c>
      <c r="BF111" s="190">
        <f t="shared" si="5"/>
        <v>0</v>
      </c>
      <c r="BG111" s="190">
        <f t="shared" si="6"/>
        <v>0</v>
      </c>
      <c r="BH111" s="190">
        <f t="shared" si="7"/>
        <v>0</v>
      </c>
      <c r="BI111" s="190">
        <f t="shared" si="8"/>
        <v>0</v>
      </c>
      <c r="BJ111" s="15" t="s">
        <v>81</v>
      </c>
      <c r="BK111" s="190">
        <f t="shared" si="9"/>
        <v>0</v>
      </c>
      <c r="BL111" s="15" t="s">
        <v>253</v>
      </c>
      <c r="BM111" s="189" t="s">
        <v>1582</v>
      </c>
    </row>
    <row r="112" spans="1:65" s="2" customFormat="1" ht="14.45" customHeight="1">
      <c r="A112" s="32"/>
      <c r="B112" s="33"/>
      <c r="C112" s="197" t="s">
        <v>268</v>
      </c>
      <c r="D112" s="197" t="s">
        <v>447</v>
      </c>
      <c r="E112" s="198" t="s">
        <v>1583</v>
      </c>
      <c r="F112" s="199" t="s">
        <v>1584</v>
      </c>
      <c r="G112" s="200" t="s">
        <v>1581</v>
      </c>
      <c r="H112" s="201">
        <v>2</v>
      </c>
      <c r="I112" s="202"/>
      <c r="J112" s="203">
        <f t="shared" si="0"/>
        <v>0</v>
      </c>
      <c r="K112" s="204"/>
      <c r="L112" s="205"/>
      <c r="M112" s="206" t="s">
        <v>19</v>
      </c>
      <c r="N112" s="207" t="s">
        <v>45</v>
      </c>
      <c r="O112" s="62"/>
      <c r="P112" s="187">
        <f t="shared" si="1"/>
        <v>0</v>
      </c>
      <c r="Q112" s="187">
        <v>0</v>
      </c>
      <c r="R112" s="187">
        <f t="shared" si="2"/>
        <v>0</v>
      </c>
      <c r="S112" s="187">
        <v>0</v>
      </c>
      <c r="T112" s="188">
        <f t="shared" si="3"/>
        <v>0</v>
      </c>
      <c r="U112" s="32"/>
      <c r="V112" s="32"/>
      <c r="W112" s="32"/>
      <c r="X112" s="32"/>
      <c r="Y112" s="32"/>
      <c r="Z112" s="32"/>
      <c r="AA112" s="32"/>
      <c r="AB112" s="32"/>
      <c r="AC112" s="32"/>
      <c r="AD112" s="32"/>
      <c r="AE112" s="32"/>
      <c r="AR112" s="189" t="s">
        <v>337</v>
      </c>
      <c r="AT112" s="189" t="s">
        <v>447</v>
      </c>
      <c r="AU112" s="189" t="s">
        <v>81</v>
      </c>
      <c r="AY112" s="15" t="s">
        <v>168</v>
      </c>
      <c r="BE112" s="190">
        <f t="shared" si="4"/>
        <v>0</v>
      </c>
      <c r="BF112" s="190">
        <f t="shared" si="5"/>
        <v>0</v>
      </c>
      <c r="BG112" s="190">
        <f t="shared" si="6"/>
        <v>0</v>
      </c>
      <c r="BH112" s="190">
        <f t="shared" si="7"/>
        <v>0</v>
      </c>
      <c r="BI112" s="190">
        <f t="shared" si="8"/>
        <v>0</v>
      </c>
      <c r="BJ112" s="15" t="s">
        <v>81</v>
      </c>
      <c r="BK112" s="190">
        <f t="shared" si="9"/>
        <v>0</v>
      </c>
      <c r="BL112" s="15" t="s">
        <v>253</v>
      </c>
      <c r="BM112" s="189" t="s">
        <v>1585</v>
      </c>
    </row>
    <row r="113" spans="1:65" s="2" customFormat="1" ht="22.15" customHeight="1">
      <c r="A113" s="32"/>
      <c r="B113" s="33"/>
      <c r="C113" s="177" t="s">
        <v>275</v>
      </c>
      <c r="D113" s="177" t="s">
        <v>173</v>
      </c>
      <c r="E113" s="178" t="s">
        <v>1586</v>
      </c>
      <c r="F113" s="179" t="s">
        <v>1587</v>
      </c>
      <c r="G113" s="180" t="s">
        <v>223</v>
      </c>
      <c r="H113" s="181">
        <v>570</v>
      </c>
      <c r="I113" s="182"/>
      <c r="J113" s="183">
        <f t="shared" si="0"/>
        <v>0</v>
      </c>
      <c r="K113" s="184"/>
      <c r="L113" s="37"/>
      <c r="M113" s="185" t="s">
        <v>19</v>
      </c>
      <c r="N113" s="186" t="s">
        <v>45</v>
      </c>
      <c r="O113" s="62"/>
      <c r="P113" s="187">
        <f t="shared" si="1"/>
        <v>0</v>
      </c>
      <c r="Q113" s="187">
        <v>0</v>
      </c>
      <c r="R113" s="187">
        <f t="shared" si="2"/>
        <v>0</v>
      </c>
      <c r="S113" s="187">
        <v>0</v>
      </c>
      <c r="T113" s="188">
        <f t="shared" si="3"/>
        <v>0</v>
      </c>
      <c r="U113" s="32"/>
      <c r="V113" s="32"/>
      <c r="W113" s="32"/>
      <c r="X113" s="32"/>
      <c r="Y113" s="32"/>
      <c r="Z113" s="32"/>
      <c r="AA113" s="32"/>
      <c r="AB113" s="32"/>
      <c r="AC113" s="32"/>
      <c r="AD113" s="32"/>
      <c r="AE113" s="32"/>
      <c r="AR113" s="189" t="s">
        <v>253</v>
      </c>
      <c r="AT113" s="189" t="s">
        <v>173</v>
      </c>
      <c r="AU113" s="189" t="s">
        <v>81</v>
      </c>
      <c r="AY113" s="15" t="s">
        <v>168</v>
      </c>
      <c r="BE113" s="190">
        <f t="shared" si="4"/>
        <v>0</v>
      </c>
      <c r="BF113" s="190">
        <f t="shared" si="5"/>
        <v>0</v>
      </c>
      <c r="BG113" s="190">
        <f t="shared" si="6"/>
        <v>0</v>
      </c>
      <c r="BH113" s="190">
        <f t="shared" si="7"/>
        <v>0</v>
      </c>
      <c r="BI113" s="190">
        <f t="shared" si="8"/>
        <v>0</v>
      </c>
      <c r="BJ113" s="15" t="s">
        <v>81</v>
      </c>
      <c r="BK113" s="190">
        <f t="shared" si="9"/>
        <v>0</v>
      </c>
      <c r="BL113" s="15" t="s">
        <v>253</v>
      </c>
      <c r="BM113" s="189" t="s">
        <v>1588</v>
      </c>
    </row>
    <row r="114" spans="1:65" s="2" customFormat="1" ht="14.45" customHeight="1">
      <c r="A114" s="32"/>
      <c r="B114" s="33"/>
      <c r="C114" s="197" t="s">
        <v>7</v>
      </c>
      <c r="D114" s="197" t="s">
        <v>447</v>
      </c>
      <c r="E114" s="198" t="s">
        <v>1589</v>
      </c>
      <c r="F114" s="199" t="s">
        <v>1590</v>
      </c>
      <c r="G114" s="200" t="s">
        <v>223</v>
      </c>
      <c r="H114" s="201">
        <v>520</v>
      </c>
      <c r="I114" s="202"/>
      <c r="J114" s="203">
        <f t="shared" si="0"/>
        <v>0</v>
      </c>
      <c r="K114" s="204"/>
      <c r="L114" s="205"/>
      <c r="M114" s="206" t="s">
        <v>19</v>
      </c>
      <c r="N114" s="207" t="s">
        <v>45</v>
      </c>
      <c r="O114" s="62"/>
      <c r="P114" s="187">
        <f t="shared" si="1"/>
        <v>0</v>
      </c>
      <c r="Q114" s="187">
        <v>6.0000000000000002E-5</v>
      </c>
      <c r="R114" s="187">
        <f t="shared" si="2"/>
        <v>3.1200000000000002E-2</v>
      </c>
      <c r="S114" s="187">
        <v>0</v>
      </c>
      <c r="T114" s="188">
        <f t="shared" si="3"/>
        <v>0</v>
      </c>
      <c r="U114" s="32"/>
      <c r="V114" s="32"/>
      <c r="W114" s="32"/>
      <c r="X114" s="32"/>
      <c r="Y114" s="32"/>
      <c r="Z114" s="32"/>
      <c r="AA114" s="32"/>
      <c r="AB114" s="32"/>
      <c r="AC114" s="32"/>
      <c r="AD114" s="32"/>
      <c r="AE114" s="32"/>
      <c r="AR114" s="189" t="s">
        <v>337</v>
      </c>
      <c r="AT114" s="189" t="s">
        <v>447</v>
      </c>
      <c r="AU114" s="189" t="s">
        <v>81</v>
      </c>
      <c r="AY114" s="15" t="s">
        <v>168</v>
      </c>
      <c r="BE114" s="190">
        <f t="shared" si="4"/>
        <v>0</v>
      </c>
      <c r="BF114" s="190">
        <f t="shared" si="5"/>
        <v>0</v>
      </c>
      <c r="BG114" s="190">
        <f t="shared" si="6"/>
        <v>0</v>
      </c>
      <c r="BH114" s="190">
        <f t="shared" si="7"/>
        <v>0</v>
      </c>
      <c r="BI114" s="190">
        <f t="shared" si="8"/>
        <v>0</v>
      </c>
      <c r="BJ114" s="15" t="s">
        <v>81</v>
      </c>
      <c r="BK114" s="190">
        <f t="shared" si="9"/>
        <v>0</v>
      </c>
      <c r="BL114" s="15" t="s">
        <v>253</v>
      </c>
      <c r="BM114" s="189" t="s">
        <v>1591</v>
      </c>
    </row>
    <row r="115" spans="1:65" s="2" customFormat="1" ht="14.45" customHeight="1">
      <c r="A115" s="32"/>
      <c r="B115" s="33"/>
      <c r="C115" s="197" t="s">
        <v>281</v>
      </c>
      <c r="D115" s="197" t="s">
        <v>447</v>
      </c>
      <c r="E115" s="198" t="s">
        <v>1592</v>
      </c>
      <c r="F115" s="199" t="s">
        <v>1593</v>
      </c>
      <c r="G115" s="200" t="s">
        <v>223</v>
      </c>
      <c r="H115" s="201">
        <v>50</v>
      </c>
      <c r="I115" s="202"/>
      <c r="J115" s="203">
        <f t="shared" si="0"/>
        <v>0</v>
      </c>
      <c r="K115" s="204"/>
      <c r="L115" s="205"/>
      <c r="M115" s="206" t="s">
        <v>19</v>
      </c>
      <c r="N115" s="207" t="s">
        <v>45</v>
      </c>
      <c r="O115" s="62"/>
      <c r="P115" s="187">
        <f t="shared" si="1"/>
        <v>0</v>
      </c>
      <c r="Q115" s="187">
        <v>8.0000000000000007E-5</v>
      </c>
      <c r="R115" s="187">
        <f t="shared" si="2"/>
        <v>4.0000000000000001E-3</v>
      </c>
      <c r="S115" s="187">
        <v>0</v>
      </c>
      <c r="T115" s="188">
        <f t="shared" si="3"/>
        <v>0</v>
      </c>
      <c r="U115" s="32"/>
      <c r="V115" s="32"/>
      <c r="W115" s="32"/>
      <c r="X115" s="32"/>
      <c r="Y115" s="32"/>
      <c r="Z115" s="32"/>
      <c r="AA115" s="32"/>
      <c r="AB115" s="32"/>
      <c r="AC115" s="32"/>
      <c r="AD115" s="32"/>
      <c r="AE115" s="32"/>
      <c r="AR115" s="189" t="s">
        <v>337</v>
      </c>
      <c r="AT115" s="189" t="s">
        <v>447</v>
      </c>
      <c r="AU115" s="189" t="s">
        <v>81</v>
      </c>
      <c r="AY115" s="15" t="s">
        <v>168</v>
      </c>
      <c r="BE115" s="190">
        <f t="shared" si="4"/>
        <v>0</v>
      </c>
      <c r="BF115" s="190">
        <f t="shared" si="5"/>
        <v>0</v>
      </c>
      <c r="BG115" s="190">
        <f t="shared" si="6"/>
        <v>0</v>
      </c>
      <c r="BH115" s="190">
        <f t="shared" si="7"/>
        <v>0</v>
      </c>
      <c r="BI115" s="190">
        <f t="shared" si="8"/>
        <v>0</v>
      </c>
      <c r="BJ115" s="15" t="s">
        <v>81</v>
      </c>
      <c r="BK115" s="190">
        <f t="shared" si="9"/>
        <v>0</v>
      </c>
      <c r="BL115" s="15" t="s">
        <v>253</v>
      </c>
      <c r="BM115" s="189" t="s">
        <v>1594</v>
      </c>
    </row>
    <row r="116" spans="1:65" s="2" customFormat="1" ht="22.15" customHeight="1">
      <c r="A116" s="32"/>
      <c r="B116" s="33"/>
      <c r="C116" s="177" t="s">
        <v>286</v>
      </c>
      <c r="D116" s="177" t="s">
        <v>173</v>
      </c>
      <c r="E116" s="178" t="s">
        <v>1595</v>
      </c>
      <c r="F116" s="179" t="s">
        <v>1596</v>
      </c>
      <c r="G116" s="180" t="s">
        <v>223</v>
      </c>
      <c r="H116" s="181">
        <v>780</v>
      </c>
      <c r="I116" s="182"/>
      <c r="J116" s="183">
        <f t="shared" si="0"/>
        <v>0</v>
      </c>
      <c r="K116" s="184"/>
      <c r="L116" s="37"/>
      <c r="M116" s="185" t="s">
        <v>19</v>
      </c>
      <c r="N116" s="186" t="s">
        <v>45</v>
      </c>
      <c r="O116" s="62"/>
      <c r="P116" s="187">
        <f t="shared" si="1"/>
        <v>0</v>
      </c>
      <c r="Q116" s="187">
        <v>0</v>
      </c>
      <c r="R116" s="187">
        <f t="shared" si="2"/>
        <v>0</v>
      </c>
      <c r="S116" s="187">
        <v>0</v>
      </c>
      <c r="T116" s="188">
        <f t="shared" si="3"/>
        <v>0</v>
      </c>
      <c r="U116" s="32"/>
      <c r="V116" s="32"/>
      <c r="W116" s="32"/>
      <c r="X116" s="32"/>
      <c r="Y116" s="32"/>
      <c r="Z116" s="32"/>
      <c r="AA116" s="32"/>
      <c r="AB116" s="32"/>
      <c r="AC116" s="32"/>
      <c r="AD116" s="32"/>
      <c r="AE116" s="32"/>
      <c r="AR116" s="189" t="s">
        <v>253</v>
      </c>
      <c r="AT116" s="189" t="s">
        <v>173</v>
      </c>
      <c r="AU116" s="189" t="s">
        <v>81</v>
      </c>
      <c r="AY116" s="15" t="s">
        <v>168</v>
      </c>
      <c r="BE116" s="190">
        <f t="shared" si="4"/>
        <v>0</v>
      </c>
      <c r="BF116" s="190">
        <f t="shared" si="5"/>
        <v>0</v>
      </c>
      <c r="BG116" s="190">
        <f t="shared" si="6"/>
        <v>0</v>
      </c>
      <c r="BH116" s="190">
        <f t="shared" si="7"/>
        <v>0</v>
      </c>
      <c r="BI116" s="190">
        <f t="shared" si="8"/>
        <v>0</v>
      </c>
      <c r="BJ116" s="15" t="s">
        <v>81</v>
      </c>
      <c r="BK116" s="190">
        <f t="shared" si="9"/>
        <v>0</v>
      </c>
      <c r="BL116" s="15" t="s">
        <v>253</v>
      </c>
      <c r="BM116" s="189" t="s">
        <v>1597</v>
      </c>
    </row>
    <row r="117" spans="1:65" s="2" customFormat="1" ht="14.45" customHeight="1">
      <c r="A117" s="32"/>
      <c r="B117" s="33"/>
      <c r="C117" s="197" t="s">
        <v>291</v>
      </c>
      <c r="D117" s="197" t="s">
        <v>447</v>
      </c>
      <c r="E117" s="198" t="s">
        <v>1598</v>
      </c>
      <c r="F117" s="199" t="s">
        <v>1599</v>
      </c>
      <c r="G117" s="200" t="s">
        <v>223</v>
      </c>
      <c r="H117" s="201">
        <v>780</v>
      </c>
      <c r="I117" s="202"/>
      <c r="J117" s="203">
        <f t="shared" si="0"/>
        <v>0</v>
      </c>
      <c r="K117" s="204"/>
      <c r="L117" s="205"/>
      <c r="M117" s="206" t="s">
        <v>19</v>
      </c>
      <c r="N117" s="207" t="s">
        <v>45</v>
      </c>
      <c r="O117" s="62"/>
      <c r="P117" s="187">
        <f t="shared" si="1"/>
        <v>0</v>
      </c>
      <c r="Q117" s="187">
        <v>1.2E-4</v>
      </c>
      <c r="R117" s="187">
        <f t="shared" si="2"/>
        <v>9.3600000000000003E-2</v>
      </c>
      <c r="S117" s="187">
        <v>0</v>
      </c>
      <c r="T117" s="188">
        <f t="shared" si="3"/>
        <v>0</v>
      </c>
      <c r="U117" s="32"/>
      <c r="V117" s="32"/>
      <c r="W117" s="32"/>
      <c r="X117" s="32"/>
      <c r="Y117" s="32"/>
      <c r="Z117" s="32"/>
      <c r="AA117" s="32"/>
      <c r="AB117" s="32"/>
      <c r="AC117" s="32"/>
      <c r="AD117" s="32"/>
      <c r="AE117" s="32"/>
      <c r="AR117" s="189" t="s">
        <v>337</v>
      </c>
      <c r="AT117" s="189" t="s">
        <v>447</v>
      </c>
      <c r="AU117" s="189" t="s">
        <v>81</v>
      </c>
      <c r="AY117" s="15" t="s">
        <v>168</v>
      </c>
      <c r="BE117" s="190">
        <f t="shared" si="4"/>
        <v>0</v>
      </c>
      <c r="BF117" s="190">
        <f t="shared" si="5"/>
        <v>0</v>
      </c>
      <c r="BG117" s="190">
        <f t="shared" si="6"/>
        <v>0</v>
      </c>
      <c r="BH117" s="190">
        <f t="shared" si="7"/>
        <v>0</v>
      </c>
      <c r="BI117" s="190">
        <f t="shared" si="8"/>
        <v>0</v>
      </c>
      <c r="BJ117" s="15" t="s">
        <v>81</v>
      </c>
      <c r="BK117" s="190">
        <f t="shared" si="9"/>
        <v>0</v>
      </c>
      <c r="BL117" s="15" t="s">
        <v>253</v>
      </c>
      <c r="BM117" s="189" t="s">
        <v>1600</v>
      </c>
    </row>
    <row r="118" spans="1:65" s="2" customFormat="1" ht="22.15" customHeight="1">
      <c r="A118" s="32"/>
      <c r="B118" s="33"/>
      <c r="C118" s="177" t="s">
        <v>296</v>
      </c>
      <c r="D118" s="177" t="s">
        <v>173</v>
      </c>
      <c r="E118" s="178" t="s">
        <v>1601</v>
      </c>
      <c r="F118" s="179" t="s">
        <v>1602</v>
      </c>
      <c r="G118" s="180" t="s">
        <v>223</v>
      </c>
      <c r="H118" s="181">
        <v>760</v>
      </c>
      <c r="I118" s="182"/>
      <c r="J118" s="183">
        <f t="shared" si="0"/>
        <v>0</v>
      </c>
      <c r="K118" s="184"/>
      <c r="L118" s="37"/>
      <c r="M118" s="185" t="s">
        <v>19</v>
      </c>
      <c r="N118" s="186" t="s">
        <v>45</v>
      </c>
      <c r="O118" s="62"/>
      <c r="P118" s="187">
        <f t="shared" si="1"/>
        <v>0</v>
      </c>
      <c r="Q118" s="187">
        <v>0</v>
      </c>
      <c r="R118" s="187">
        <f t="shared" si="2"/>
        <v>0</v>
      </c>
      <c r="S118" s="187">
        <v>0</v>
      </c>
      <c r="T118" s="188">
        <f t="shared" si="3"/>
        <v>0</v>
      </c>
      <c r="U118" s="32"/>
      <c r="V118" s="32"/>
      <c r="W118" s="32"/>
      <c r="X118" s="32"/>
      <c r="Y118" s="32"/>
      <c r="Z118" s="32"/>
      <c r="AA118" s="32"/>
      <c r="AB118" s="32"/>
      <c r="AC118" s="32"/>
      <c r="AD118" s="32"/>
      <c r="AE118" s="32"/>
      <c r="AR118" s="189" t="s">
        <v>253</v>
      </c>
      <c r="AT118" s="189" t="s">
        <v>173</v>
      </c>
      <c r="AU118" s="189" t="s">
        <v>81</v>
      </c>
      <c r="AY118" s="15" t="s">
        <v>168</v>
      </c>
      <c r="BE118" s="190">
        <f t="shared" si="4"/>
        <v>0</v>
      </c>
      <c r="BF118" s="190">
        <f t="shared" si="5"/>
        <v>0</v>
      </c>
      <c r="BG118" s="190">
        <f t="shared" si="6"/>
        <v>0</v>
      </c>
      <c r="BH118" s="190">
        <f t="shared" si="7"/>
        <v>0</v>
      </c>
      <c r="BI118" s="190">
        <f t="shared" si="8"/>
        <v>0</v>
      </c>
      <c r="BJ118" s="15" t="s">
        <v>81</v>
      </c>
      <c r="BK118" s="190">
        <f t="shared" si="9"/>
        <v>0</v>
      </c>
      <c r="BL118" s="15" t="s">
        <v>253</v>
      </c>
      <c r="BM118" s="189" t="s">
        <v>1603</v>
      </c>
    </row>
    <row r="119" spans="1:65" s="2" customFormat="1" ht="14.45" customHeight="1">
      <c r="A119" s="32"/>
      <c r="B119" s="33"/>
      <c r="C119" s="197" t="s">
        <v>301</v>
      </c>
      <c r="D119" s="197" t="s">
        <v>447</v>
      </c>
      <c r="E119" s="198" t="s">
        <v>1604</v>
      </c>
      <c r="F119" s="199" t="s">
        <v>1605</v>
      </c>
      <c r="G119" s="200" t="s">
        <v>223</v>
      </c>
      <c r="H119" s="201">
        <v>760</v>
      </c>
      <c r="I119" s="202"/>
      <c r="J119" s="203">
        <f t="shared" si="0"/>
        <v>0</v>
      </c>
      <c r="K119" s="204"/>
      <c r="L119" s="205"/>
      <c r="M119" s="206" t="s">
        <v>19</v>
      </c>
      <c r="N119" s="207" t="s">
        <v>45</v>
      </c>
      <c r="O119" s="62"/>
      <c r="P119" s="187">
        <f t="shared" si="1"/>
        <v>0</v>
      </c>
      <c r="Q119" s="187">
        <v>1.7000000000000001E-4</v>
      </c>
      <c r="R119" s="187">
        <f t="shared" si="2"/>
        <v>0.12920000000000001</v>
      </c>
      <c r="S119" s="187">
        <v>0</v>
      </c>
      <c r="T119" s="188">
        <f t="shared" si="3"/>
        <v>0</v>
      </c>
      <c r="U119" s="32"/>
      <c r="V119" s="32"/>
      <c r="W119" s="32"/>
      <c r="X119" s="32"/>
      <c r="Y119" s="32"/>
      <c r="Z119" s="32"/>
      <c r="AA119" s="32"/>
      <c r="AB119" s="32"/>
      <c r="AC119" s="32"/>
      <c r="AD119" s="32"/>
      <c r="AE119" s="32"/>
      <c r="AR119" s="189" t="s">
        <v>337</v>
      </c>
      <c r="AT119" s="189" t="s">
        <v>447</v>
      </c>
      <c r="AU119" s="189" t="s">
        <v>81</v>
      </c>
      <c r="AY119" s="15" t="s">
        <v>168</v>
      </c>
      <c r="BE119" s="190">
        <f t="shared" si="4"/>
        <v>0</v>
      </c>
      <c r="BF119" s="190">
        <f t="shared" si="5"/>
        <v>0</v>
      </c>
      <c r="BG119" s="190">
        <f t="shared" si="6"/>
        <v>0</v>
      </c>
      <c r="BH119" s="190">
        <f t="shared" si="7"/>
        <v>0</v>
      </c>
      <c r="BI119" s="190">
        <f t="shared" si="8"/>
        <v>0</v>
      </c>
      <c r="BJ119" s="15" t="s">
        <v>81</v>
      </c>
      <c r="BK119" s="190">
        <f t="shared" si="9"/>
        <v>0</v>
      </c>
      <c r="BL119" s="15" t="s">
        <v>253</v>
      </c>
      <c r="BM119" s="189" t="s">
        <v>1606</v>
      </c>
    </row>
    <row r="120" spans="1:65" s="2" customFormat="1" ht="22.15" customHeight="1">
      <c r="A120" s="32"/>
      <c r="B120" s="33"/>
      <c r="C120" s="177" t="s">
        <v>306</v>
      </c>
      <c r="D120" s="177" t="s">
        <v>173</v>
      </c>
      <c r="E120" s="178" t="s">
        <v>1607</v>
      </c>
      <c r="F120" s="179" t="s">
        <v>1608</v>
      </c>
      <c r="G120" s="180" t="s">
        <v>223</v>
      </c>
      <c r="H120" s="181">
        <v>190</v>
      </c>
      <c r="I120" s="182"/>
      <c r="J120" s="183">
        <f t="shared" si="0"/>
        <v>0</v>
      </c>
      <c r="K120" s="184"/>
      <c r="L120" s="37"/>
      <c r="M120" s="185" t="s">
        <v>19</v>
      </c>
      <c r="N120" s="186" t="s">
        <v>45</v>
      </c>
      <c r="O120" s="62"/>
      <c r="P120" s="187">
        <f t="shared" si="1"/>
        <v>0</v>
      </c>
      <c r="Q120" s="187">
        <v>0</v>
      </c>
      <c r="R120" s="187">
        <f t="shared" si="2"/>
        <v>0</v>
      </c>
      <c r="S120" s="187">
        <v>0</v>
      </c>
      <c r="T120" s="188">
        <f t="shared" si="3"/>
        <v>0</v>
      </c>
      <c r="U120" s="32"/>
      <c r="V120" s="32"/>
      <c r="W120" s="32"/>
      <c r="X120" s="32"/>
      <c r="Y120" s="32"/>
      <c r="Z120" s="32"/>
      <c r="AA120" s="32"/>
      <c r="AB120" s="32"/>
      <c r="AC120" s="32"/>
      <c r="AD120" s="32"/>
      <c r="AE120" s="32"/>
      <c r="AR120" s="189" t="s">
        <v>253</v>
      </c>
      <c r="AT120" s="189" t="s">
        <v>173</v>
      </c>
      <c r="AU120" s="189" t="s">
        <v>81</v>
      </c>
      <c r="AY120" s="15" t="s">
        <v>168</v>
      </c>
      <c r="BE120" s="190">
        <f t="shared" si="4"/>
        <v>0</v>
      </c>
      <c r="BF120" s="190">
        <f t="shared" si="5"/>
        <v>0</v>
      </c>
      <c r="BG120" s="190">
        <f t="shared" si="6"/>
        <v>0</v>
      </c>
      <c r="BH120" s="190">
        <f t="shared" si="7"/>
        <v>0</v>
      </c>
      <c r="BI120" s="190">
        <f t="shared" si="8"/>
        <v>0</v>
      </c>
      <c r="BJ120" s="15" t="s">
        <v>81</v>
      </c>
      <c r="BK120" s="190">
        <f t="shared" si="9"/>
        <v>0</v>
      </c>
      <c r="BL120" s="15" t="s">
        <v>253</v>
      </c>
      <c r="BM120" s="189" t="s">
        <v>1609</v>
      </c>
    </row>
    <row r="121" spans="1:65" s="2" customFormat="1" ht="14.45" customHeight="1">
      <c r="A121" s="32"/>
      <c r="B121" s="33"/>
      <c r="C121" s="197" t="s">
        <v>314</v>
      </c>
      <c r="D121" s="197" t="s">
        <v>447</v>
      </c>
      <c r="E121" s="198" t="s">
        <v>1610</v>
      </c>
      <c r="F121" s="199" t="s">
        <v>1611</v>
      </c>
      <c r="G121" s="200" t="s">
        <v>223</v>
      </c>
      <c r="H121" s="201">
        <v>190</v>
      </c>
      <c r="I121" s="202"/>
      <c r="J121" s="203">
        <f t="shared" si="0"/>
        <v>0</v>
      </c>
      <c r="K121" s="204"/>
      <c r="L121" s="205"/>
      <c r="M121" s="206" t="s">
        <v>19</v>
      </c>
      <c r="N121" s="207" t="s">
        <v>45</v>
      </c>
      <c r="O121" s="62"/>
      <c r="P121" s="187">
        <f t="shared" si="1"/>
        <v>0</v>
      </c>
      <c r="Q121" s="187">
        <v>2.5000000000000001E-4</v>
      </c>
      <c r="R121" s="187">
        <f t="shared" si="2"/>
        <v>4.7500000000000001E-2</v>
      </c>
      <c r="S121" s="187">
        <v>0</v>
      </c>
      <c r="T121" s="188">
        <f t="shared" si="3"/>
        <v>0</v>
      </c>
      <c r="U121" s="32"/>
      <c r="V121" s="32"/>
      <c r="W121" s="32"/>
      <c r="X121" s="32"/>
      <c r="Y121" s="32"/>
      <c r="Z121" s="32"/>
      <c r="AA121" s="32"/>
      <c r="AB121" s="32"/>
      <c r="AC121" s="32"/>
      <c r="AD121" s="32"/>
      <c r="AE121" s="32"/>
      <c r="AR121" s="189" t="s">
        <v>337</v>
      </c>
      <c r="AT121" s="189" t="s">
        <v>447</v>
      </c>
      <c r="AU121" s="189" t="s">
        <v>81</v>
      </c>
      <c r="AY121" s="15" t="s">
        <v>168</v>
      </c>
      <c r="BE121" s="190">
        <f t="shared" si="4"/>
        <v>0</v>
      </c>
      <c r="BF121" s="190">
        <f t="shared" si="5"/>
        <v>0</v>
      </c>
      <c r="BG121" s="190">
        <f t="shared" si="6"/>
        <v>0</v>
      </c>
      <c r="BH121" s="190">
        <f t="shared" si="7"/>
        <v>0</v>
      </c>
      <c r="BI121" s="190">
        <f t="shared" si="8"/>
        <v>0</v>
      </c>
      <c r="BJ121" s="15" t="s">
        <v>81</v>
      </c>
      <c r="BK121" s="190">
        <f t="shared" si="9"/>
        <v>0</v>
      </c>
      <c r="BL121" s="15" t="s">
        <v>253</v>
      </c>
      <c r="BM121" s="189" t="s">
        <v>1612</v>
      </c>
    </row>
    <row r="122" spans="1:65" s="2" customFormat="1" ht="22.15" customHeight="1">
      <c r="A122" s="32"/>
      <c r="B122" s="33"/>
      <c r="C122" s="177" t="s">
        <v>321</v>
      </c>
      <c r="D122" s="177" t="s">
        <v>173</v>
      </c>
      <c r="E122" s="178" t="s">
        <v>1613</v>
      </c>
      <c r="F122" s="179" t="s">
        <v>1614</v>
      </c>
      <c r="G122" s="180" t="s">
        <v>223</v>
      </c>
      <c r="H122" s="181">
        <v>140</v>
      </c>
      <c r="I122" s="182"/>
      <c r="J122" s="183">
        <f t="shared" si="0"/>
        <v>0</v>
      </c>
      <c r="K122" s="184"/>
      <c r="L122" s="37"/>
      <c r="M122" s="185" t="s">
        <v>19</v>
      </c>
      <c r="N122" s="186" t="s">
        <v>45</v>
      </c>
      <c r="O122" s="62"/>
      <c r="P122" s="187">
        <f t="shared" si="1"/>
        <v>0</v>
      </c>
      <c r="Q122" s="187">
        <v>0</v>
      </c>
      <c r="R122" s="187">
        <f t="shared" si="2"/>
        <v>0</v>
      </c>
      <c r="S122" s="187">
        <v>0</v>
      </c>
      <c r="T122" s="188">
        <f t="shared" si="3"/>
        <v>0</v>
      </c>
      <c r="U122" s="32"/>
      <c r="V122" s="32"/>
      <c r="W122" s="32"/>
      <c r="X122" s="32"/>
      <c r="Y122" s="32"/>
      <c r="Z122" s="32"/>
      <c r="AA122" s="32"/>
      <c r="AB122" s="32"/>
      <c r="AC122" s="32"/>
      <c r="AD122" s="32"/>
      <c r="AE122" s="32"/>
      <c r="AR122" s="189" t="s">
        <v>253</v>
      </c>
      <c r="AT122" s="189" t="s">
        <v>173</v>
      </c>
      <c r="AU122" s="189" t="s">
        <v>81</v>
      </c>
      <c r="AY122" s="15" t="s">
        <v>168</v>
      </c>
      <c r="BE122" s="190">
        <f t="shared" si="4"/>
        <v>0</v>
      </c>
      <c r="BF122" s="190">
        <f t="shared" si="5"/>
        <v>0</v>
      </c>
      <c r="BG122" s="190">
        <f t="shared" si="6"/>
        <v>0</v>
      </c>
      <c r="BH122" s="190">
        <f t="shared" si="7"/>
        <v>0</v>
      </c>
      <c r="BI122" s="190">
        <f t="shared" si="8"/>
        <v>0</v>
      </c>
      <c r="BJ122" s="15" t="s">
        <v>81</v>
      </c>
      <c r="BK122" s="190">
        <f t="shared" si="9"/>
        <v>0</v>
      </c>
      <c r="BL122" s="15" t="s">
        <v>253</v>
      </c>
      <c r="BM122" s="189" t="s">
        <v>1615</v>
      </c>
    </row>
    <row r="123" spans="1:65" s="2" customFormat="1" ht="14.45" customHeight="1">
      <c r="A123" s="32"/>
      <c r="B123" s="33"/>
      <c r="C123" s="197" t="s">
        <v>326</v>
      </c>
      <c r="D123" s="197" t="s">
        <v>447</v>
      </c>
      <c r="E123" s="198" t="s">
        <v>1616</v>
      </c>
      <c r="F123" s="199" t="s">
        <v>1617</v>
      </c>
      <c r="G123" s="200" t="s">
        <v>223</v>
      </c>
      <c r="H123" s="201">
        <v>140</v>
      </c>
      <c r="I123" s="202"/>
      <c r="J123" s="203">
        <f t="shared" si="0"/>
        <v>0</v>
      </c>
      <c r="K123" s="204"/>
      <c r="L123" s="205"/>
      <c r="M123" s="206" t="s">
        <v>19</v>
      </c>
      <c r="N123" s="207" t="s">
        <v>45</v>
      </c>
      <c r="O123" s="62"/>
      <c r="P123" s="187">
        <f t="shared" si="1"/>
        <v>0</v>
      </c>
      <c r="Q123" s="187">
        <v>3.4000000000000002E-4</v>
      </c>
      <c r="R123" s="187">
        <f t="shared" si="2"/>
        <v>4.7600000000000003E-2</v>
      </c>
      <c r="S123" s="187">
        <v>0</v>
      </c>
      <c r="T123" s="188">
        <f t="shared" si="3"/>
        <v>0</v>
      </c>
      <c r="U123" s="32"/>
      <c r="V123" s="32"/>
      <c r="W123" s="32"/>
      <c r="X123" s="32"/>
      <c r="Y123" s="32"/>
      <c r="Z123" s="32"/>
      <c r="AA123" s="32"/>
      <c r="AB123" s="32"/>
      <c r="AC123" s="32"/>
      <c r="AD123" s="32"/>
      <c r="AE123" s="32"/>
      <c r="AR123" s="189" t="s">
        <v>337</v>
      </c>
      <c r="AT123" s="189" t="s">
        <v>447</v>
      </c>
      <c r="AU123" s="189" t="s">
        <v>81</v>
      </c>
      <c r="AY123" s="15" t="s">
        <v>168</v>
      </c>
      <c r="BE123" s="190">
        <f t="shared" si="4"/>
        <v>0</v>
      </c>
      <c r="BF123" s="190">
        <f t="shared" si="5"/>
        <v>0</v>
      </c>
      <c r="BG123" s="190">
        <f t="shared" si="6"/>
        <v>0</v>
      </c>
      <c r="BH123" s="190">
        <f t="shared" si="7"/>
        <v>0</v>
      </c>
      <c r="BI123" s="190">
        <f t="shared" si="8"/>
        <v>0</v>
      </c>
      <c r="BJ123" s="15" t="s">
        <v>81</v>
      </c>
      <c r="BK123" s="190">
        <f t="shared" si="9"/>
        <v>0</v>
      </c>
      <c r="BL123" s="15" t="s">
        <v>253</v>
      </c>
      <c r="BM123" s="189" t="s">
        <v>1618</v>
      </c>
    </row>
    <row r="124" spans="1:65" s="2" customFormat="1" ht="22.15" customHeight="1">
      <c r="A124" s="32"/>
      <c r="B124" s="33"/>
      <c r="C124" s="177" t="s">
        <v>171</v>
      </c>
      <c r="D124" s="177" t="s">
        <v>173</v>
      </c>
      <c r="E124" s="178" t="s">
        <v>1619</v>
      </c>
      <c r="F124" s="179" t="s">
        <v>1620</v>
      </c>
      <c r="G124" s="180" t="s">
        <v>176</v>
      </c>
      <c r="H124" s="181">
        <v>110</v>
      </c>
      <c r="I124" s="182"/>
      <c r="J124" s="183">
        <f t="shared" si="0"/>
        <v>0</v>
      </c>
      <c r="K124" s="184"/>
      <c r="L124" s="37"/>
      <c r="M124" s="185" t="s">
        <v>19</v>
      </c>
      <c r="N124" s="186" t="s">
        <v>45</v>
      </c>
      <c r="O124" s="62"/>
      <c r="P124" s="187">
        <f t="shared" si="1"/>
        <v>0</v>
      </c>
      <c r="Q124" s="187">
        <v>0</v>
      </c>
      <c r="R124" s="187">
        <f t="shared" si="2"/>
        <v>0</v>
      </c>
      <c r="S124" s="187">
        <v>0</v>
      </c>
      <c r="T124" s="188">
        <f t="shared" si="3"/>
        <v>0</v>
      </c>
      <c r="U124" s="32"/>
      <c r="V124" s="32"/>
      <c r="W124" s="32"/>
      <c r="X124" s="32"/>
      <c r="Y124" s="32"/>
      <c r="Z124" s="32"/>
      <c r="AA124" s="32"/>
      <c r="AB124" s="32"/>
      <c r="AC124" s="32"/>
      <c r="AD124" s="32"/>
      <c r="AE124" s="32"/>
      <c r="AR124" s="189" t="s">
        <v>253</v>
      </c>
      <c r="AT124" s="189" t="s">
        <v>173</v>
      </c>
      <c r="AU124" s="189" t="s">
        <v>81</v>
      </c>
      <c r="AY124" s="15" t="s">
        <v>168</v>
      </c>
      <c r="BE124" s="190">
        <f t="shared" si="4"/>
        <v>0</v>
      </c>
      <c r="BF124" s="190">
        <f t="shared" si="5"/>
        <v>0</v>
      </c>
      <c r="BG124" s="190">
        <f t="shared" si="6"/>
        <v>0</v>
      </c>
      <c r="BH124" s="190">
        <f t="shared" si="7"/>
        <v>0</v>
      </c>
      <c r="BI124" s="190">
        <f t="shared" si="8"/>
        <v>0</v>
      </c>
      <c r="BJ124" s="15" t="s">
        <v>81</v>
      </c>
      <c r="BK124" s="190">
        <f t="shared" si="9"/>
        <v>0</v>
      </c>
      <c r="BL124" s="15" t="s">
        <v>253</v>
      </c>
      <c r="BM124" s="189" t="s">
        <v>1621</v>
      </c>
    </row>
    <row r="125" spans="1:65" s="2" customFormat="1" ht="22.15" customHeight="1">
      <c r="A125" s="32"/>
      <c r="B125" s="33"/>
      <c r="C125" s="177" t="s">
        <v>337</v>
      </c>
      <c r="D125" s="177" t="s">
        <v>173</v>
      </c>
      <c r="E125" s="178" t="s">
        <v>1622</v>
      </c>
      <c r="F125" s="179" t="s">
        <v>1623</v>
      </c>
      <c r="G125" s="180" t="s">
        <v>176</v>
      </c>
      <c r="H125" s="181">
        <v>10</v>
      </c>
      <c r="I125" s="182"/>
      <c r="J125" s="183">
        <f t="shared" si="0"/>
        <v>0</v>
      </c>
      <c r="K125" s="184"/>
      <c r="L125" s="37"/>
      <c r="M125" s="185" t="s">
        <v>19</v>
      </c>
      <c r="N125" s="186" t="s">
        <v>45</v>
      </c>
      <c r="O125" s="62"/>
      <c r="P125" s="187">
        <f t="shared" si="1"/>
        <v>0</v>
      </c>
      <c r="Q125" s="187">
        <v>0</v>
      </c>
      <c r="R125" s="187">
        <f t="shared" si="2"/>
        <v>0</v>
      </c>
      <c r="S125" s="187">
        <v>0</v>
      </c>
      <c r="T125" s="188">
        <f t="shared" si="3"/>
        <v>0</v>
      </c>
      <c r="U125" s="32"/>
      <c r="V125" s="32"/>
      <c r="W125" s="32"/>
      <c r="X125" s="32"/>
      <c r="Y125" s="32"/>
      <c r="Z125" s="32"/>
      <c r="AA125" s="32"/>
      <c r="AB125" s="32"/>
      <c r="AC125" s="32"/>
      <c r="AD125" s="32"/>
      <c r="AE125" s="32"/>
      <c r="AR125" s="189" t="s">
        <v>253</v>
      </c>
      <c r="AT125" s="189" t="s">
        <v>173</v>
      </c>
      <c r="AU125" s="189" t="s">
        <v>81</v>
      </c>
      <c r="AY125" s="15" t="s">
        <v>168</v>
      </c>
      <c r="BE125" s="190">
        <f t="shared" si="4"/>
        <v>0</v>
      </c>
      <c r="BF125" s="190">
        <f t="shared" si="5"/>
        <v>0</v>
      </c>
      <c r="BG125" s="190">
        <f t="shared" si="6"/>
        <v>0</v>
      </c>
      <c r="BH125" s="190">
        <f t="shared" si="7"/>
        <v>0</v>
      </c>
      <c r="BI125" s="190">
        <f t="shared" si="8"/>
        <v>0</v>
      </c>
      <c r="BJ125" s="15" t="s">
        <v>81</v>
      </c>
      <c r="BK125" s="190">
        <f t="shared" si="9"/>
        <v>0</v>
      </c>
      <c r="BL125" s="15" t="s">
        <v>253</v>
      </c>
      <c r="BM125" s="189" t="s">
        <v>1624</v>
      </c>
    </row>
    <row r="126" spans="1:65" s="2" customFormat="1" ht="22.15" customHeight="1">
      <c r="A126" s="32"/>
      <c r="B126" s="33"/>
      <c r="C126" s="177" t="s">
        <v>342</v>
      </c>
      <c r="D126" s="177" t="s">
        <v>173</v>
      </c>
      <c r="E126" s="178" t="s">
        <v>1625</v>
      </c>
      <c r="F126" s="179" t="s">
        <v>1626</v>
      </c>
      <c r="G126" s="180" t="s">
        <v>176</v>
      </c>
      <c r="H126" s="181">
        <v>10</v>
      </c>
      <c r="I126" s="182"/>
      <c r="J126" s="183">
        <f t="shared" si="0"/>
        <v>0</v>
      </c>
      <c r="K126" s="184"/>
      <c r="L126" s="37"/>
      <c r="M126" s="185" t="s">
        <v>19</v>
      </c>
      <c r="N126" s="186" t="s">
        <v>45</v>
      </c>
      <c r="O126" s="62"/>
      <c r="P126" s="187">
        <f t="shared" si="1"/>
        <v>0</v>
      </c>
      <c r="Q126" s="187">
        <v>0</v>
      </c>
      <c r="R126" s="187">
        <f t="shared" si="2"/>
        <v>0</v>
      </c>
      <c r="S126" s="187">
        <v>0</v>
      </c>
      <c r="T126" s="188">
        <f t="shared" si="3"/>
        <v>0</v>
      </c>
      <c r="U126" s="32"/>
      <c r="V126" s="32"/>
      <c r="W126" s="32"/>
      <c r="X126" s="32"/>
      <c r="Y126" s="32"/>
      <c r="Z126" s="32"/>
      <c r="AA126" s="32"/>
      <c r="AB126" s="32"/>
      <c r="AC126" s="32"/>
      <c r="AD126" s="32"/>
      <c r="AE126" s="32"/>
      <c r="AR126" s="189" t="s">
        <v>253</v>
      </c>
      <c r="AT126" s="189" t="s">
        <v>173</v>
      </c>
      <c r="AU126" s="189" t="s">
        <v>81</v>
      </c>
      <c r="AY126" s="15" t="s">
        <v>168</v>
      </c>
      <c r="BE126" s="190">
        <f t="shared" si="4"/>
        <v>0</v>
      </c>
      <c r="BF126" s="190">
        <f t="shared" si="5"/>
        <v>0</v>
      </c>
      <c r="BG126" s="190">
        <f t="shared" si="6"/>
        <v>0</v>
      </c>
      <c r="BH126" s="190">
        <f t="shared" si="7"/>
        <v>0</v>
      </c>
      <c r="BI126" s="190">
        <f t="shared" si="8"/>
        <v>0</v>
      </c>
      <c r="BJ126" s="15" t="s">
        <v>81</v>
      </c>
      <c r="BK126" s="190">
        <f t="shared" si="9"/>
        <v>0</v>
      </c>
      <c r="BL126" s="15" t="s">
        <v>253</v>
      </c>
      <c r="BM126" s="189" t="s">
        <v>1627</v>
      </c>
    </row>
    <row r="127" spans="1:65" s="2" customFormat="1" ht="22.15" customHeight="1">
      <c r="A127" s="32"/>
      <c r="B127" s="33"/>
      <c r="C127" s="177" t="s">
        <v>213</v>
      </c>
      <c r="D127" s="177" t="s">
        <v>173</v>
      </c>
      <c r="E127" s="178" t="s">
        <v>1628</v>
      </c>
      <c r="F127" s="179" t="s">
        <v>1629</v>
      </c>
      <c r="G127" s="180" t="s">
        <v>176</v>
      </c>
      <c r="H127" s="181">
        <v>10</v>
      </c>
      <c r="I127" s="182"/>
      <c r="J127" s="183">
        <f t="shared" ref="J127:J158" si="10">ROUND(I127*H127,2)</f>
        <v>0</v>
      </c>
      <c r="K127" s="184"/>
      <c r="L127" s="37"/>
      <c r="M127" s="185" t="s">
        <v>19</v>
      </c>
      <c r="N127" s="186" t="s">
        <v>45</v>
      </c>
      <c r="O127" s="62"/>
      <c r="P127" s="187">
        <f t="shared" ref="P127:P158" si="11">O127*H127</f>
        <v>0</v>
      </c>
      <c r="Q127" s="187">
        <v>0</v>
      </c>
      <c r="R127" s="187">
        <f t="shared" ref="R127:R158" si="12">Q127*H127</f>
        <v>0</v>
      </c>
      <c r="S127" s="187">
        <v>0</v>
      </c>
      <c r="T127" s="188">
        <f t="shared" ref="T127:T158" si="13">S127*H127</f>
        <v>0</v>
      </c>
      <c r="U127" s="32"/>
      <c r="V127" s="32"/>
      <c r="W127" s="32"/>
      <c r="X127" s="32"/>
      <c r="Y127" s="32"/>
      <c r="Z127" s="32"/>
      <c r="AA127" s="32"/>
      <c r="AB127" s="32"/>
      <c r="AC127" s="32"/>
      <c r="AD127" s="32"/>
      <c r="AE127" s="32"/>
      <c r="AR127" s="189" t="s">
        <v>253</v>
      </c>
      <c r="AT127" s="189" t="s">
        <v>173</v>
      </c>
      <c r="AU127" s="189" t="s">
        <v>81</v>
      </c>
      <c r="AY127" s="15" t="s">
        <v>168</v>
      </c>
      <c r="BE127" s="190">
        <f t="shared" ref="BE127:BE158" si="14">IF(N127="základní",J127,0)</f>
        <v>0</v>
      </c>
      <c r="BF127" s="190">
        <f t="shared" ref="BF127:BF158" si="15">IF(N127="snížená",J127,0)</f>
        <v>0</v>
      </c>
      <c r="BG127" s="190">
        <f t="shared" ref="BG127:BG158" si="16">IF(N127="zákl. přenesená",J127,0)</f>
        <v>0</v>
      </c>
      <c r="BH127" s="190">
        <f t="shared" ref="BH127:BH158" si="17">IF(N127="sníž. přenesená",J127,0)</f>
        <v>0</v>
      </c>
      <c r="BI127" s="190">
        <f t="shared" ref="BI127:BI158" si="18">IF(N127="nulová",J127,0)</f>
        <v>0</v>
      </c>
      <c r="BJ127" s="15" t="s">
        <v>81</v>
      </c>
      <c r="BK127" s="190">
        <f t="shared" ref="BK127:BK158" si="19">ROUND(I127*H127,2)</f>
        <v>0</v>
      </c>
      <c r="BL127" s="15" t="s">
        <v>253</v>
      </c>
      <c r="BM127" s="189" t="s">
        <v>1630</v>
      </c>
    </row>
    <row r="128" spans="1:65" s="2" customFormat="1" ht="19.899999999999999" customHeight="1">
      <c r="A128" s="32"/>
      <c r="B128" s="33"/>
      <c r="C128" s="177" t="s">
        <v>351</v>
      </c>
      <c r="D128" s="177" t="s">
        <v>173</v>
      </c>
      <c r="E128" s="178" t="s">
        <v>1631</v>
      </c>
      <c r="F128" s="179" t="s">
        <v>1632</v>
      </c>
      <c r="G128" s="180" t="s">
        <v>176</v>
      </c>
      <c r="H128" s="181">
        <v>1</v>
      </c>
      <c r="I128" s="182"/>
      <c r="J128" s="183">
        <f t="shared" si="10"/>
        <v>0</v>
      </c>
      <c r="K128" s="184"/>
      <c r="L128" s="37"/>
      <c r="M128" s="185" t="s">
        <v>19</v>
      </c>
      <c r="N128" s="186" t="s">
        <v>45</v>
      </c>
      <c r="O128" s="62"/>
      <c r="P128" s="187">
        <f t="shared" si="11"/>
        <v>0</v>
      </c>
      <c r="Q128" s="187">
        <v>0</v>
      </c>
      <c r="R128" s="187">
        <f t="shared" si="12"/>
        <v>0</v>
      </c>
      <c r="S128" s="187">
        <v>0</v>
      </c>
      <c r="T128" s="188">
        <f t="shared" si="13"/>
        <v>0</v>
      </c>
      <c r="U128" s="32"/>
      <c r="V128" s="32"/>
      <c r="W128" s="32"/>
      <c r="X128" s="32"/>
      <c r="Y128" s="32"/>
      <c r="Z128" s="32"/>
      <c r="AA128" s="32"/>
      <c r="AB128" s="32"/>
      <c r="AC128" s="32"/>
      <c r="AD128" s="32"/>
      <c r="AE128" s="32"/>
      <c r="AR128" s="189" t="s">
        <v>253</v>
      </c>
      <c r="AT128" s="189" t="s">
        <v>173</v>
      </c>
      <c r="AU128" s="189" t="s">
        <v>81</v>
      </c>
      <c r="AY128" s="15" t="s">
        <v>168</v>
      </c>
      <c r="BE128" s="190">
        <f t="shared" si="14"/>
        <v>0</v>
      </c>
      <c r="BF128" s="190">
        <f t="shared" si="15"/>
        <v>0</v>
      </c>
      <c r="BG128" s="190">
        <f t="shared" si="16"/>
        <v>0</v>
      </c>
      <c r="BH128" s="190">
        <f t="shared" si="17"/>
        <v>0</v>
      </c>
      <c r="BI128" s="190">
        <f t="shared" si="18"/>
        <v>0</v>
      </c>
      <c r="BJ128" s="15" t="s">
        <v>81</v>
      </c>
      <c r="BK128" s="190">
        <f t="shared" si="19"/>
        <v>0</v>
      </c>
      <c r="BL128" s="15" t="s">
        <v>253</v>
      </c>
      <c r="BM128" s="189" t="s">
        <v>1633</v>
      </c>
    </row>
    <row r="129" spans="1:65" s="2" customFormat="1" ht="14.45" customHeight="1">
      <c r="A129" s="32"/>
      <c r="B129" s="33"/>
      <c r="C129" s="197" t="s">
        <v>356</v>
      </c>
      <c r="D129" s="197" t="s">
        <v>447</v>
      </c>
      <c r="E129" s="198" t="s">
        <v>1634</v>
      </c>
      <c r="F129" s="199" t="s">
        <v>1635</v>
      </c>
      <c r="G129" s="200" t="s">
        <v>176</v>
      </c>
      <c r="H129" s="201">
        <v>1</v>
      </c>
      <c r="I129" s="202"/>
      <c r="J129" s="203">
        <f t="shared" si="10"/>
        <v>0</v>
      </c>
      <c r="K129" s="204"/>
      <c r="L129" s="205"/>
      <c r="M129" s="206" t="s">
        <v>19</v>
      </c>
      <c r="N129" s="207" t="s">
        <v>45</v>
      </c>
      <c r="O129" s="62"/>
      <c r="P129" s="187">
        <f t="shared" si="11"/>
        <v>0</v>
      </c>
      <c r="Q129" s="187">
        <v>9.5699999999999993E-2</v>
      </c>
      <c r="R129" s="187">
        <f t="shared" si="12"/>
        <v>9.5699999999999993E-2</v>
      </c>
      <c r="S129" s="187">
        <v>0</v>
      </c>
      <c r="T129" s="188">
        <f t="shared" si="13"/>
        <v>0</v>
      </c>
      <c r="U129" s="32"/>
      <c r="V129" s="32"/>
      <c r="W129" s="32"/>
      <c r="X129" s="32"/>
      <c r="Y129" s="32"/>
      <c r="Z129" s="32"/>
      <c r="AA129" s="32"/>
      <c r="AB129" s="32"/>
      <c r="AC129" s="32"/>
      <c r="AD129" s="32"/>
      <c r="AE129" s="32"/>
      <c r="AR129" s="189" t="s">
        <v>337</v>
      </c>
      <c r="AT129" s="189" t="s">
        <v>447</v>
      </c>
      <c r="AU129" s="189" t="s">
        <v>81</v>
      </c>
      <c r="AY129" s="15" t="s">
        <v>168</v>
      </c>
      <c r="BE129" s="190">
        <f t="shared" si="14"/>
        <v>0</v>
      </c>
      <c r="BF129" s="190">
        <f t="shared" si="15"/>
        <v>0</v>
      </c>
      <c r="BG129" s="190">
        <f t="shared" si="16"/>
        <v>0</v>
      </c>
      <c r="BH129" s="190">
        <f t="shared" si="17"/>
        <v>0</v>
      </c>
      <c r="BI129" s="190">
        <f t="shared" si="18"/>
        <v>0</v>
      </c>
      <c r="BJ129" s="15" t="s">
        <v>81</v>
      </c>
      <c r="BK129" s="190">
        <f t="shared" si="19"/>
        <v>0</v>
      </c>
      <c r="BL129" s="15" t="s">
        <v>253</v>
      </c>
      <c r="BM129" s="189" t="s">
        <v>1636</v>
      </c>
    </row>
    <row r="130" spans="1:65" s="2" customFormat="1" ht="14.45" customHeight="1">
      <c r="A130" s="32"/>
      <c r="B130" s="33"/>
      <c r="C130" s="197" t="s">
        <v>361</v>
      </c>
      <c r="D130" s="197" t="s">
        <v>447</v>
      </c>
      <c r="E130" s="198" t="s">
        <v>1637</v>
      </c>
      <c r="F130" s="199" t="s">
        <v>1638</v>
      </c>
      <c r="G130" s="200" t="s">
        <v>176</v>
      </c>
      <c r="H130" s="201">
        <v>1</v>
      </c>
      <c r="I130" s="202"/>
      <c r="J130" s="203">
        <f t="shared" si="10"/>
        <v>0</v>
      </c>
      <c r="K130" s="204"/>
      <c r="L130" s="205"/>
      <c r="M130" s="206" t="s">
        <v>19</v>
      </c>
      <c r="N130" s="207" t="s">
        <v>45</v>
      </c>
      <c r="O130" s="62"/>
      <c r="P130" s="187">
        <f t="shared" si="11"/>
        <v>0</v>
      </c>
      <c r="Q130" s="187">
        <v>9.5699999999999993E-2</v>
      </c>
      <c r="R130" s="187">
        <f t="shared" si="12"/>
        <v>9.5699999999999993E-2</v>
      </c>
      <c r="S130" s="187">
        <v>0</v>
      </c>
      <c r="T130" s="188">
        <f t="shared" si="13"/>
        <v>0</v>
      </c>
      <c r="U130" s="32"/>
      <c r="V130" s="32"/>
      <c r="W130" s="32"/>
      <c r="X130" s="32"/>
      <c r="Y130" s="32"/>
      <c r="Z130" s="32"/>
      <c r="AA130" s="32"/>
      <c r="AB130" s="32"/>
      <c r="AC130" s="32"/>
      <c r="AD130" s="32"/>
      <c r="AE130" s="32"/>
      <c r="AR130" s="189" t="s">
        <v>337</v>
      </c>
      <c r="AT130" s="189" t="s">
        <v>447</v>
      </c>
      <c r="AU130" s="189" t="s">
        <v>81</v>
      </c>
      <c r="AY130" s="15" t="s">
        <v>168</v>
      </c>
      <c r="BE130" s="190">
        <f t="shared" si="14"/>
        <v>0</v>
      </c>
      <c r="BF130" s="190">
        <f t="shared" si="15"/>
        <v>0</v>
      </c>
      <c r="BG130" s="190">
        <f t="shared" si="16"/>
        <v>0</v>
      </c>
      <c r="BH130" s="190">
        <f t="shared" si="17"/>
        <v>0</v>
      </c>
      <c r="BI130" s="190">
        <f t="shared" si="18"/>
        <v>0</v>
      </c>
      <c r="BJ130" s="15" t="s">
        <v>81</v>
      </c>
      <c r="BK130" s="190">
        <f t="shared" si="19"/>
        <v>0</v>
      </c>
      <c r="BL130" s="15" t="s">
        <v>253</v>
      </c>
      <c r="BM130" s="189" t="s">
        <v>1639</v>
      </c>
    </row>
    <row r="131" spans="1:65" s="2" customFormat="1" ht="22.15" customHeight="1">
      <c r="A131" s="32"/>
      <c r="B131" s="33"/>
      <c r="C131" s="177" t="s">
        <v>368</v>
      </c>
      <c r="D131" s="196" t="s">
        <v>173</v>
      </c>
      <c r="E131" s="178" t="s">
        <v>1640</v>
      </c>
      <c r="F131" s="179" t="s">
        <v>1641</v>
      </c>
      <c r="G131" s="180" t="s">
        <v>176</v>
      </c>
      <c r="H131" s="181">
        <v>0</v>
      </c>
      <c r="I131" s="182"/>
      <c r="J131" s="183">
        <f t="shared" si="10"/>
        <v>0</v>
      </c>
      <c r="K131" s="184"/>
      <c r="L131" s="37"/>
      <c r="M131" s="185" t="s">
        <v>19</v>
      </c>
      <c r="N131" s="186" t="s">
        <v>45</v>
      </c>
      <c r="O131" s="62"/>
      <c r="P131" s="187">
        <f t="shared" si="11"/>
        <v>0</v>
      </c>
      <c r="Q131" s="187">
        <v>0</v>
      </c>
      <c r="R131" s="187">
        <f t="shared" si="12"/>
        <v>0</v>
      </c>
      <c r="S131" s="187">
        <v>0</v>
      </c>
      <c r="T131" s="188">
        <f t="shared" si="13"/>
        <v>0</v>
      </c>
      <c r="U131" s="32"/>
      <c r="V131" s="32"/>
      <c r="W131" s="32"/>
      <c r="X131" s="32"/>
      <c r="Y131" s="32"/>
      <c r="Z131" s="32"/>
      <c r="AA131" s="32"/>
      <c r="AB131" s="32"/>
      <c r="AC131" s="32"/>
      <c r="AD131" s="32"/>
      <c r="AE131" s="32"/>
      <c r="AR131" s="189" t="s">
        <v>253</v>
      </c>
      <c r="AT131" s="189" t="s">
        <v>173</v>
      </c>
      <c r="AU131" s="189" t="s">
        <v>81</v>
      </c>
      <c r="AY131" s="15" t="s">
        <v>168</v>
      </c>
      <c r="BE131" s="190">
        <f t="shared" si="14"/>
        <v>0</v>
      </c>
      <c r="BF131" s="190">
        <f t="shared" si="15"/>
        <v>0</v>
      </c>
      <c r="BG131" s="190">
        <f t="shared" si="16"/>
        <v>0</v>
      </c>
      <c r="BH131" s="190">
        <f t="shared" si="17"/>
        <v>0</v>
      </c>
      <c r="BI131" s="190">
        <f t="shared" si="18"/>
        <v>0</v>
      </c>
      <c r="BJ131" s="15" t="s">
        <v>81</v>
      </c>
      <c r="BK131" s="190">
        <f t="shared" si="19"/>
        <v>0</v>
      </c>
      <c r="BL131" s="15" t="s">
        <v>253</v>
      </c>
      <c r="BM131" s="189" t="s">
        <v>1642</v>
      </c>
    </row>
    <row r="132" spans="1:65" s="2" customFormat="1" ht="14.45" customHeight="1">
      <c r="A132" s="32"/>
      <c r="B132" s="33"/>
      <c r="C132" s="197" t="s">
        <v>373</v>
      </c>
      <c r="D132" s="208" t="s">
        <v>447</v>
      </c>
      <c r="E132" s="198" t="s">
        <v>1643</v>
      </c>
      <c r="F132" s="199" t="s">
        <v>1644</v>
      </c>
      <c r="G132" s="200" t="s">
        <v>176</v>
      </c>
      <c r="H132" s="201">
        <v>0</v>
      </c>
      <c r="I132" s="202"/>
      <c r="J132" s="203">
        <f t="shared" si="10"/>
        <v>0</v>
      </c>
      <c r="K132" s="204"/>
      <c r="L132" s="205"/>
      <c r="M132" s="206" t="s">
        <v>19</v>
      </c>
      <c r="N132" s="207" t="s">
        <v>45</v>
      </c>
      <c r="O132" s="62"/>
      <c r="P132" s="187">
        <f t="shared" si="11"/>
        <v>0</v>
      </c>
      <c r="Q132" s="187">
        <v>4.0000000000000003E-5</v>
      </c>
      <c r="R132" s="187">
        <f t="shared" si="12"/>
        <v>0</v>
      </c>
      <c r="S132" s="187">
        <v>0</v>
      </c>
      <c r="T132" s="188">
        <f t="shared" si="13"/>
        <v>0</v>
      </c>
      <c r="U132" s="32"/>
      <c r="V132" s="32"/>
      <c r="W132" s="32"/>
      <c r="X132" s="32"/>
      <c r="Y132" s="32"/>
      <c r="Z132" s="32"/>
      <c r="AA132" s="32"/>
      <c r="AB132" s="32"/>
      <c r="AC132" s="32"/>
      <c r="AD132" s="32"/>
      <c r="AE132" s="32"/>
      <c r="AR132" s="189" t="s">
        <v>337</v>
      </c>
      <c r="AT132" s="189" t="s">
        <v>447</v>
      </c>
      <c r="AU132" s="189" t="s">
        <v>81</v>
      </c>
      <c r="AY132" s="15" t="s">
        <v>168</v>
      </c>
      <c r="BE132" s="190">
        <f t="shared" si="14"/>
        <v>0</v>
      </c>
      <c r="BF132" s="190">
        <f t="shared" si="15"/>
        <v>0</v>
      </c>
      <c r="BG132" s="190">
        <f t="shared" si="16"/>
        <v>0</v>
      </c>
      <c r="BH132" s="190">
        <f t="shared" si="17"/>
        <v>0</v>
      </c>
      <c r="BI132" s="190">
        <f t="shared" si="18"/>
        <v>0</v>
      </c>
      <c r="BJ132" s="15" t="s">
        <v>81</v>
      </c>
      <c r="BK132" s="190">
        <f t="shared" si="19"/>
        <v>0</v>
      </c>
      <c r="BL132" s="15" t="s">
        <v>253</v>
      </c>
      <c r="BM132" s="189" t="s">
        <v>1645</v>
      </c>
    </row>
    <row r="133" spans="1:65" s="2" customFormat="1" ht="14.45" customHeight="1">
      <c r="A133" s="32"/>
      <c r="B133" s="33"/>
      <c r="C133" s="197" t="s">
        <v>378</v>
      </c>
      <c r="D133" s="208" t="s">
        <v>447</v>
      </c>
      <c r="E133" s="198" t="s">
        <v>1646</v>
      </c>
      <c r="F133" s="199" t="s">
        <v>1644</v>
      </c>
      <c r="G133" s="200" t="s">
        <v>176</v>
      </c>
      <c r="H133" s="201">
        <v>0</v>
      </c>
      <c r="I133" s="202"/>
      <c r="J133" s="203">
        <f t="shared" si="10"/>
        <v>0</v>
      </c>
      <c r="K133" s="204"/>
      <c r="L133" s="205"/>
      <c r="M133" s="206" t="s">
        <v>19</v>
      </c>
      <c r="N133" s="207" t="s">
        <v>45</v>
      </c>
      <c r="O133" s="62"/>
      <c r="P133" s="187">
        <f t="shared" si="11"/>
        <v>0</v>
      </c>
      <c r="Q133" s="187">
        <v>4.0000000000000003E-5</v>
      </c>
      <c r="R133" s="187">
        <f t="shared" si="12"/>
        <v>0</v>
      </c>
      <c r="S133" s="187">
        <v>0</v>
      </c>
      <c r="T133" s="188">
        <f t="shared" si="13"/>
        <v>0</v>
      </c>
      <c r="U133" s="32"/>
      <c r="V133" s="32"/>
      <c r="W133" s="32"/>
      <c r="X133" s="32"/>
      <c r="Y133" s="32"/>
      <c r="Z133" s="32"/>
      <c r="AA133" s="32"/>
      <c r="AB133" s="32"/>
      <c r="AC133" s="32"/>
      <c r="AD133" s="32"/>
      <c r="AE133" s="32"/>
      <c r="AR133" s="189" t="s">
        <v>337</v>
      </c>
      <c r="AT133" s="189" t="s">
        <v>447</v>
      </c>
      <c r="AU133" s="189" t="s">
        <v>81</v>
      </c>
      <c r="AY133" s="15" t="s">
        <v>168</v>
      </c>
      <c r="BE133" s="190">
        <f t="shared" si="14"/>
        <v>0</v>
      </c>
      <c r="BF133" s="190">
        <f t="shared" si="15"/>
        <v>0</v>
      </c>
      <c r="BG133" s="190">
        <f t="shared" si="16"/>
        <v>0</v>
      </c>
      <c r="BH133" s="190">
        <f t="shared" si="17"/>
        <v>0</v>
      </c>
      <c r="BI133" s="190">
        <f t="shared" si="18"/>
        <v>0</v>
      </c>
      <c r="BJ133" s="15" t="s">
        <v>81</v>
      </c>
      <c r="BK133" s="190">
        <f t="shared" si="19"/>
        <v>0</v>
      </c>
      <c r="BL133" s="15" t="s">
        <v>253</v>
      </c>
      <c r="BM133" s="189" t="s">
        <v>1647</v>
      </c>
    </row>
    <row r="134" spans="1:65" s="2" customFormat="1" ht="14.45" customHeight="1">
      <c r="A134" s="32"/>
      <c r="B134" s="33"/>
      <c r="C134" s="197" t="s">
        <v>383</v>
      </c>
      <c r="D134" s="208" t="s">
        <v>447</v>
      </c>
      <c r="E134" s="198" t="s">
        <v>1648</v>
      </c>
      <c r="F134" s="199" t="s">
        <v>1649</v>
      </c>
      <c r="G134" s="200" t="s">
        <v>176</v>
      </c>
      <c r="H134" s="201">
        <v>0</v>
      </c>
      <c r="I134" s="202"/>
      <c r="J134" s="203">
        <f t="shared" si="10"/>
        <v>0</v>
      </c>
      <c r="K134" s="204"/>
      <c r="L134" s="205"/>
      <c r="M134" s="206" t="s">
        <v>19</v>
      </c>
      <c r="N134" s="207" t="s">
        <v>45</v>
      </c>
      <c r="O134" s="62"/>
      <c r="P134" s="187">
        <f t="shared" si="11"/>
        <v>0</v>
      </c>
      <c r="Q134" s="187">
        <v>4.0000000000000003E-5</v>
      </c>
      <c r="R134" s="187">
        <f t="shared" si="12"/>
        <v>0</v>
      </c>
      <c r="S134" s="187">
        <v>0</v>
      </c>
      <c r="T134" s="188">
        <f t="shared" si="13"/>
        <v>0</v>
      </c>
      <c r="U134" s="32"/>
      <c r="V134" s="32"/>
      <c r="W134" s="32"/>
      <c r="X134" s="32"/>
      <c r="Y134" s="32"/>
      <c r="Z134" s="32"/>
      <c r="AA134" s="32"/>
      <c r="AB134" s="32"/>
      <c r="AC134" s="32"/>
      <c r="AD134" s="32"/>
      <c r="AE134" s="32"/>
      <c r="AR134" s="189" t="s">
        <v>337</v>
      </c>
      <c r="AT134" s="189" t="s">
        <v>447</v>
      </c>
      <c r="AU134" s="189" t="s">
        <v>81</v>
      </c>
      <c r="AY134" s="15" t="s">
        <v>168</v>
      </c>
      <c r="BE134" s="190">
        <f t="shared" si="14"/>
        <v>0</v>
      </c>
      <c r="BF134" s="190">
        <f t="shared" si="15"/>
        <v>0</v>
      </c>
      <c r="BG134" s="190">
        <f t="shared" si="16"/>
        <v>0</v>
      </c>
      <c r="BH134" s="190">
        <f t="shared" si="17"/>
        <v>0</v>
      </c>
      <c r="BI134" s="190">
        <f t="shared" si="18"/>
        <v>0</v>
      </c>
      <c r="BJ134" s="15" t="s">
        <v>81</v>
      </c>
      <c r="BK134" s="190">
        <f t="shared" si="19"/>
        <v>0</v>
      </c>
      <c r="BL134" s="15" t="s">
        <v>253</v>
      </c>
      <c r="BM134" s="189" t="s">
        <v>1650</v>
      </c>
    </row>
    <row r="135" spans="1:65" s="2" customFormat="1" ht="14.45" customHeight="1">
      <c r="A135" s="32"/>
      <c r="B135" s="33"/>
      <c r="C135" s="197" t="s">
        <v>388</v>
      </c>
      <c r="D135" s="208" t="s">
        <v>447</v>
      </c>
      <c r="E135" s="198" t="s">
        <v>1651</v>
      </c>
      <c r="F135" s="199" t="s">
        <v>1649</v>
      </c>
      <c r="G135" s="200" t="s">
        <v>176</v>
      </c>
      <c r="H135" s="201">
        <v>0</v>
      </c>
      <c r="I135" s="202"/>
      <c r="J135" s="203">
        <f t="shared" si="10"/>
        <v>0</v>
      </c>
      <c r="K135" s="204"/>
      <c r="L135" s="205"/>
      <c r="M135" s="206" t="s">
        <v>19</v>
      </c>
      <c r="N135" s="207" t="s">
        <v>45</v>
      </c>
      <c r="O135" s="62"/>
      <c r="P135" s="187">
        <f t="shared" si="11"/>
        <v>0</v>
      </c>
      <c r="Q135" s="187">
        <v>4.0000000000000003E-5</v>
      </c>
      <c r="R135" s="187">
        <f t="shared" si="12"/>
        <v>0</v>
      </c>
      <c r="S135" s="187">
        <v>0</v>
      </c>
      <c r="T135" s="188">
        <f t="shared" si="13"/>
        <v>0</v>
      </c>
      <c r="U135" s="32"/>
      <c r="V135" s="32"/>
      <c r="W135" s="32"/>
      <c r="X135" s="32"/>
      <c r="Y135" s="32"/>
      <c r="Z135" s="32"/>
      <c r="AA135" s="32"/>
      <c r="AB135" s="32"/>
      <c r="AC135" s="32"/>
      <c r="AD135" s="32"/>
      <c r="AE135" s="32"/>
      <c r="AR135" s="189" t="s">
        <v>337</v>
      </c>
      <c r="AT135" s="189" t="s">
        <v>447</v>
      </c>
      <c r="AU135" s="189" t="s">
        <v>81</v>
      </c>
      <c r="AY135" s="15" t="s">
        <v>168</v>
      </c>
      <c r="BE135" s="190">
        <f t="shared" si="14"/>
        <v>0</v>
      </c>
      <c r="BF135" s="190">
        <f t="shared" si="15"/>
        <v>0</v>
      </c>
      <c r="BG135" s="190">
        <f t="shared" si="16"/>
        <v>0</v>
      </c>
      <c r="BH135" s="190">
        <f t="shared" si="17"/>
        <v>0</v>
      </c>
      <c r="BI135" s="190">
        <f t="shared" si="18"/>
        <v>0</v>
      </c>
      <c r="BJ135" s="15" t="s">
        <v>81</v>
      </c>
      <c r="BK135" s="190">
        <f t="shared" si="19"/>
        <v>0</v>
      </c>
      <c r="BL135" s="15" t="s">
        <v>253</v>
      </c>
      <c r="BM135" s="189" t="s">
        <v>1652</v>
      </c>
    </row>
    <row r="136" spans="1:65" s="2" customFormat="1" ht="14.45" customHeight="1">
      <c r="A136" s="32"/>
      <c r="B136" s="33"/>
      <c r="C136" s="197" t="s">
        <v>393</v>
      </c>
      <c r="D136" s="208" t="s">
        <v>447</v>
      </c>
      <c r="E136" s="198" t="s">
        <v>1653</v>
      </c>
      <c r="F136" s="199" t="s">
        <v>1654</v>
      </c>
      <c r="G136" s="200" t="s">
        <v>176</v>
      </c>
      <c r="H136" s="201">
        <v>0</v>
      </c>
      <c r="I136" s="202"/>
      <c r="J136" s="203">
        <f t="shared" si="10"/>
        <v>0</v>
      </c>
      <c r="K136" s="204"/>
      <c r="L136" s="205"/>
      <c r="M136" s="206" t="s">
        <v>19</v>
      </c>
      <c r="N136" s="207" t="s">
        <v>45</v>
      </c>
      <c r="O136" s="62"/>
      <c r="P136" s="187">
        <f t="shared" si="11"/>
        <v>0</v>
      </c>
      <c r="Q136" s="187">
        <v>4.0000000000000003E-5</v>
      </c>
      <c r="R136" s="187">
        <f t="shared" si="12"/>
        <v>0</v>
      </c>
      <c r="S136" s="187">
        <v>0</v>
      </c>
      <c r="T136" s="188">
        <f t="shared" si="13"/>
        <v>0</v>
      </c>
      <c r="U136" s="32"/>
      <c r="V136" s="32"/>
      <c r="W136" s="32"/>
      <c r="X136" s="32"/>
      <c r="Y136" s="32"/>
      <c r="Z136" s="32"/>
      <c r="AA136" s="32"/>
      <c r="AB136" s="32"/>
      <c r="AC136" s="32"/>
      <c r="AD136" s="32"/>
      <c r="AE136" s="32"/>
      <c r="AR136" s="189" t="s">
        <v>337</v>
      </c>
      <c r="AT136" s="189" t="s">
        <v>447</v>
      </c>
      <c r="AU136" s="189" t="s">
        <v>81</v>
      </c>
      <c r="AY136" s="15" t="s">
        <v>168</v>
      </c>
      <c r="BE136" s="190">
        <f t="shared" si="14"/>
        <v>0</v>
      </c>
      <c r="BF136" s="190">
        <f t="shared" si="15"/>
        <v>0</v>
      </c>
      <c r="BG136" s="190">
        <f t="shared" si="16"/>
        <v>0</v>
      </c>
      <c r="BH136" s="190">
        <f t="shared" si="17"/>
        <v>0</v>
      </c>
      <c r="BI136" s="190">
        <f t="shared" si="18"/>
        <v>0</v>
      </c>
      <c r="BJ136" s="15" t="s">
        <v>81</v>
      </c>
      <c r="BK136" s="190">
        <f t="shared" si="19"/>
        <v>0</v>
      </c>
      <c r="BL136" s="15" t="s">
        <v>253</v>
      </c>
      <c r="BM136" s="189" t="s">
        <v>1655</v>
      </c>
    </row>
    <row r="137" spans="1:65" s="2" customFormat="1" ht="22.15" customHeight="1">
      <c r="A137" s="32"/>
      <c r="B137" s="33"/>
      <c r="C137" s="177" t="s">
        <v>398</v>
      </c>
      <c r="D137" s="196" t="s">
        <v>173</v>
      </c>
      <c r="E137" s="178" t="s">
        <v>1656</v>
      </c>
      <c r="F137" s="179" t="s">
        <v>1657</v>
      </c>
      <c r="G137" s="180" t="s">
        <v>176</v>
      </c>
      <c r="H137" s="181">
        <v>0</v>
      </c>
      <c r="I137" s="182"/>
      <c r="J137" s="183">
        <f t="shared" si="10"/>
        <v>0</v>
      </c>
      <c r="K137" s="184"/>
      <c r="L137" s="37"/>
      <c r="M137" s="185" t="s">
        <v>19</v>
      </c>
      <c r="N137" s="186" t="s">
        <v>45</v>
      </c>
      <c r="O137" s="62"/>
      <c r="P137" s="187">
        <f t="shared" si="11"/>
        <v>0</v>
      </c>
      <c r="Q137" s="187">
        <v>0</v>
      </c>
      <c r="R137" s="187">
        <f t="shared" si="12"/>
        <v>0</v>
      </c>
      <c r="S137" s="187">
        <v>0</v>
      </c>
      <c r="T137" s="188">
        <f t="shared" si="13"/>
        <v>0</v>
      </c>
      <c r="U137" s="32"/>
      <c r="V137" s="32"/>
      <c r="W137" s="32"/>
      <c r="X137" s="32"/>
      <c r="Y137" s="32"/>
      <c r="Z137" s="32"/>
      <c r="AA137" s="32"/>
      <c r="AB137" s="32"/>
      <c r="AC137" s="32"/>
      <c r="AD137" s="32"/>
      <c r="AE137" s="32"/>
      <c r="AR137" s="189" t="s">
        <v>253</v>
      </c>
      <c r="AT137" s="189" t="s">
        <v>173</v>
      </c>
      <c r="AU137" s="189" t="s">
        <v>81</v>
      </c>
      <c r="AY137" s="15" t="s">
        <v>168</v>
      </c>
      <c r="BE137" s="190">
        <f t="shared" si="14"/>
        <v>0</v>
      </c>
      <c r="BF137" s="190">
        <f t="shared" si="15"/>
        <v>0</v>
      </c>
      <c r="BG137" s="190">
        <f t="shared" si="16"/>
        <v>0</v>
      </c>
      <c r="BH137" s="190">
        <f t="shared" si="17"/>
        <v>0</v>
      </c>
      <c r="BI137" s="190">
        <f t="shared" si="18"/>
        <v>0</v>
      </c>
      <c r="BJ137" s="15" t="s">
        <v>81</v>
      </c>
      <c r="BK137" s="190">
        <f t="shared" si="19"/>
        <v>0</v>
      </c>
      <c r="BL137" s="15" t="s">
        <v>253</v>
      </c>
      <c r="BM137" s="189" t="s">
        <v>1658</v>
      </c>
    </row>
    <row r="138" spans="1:65" s="2" customFormat="1" ht="14.45" customHeight="1">
      <c r="A138" s="32"/>
      <c r="B138" s="33"/>
      <c r="C138" s="197" t="s">
        <v>403</v>
      </c>
      <c r="D138" s="208" t="s">
        <v>447</v>
      </c>
      <c r="E138" s="198" t="s">
        <v>1659</v>
      </c>
      <c r="F138" s="199" t="s">
        <v>1660</v>
      </c>
      <c r="G138" s="200" t="s">
        <v>176</v>
      </c>
      <c r="H138" s="201">
        <v>0</v>
      </c>
      <c r="I138" s="202"/>
      <c r="J138" s="203">
        <f t="shared" si="10"/>
        <v>0</v>
      </c>
      <c r="K138" s="204"/>
      <c r="L138" s="205"/>
      <c r="M138" s="206" t="s">
        <v>19</v>
      </c>
      <c r="N138" s="207" t="s">
        <v>45</v>
      </c>
      <c r="O138" s="62"/>
      <c r="P138" s="187">
        <f t="shared" si="11"/>
        <v>0</v>
      </c>
      <c r="Q138" s="187">
        <v>5.0000000000000002E-5</v>
      </c>
      <c r="R138" s="187">
        <f t="shared" si="12"/>
        <v>0</v>
      </c>
      <c r="S138" s="187">
        <v>0</v>
      </c>
      <c r="T138" s="188">
        <f t="shared" si="13"/>
        <v>0</v>
      </c>
      <c r="U138" s="32"/>
      <c r="V138" s="32"/>
      <c r="W138" s="32"/>
      <c r="X138" s="32"/>
      <c r="Y138" s="32"/>
      <c r="Z138" s="32"/>
      <c r="AA138" s="32"/>
      <c r="AB138" s="32"/>
      <c r="AC138" s="32"/>
      <c r="AD138" s="32"/>
      <c r="AE138" s="32"/>
      <c r="AR138" s="189" t="s">
        <v>337</v>
      </c>
      <c r="AT138" s="189" t="s">
        <v>447</v>
      </c>
      <c r="AU138" s="189" t="s">
        <v>81</v>
      </c>
      <c r="AY138" s="15" t="s">
        <v>168</v>
      </c>
      <c r="BE138" s="190">
        <f t="shared" si="14"/>
        <v>0</v>
      </c>
      <c r="BF138" s="190">
        <f t="shared" si="15"/>
        <v>0</v>
      </c>
      <c r="BG138" s="190">
        <f t="shared" si="16"/>
        <v>0</v>
      </c>
      <c r="BH138" s="190">
        <f t="shared" si="17"/>
        <v>0</v>
      </c>
      <c r="BI138" s="190">
        <f t="shared" si="18"/>
        <v>0</v>
      </c>
      <c r="BJ138" s="15" t="s">
        <v>81</v>
      </c>
      <c r="BK138" s="190">
        <f t="shared" si="19"/>
        <v>0</v>
      </c>
      <c r="BL138" s="15" t="s">
        <v>253</v>
      </c>
      <c r="BM138" s="189" t="s">
        <v>1661</v>
      </c>
    </row>
    <row r="139" spans="1:65" s="2" customFormat="1" ht="22.15" customHeight="1">
      <c r="A139" s="32"/>
      <c r="B139" s="33"/>
      <c r="C139" s="177" t="s">
        <v>410</v>
      </c>
      <c r="D139" s="196" t="s">
        <v>173</v>
      </c>
      <c r="E139" s="178" t="s">
        <v>1662</v>
      </c>
      <c r="F139" s="179" t="s">
        <v>1663</v>
      </c>
      <c r="G139" s="180" t="s">
        <v>176</v>
      </c>
      <c r="H139" s="181">
        <v>0</v>
      </c>
      <c r="I139" s="182"/>
      <c r="J139" s="183">
        <f t="shared" si="10"/>
        <v>0</v>
      </c>
      <c r="K139" s="184"/>
      <c r="L139" s="37"/>
      <c r="M139" s="185" t="s">
        <v>19</v>
      </c>
      <c r="N139" s="186" t="s">
        <v>45</v>
      </c>
      <c r="O139" s="62"/>
      <c r="P139" s="187">
        <f t="shared" si="11"/>
        <v>0</v>
      </c>
      <c r="Q139" s="187">
        <v>0</v>
      </c>
      <c r="R139" s="187">
        <f t="shared" si="12"/>
        <v>0</v>
      </c>
      <c r="S139" s="187">
        <v>0</v>
      </c>
      <c r="T139" s="188">
        <f t="shared" si="13"/>
        <v>0</v>
      </c>
      <c r="U139" s="32"/>
      <c r="V139" s="32"/>
      <c r="W139" s="32"/>
      <c r="X139" s="32"/>
      <c r="Y139" s="32"/>
      <c r="Z139" s="32"/>
      <c r="AA139" s="32"/>
      <c r="AB139" s="32"/>
      <c r="AC139" s="32"/>
      <c r="AD139" s="32"/>
      <c r="AE139" s="32"/>
      <c r="AR139" s="189" t="s">
        <v>253</v>
      </c>
      <c r="AT139" s="189" t="s">
        <v>173</v>
      </c>
      <c r="AU139" s="189" t="s">
        <v>81</v>
      </c>
      <c r="AY139" s="15" t="s">
        <v>168</v>
      </c>
      <c r="BE139" s="190">
        <f t="shared" si="14"/>
        <v>0</v>
      </c>
      <c r="BF139" s="190">
        <f t="shared" si="15"/>
        <v>0</v>
      </c>
      <c r="BG139" s="190">
        <f t="shared" si="16"/>
        <v>0</v>
      </c>
      <c r="BH139" s="190">
        <f t="shared" si="17"/>
        <v>0</v>
      </c>
      <c r="BI139" s="190">
        <f t="shared" si="18"/>
        <v>0</v>
      </c>
      <c r="BJ139" s="15" t="s">
        <v>81</v>
      </c>
      <c r="BK139" s="190">
        <f t="shared" si="19"/>
        <v>0</v>
      </c>
      <c r="BL139" s="15" t="s">
        <v>253</v>
      </c>
      <c r="BM139" s="189" t="s">
        <v>1664</v>
      </c>
    </row>
    <row r="140" spans="1:65" s="2" customFormat="1" ht="14.45" customHeight="1">
      <c r="A140" s="32"/>
      <c r="B140" s="33"/>
      <c r="C140" s="197" t="s">
        <v>415</v>
      </c>
      <c r="D140" s="208" t="s">
        <v>447</v>
      </c>
      <c r="E140" s="198" t="s">
        <v>1665</v>
      </c>
      <c r="F140" s="199" t="s">
        <v>1666</v>
      </c>
      <c r="G140" s="200" t="s">
        <v>176</v>
      </c>
      <c r="H140" s="201">
        <v>0</v>
      </c>
      <c r="I140" s="202"/>
      <c r="J140" s="203">
        <f t="shared" si="10"/>
        <v>0</v>
      </c>
      <c r="K140" s="204"/>
      <c r="L140" s="205"/>
      <c r="M140" s="206" t="s">
        <v>19</v>
      </c>
      <c r="N140" s="207" t="s">
        <v>45</v>
      </c>
      <c r="O140" s="62"/>
      <c r="P140" s="187">
        <f t="shared" si="11"/>
        <v>0</v>
      </c>
      <c r="Q140" s="187">
        <v>9.0000000000000006E-5</v>
      </c>
      <c r="R140" s="187">
        <f t="shared" si="12"/>
        <v>0</v>
      </c>
      <c r="S140" s="187">
        <v>0</v>
      </c>
      <c r="T140" s="188">
        <f t="shared" si="13"/>
        <v>0</v>
      </c>
      <c r="U140" s="32"/>
      <c r="V140" s="32"/>
      <c r="W140" s="32"/>
      <c r="X140" s="32"/>
      <c r="Y140" s="32"/>
      <c r="Z140" s="32"/>
      <c r="AA140" s="32"/>
      <c r="AB140" s="32"/>
      <c r="AC140" s="32"/>
      <c r="AD140" s="32"/>
      <c r="AE140" s="32"/>
      <c r="AR140" s="189" t="s">
        <v>337</v>
      </c>
      <c r="AT140" s="189" t="s">
        <v>447</v>
      </c>
      <c r="AU140" s="189" t="s">
        <v>81</v>
      </c>
      <c r="AY140" s="15" t="s">
        <v>168</v>
      </c>
      <c r="BE140" s="190">
        <f t="shared" si="14"/>
        <v>0</v>
      </c>
      <c r="BF140" s="190">
        <f t="shared" si="15"/>
        <v>0</v>
      </c>
      <c r="BG140" s="190">
        <f t="shared" si="16"/>
        <v>0</v>
      </c>
      <c r="BH140" s="190">
        <f t="shared" si="17"/>
        <v>0</v>
      </c>
      <c r="BI140" s="190">
        <f t="shared" si="18"/>
        <v>0</v>
      </c>
      <c r="BJ140" s="15" t="s">
        <v>81</v>
      </c>
      <c r="BK140" s="190">
        <f t="shared" si="19"/>
        <v>0</v>
      </c>
      <c r="BL140" s="15" t="s">
        <v>253</v>
      </c>
      <c r="BM140" s="189" t="s">
        <v>1667</v>
      </c>
    </row>
    <row r="141" spans="1:65" s="2" customFormat="1" ht="22.15" customHeight="1">
      <c r="A141" s="32"/>
      <c r="B141" s="33"/>
      <c r="C141" s="177" t="s">
        <v>420</v>
      </c>
      <c r="D141" s="196" t="s">
        <v>173</v>
      </c>
      <c r="E141" s="178" t="s">
        <v>1668</v>
      </c>
      <c r="F141" s="179" t="s">
        <v>1669</v>
      </c>
      <c r="G141" s="180" t="s">
        <v>176</v>
      </c>
      <c r="H141" s="181">
        <v>0</v>
      </c>
      <c r="I141" s="182"/>
      <c r="J141" s="183">
        <f t="shared" si="10"/>
        <v>0</v>
      </c>
      <c r="K141" s="184"/>
      <c r="L141" s="37"/>
      <c r="M141" s="185" t="s">
        <v>19</v>
      </c>
      <c r="N141" s="186" t="s">
        <v>45</v>
      </c>
      <c r="O141" s="62"/>
      <c r="P141" s="187">
        <f t="shared" si="11"/>
        <v>0</v>
      </c>
      <c r="Q141" s="187">
        <v>0</v>
      </c>
      <c r="R141" s="187">
        <f t="shared" si="12"/>
        <v>0</v>
      </c>
      <c r="S141" s="187">
        <v>0</v>
      </c>
      <c r="T141" s="188">
        <f t="shared" si="13"/>
        <v>0</v>
      </c>
      <c r="U141" s="32"/>
      <c r="V141" s="32"/>
      <c r="W141" s="32"/>
      <c r="X141" s="32"/>
      <c r="Y141" s="32"/>
      <c r="Z141" s="32"/>
      <c r="AA141" s="32"/>
      <c r="AB141" s="32"/>
      <c r="AC141" s="32"/>
      <c r="AD141" s="32"/>
      <c r="AE141" s="32"/>
      <c r="AR141" s="189" t="s">
        <v>253</v>
      </c>
      <c r="AT141" s="189" t="s">
        <v>173</v>
      </c>
      <c r="AU141" s="189" t="s">
        <v>81</v>
      </c>
      <c r="AY141" s="15" t="s">
        <v>168</v>
      </c>
      <c r="BE141" s="190">
        <f t="shared" si="14"/>
        <v>0</v>
      </c>
      <c r="BF141" s="190">
        <f t="shared" si="15"/>
        <v>0</v>
      </c>
      <c r="BG141" s="190">
        <f t="shared" si="16"/>
        <v>0</v>
      </c>
      <c r="BH141" s="190">
        <f t="shared" si="17"/>
        <v>0</v>
      </c>
      <c r="BI141" s="190">
        <f t="shared" si="18"/>
        <v>0</v>
      </c>
      <c r="BJ141" s="15" t="s">
        <v>81</v>
      </c>
      <c r="BK141" s="190">
        <f t="shared" si="19"/>
        <v>0</v>
      </c>
      <c r="BL141" s="15" t="s">
        <v>253</v>
      </c>
      <c r="BM141" s="189" t="s">
        <v>1670</v>
      </c>
    </row>
    <row r="142" spans="1:65" s="2" customFormat="1" ht="14.45" customHeight="1">
      <c r="A142" s="32"/>
      <c r="B142" s="33"/>
      <c r="C142" s="197" t="s">
        <v>425</v>
      </c>
      <c r="D142" s="208" t="s">
        <v>447</v>
      </c>
      <c r="E142" s="198" t="s">
        <v>1671</v>
      </c>
      <c r="F142" s="199" t="s">
        <v>1672</v>
      </c>
      <c r="G142" s="200" t="s">
        <v>1581</v>
      </c>
      <c r="H142" s="201">
        <v>0</v>
      </c>
      <c r="I142" s="202"/>
      <c r="J142" s="203">
        <f t="shared" si="10"/>
        <v>0</v>
      </c>
      <c r="K142" s="204"/>
      <c r="L142" s="205"/>
      <c r="M142" s="206" t="s">
        <v>19</v>
      </c>
      <c r="N142" s="207" t="s">
        <v>45</v>
      </c>
      <c r="O142" s="62"/>
      <c r="P142" s="187">
        <f t="shared" si="11"/>
        <v>0</v>
      </c>
      <c r="Q142" s="187">
        <v>0</v>
      </c>
      <c r="R142" s="187">
        <f t="shared" si="12"/>
        <v>0</v>
      </c>
      <c r="S142" s="187">
        <v>0</v>
      </c>
      <c r="T142" s="188">
        <f t="shared" si="13"/>
        <v>0</v>
      </c>
      <c r="U142" s="32"/>
      <c r="V142" s="32"/>
      <c r="W142" s="32"/>
      <c r="X142" s="32"/>
      <c r="Y142" s="32"/>
      <c r="Z142" s="32"/>
      <c r="AA142" s="32"/>
      <c r="AB142" s="32"/>
      <c r="AC142" s="32"/>
      <c r="AD142" s="32"/>
      <c r="AE142" s="32"/>
      <c r="AR142" s="189" t="s">
        <v>337</v>
      </c>
      <c r="AT142" s="189" t="s">
        <v>447</v>
      </c>
      <c r="AU142" s="189" t="s">
        <v>81</v>
      </c>
      <c r="AY142" s="15" t="s">
        <v>168</v>
      </c>
      <c r="BE142" s="190">
        <f t="shared" si="14"/>
        <v>0</v>
      </c>
      <c r="BF142" s="190">
        <f t="shared" si="15"/>
        <v>0</v>
      </c>
      <c r="BG142" s="190">
        <f t="shared" si="16"/>
        <v>0</v>
      </c>
      <c r="BH142" s="190">
        <f t="shared" si="17"/>
        <v>0</v>
      </c>
      <c r="BI142" s="190">
        <f t="shared" si="18"/>
        <v>0</v>
      </c>
      <c r="BJ142" s="15" t="s">
        <v>81</v>
      </c>
      <c r="BK142" s="190">
        <f t="shared" si="19"/>
        <v>0</v>
      </c>
      <c r="BL142" s="15" t="s">
        <v>253</v>
      </c>
      <c r="BM142" s="189" t="s">
        <v>1673</v>
      </c>
    </row>
    <row r="143" spans="1:65" s="2" customFormat="1" ht="35.450000000000003" customHeight="1">
      <c r="A143" s="32"/>
      <c r="B143" s="33"/>
      <c r="C143" s="197" t="s">
        <v>432</v>
      </c>
      <c r="D143" s="208" t="s">
        <v>447</v>
      </c>
      <c r="E143" s="198" t="s">
        <v>1674</v>
      </c>
      <c r="F143" s="199" t="s">
        <v>1675</v>
      </c>
      <c r="G143" s="200" t="s">
        <v>1581</v>
      </c>
      <c r="H143" s="201">
        <v>0</v>
      </c>
      <c r="I143" s="202"/>
      <c r="J143" s="203">
        <f t="shared" si="10"/>
        <v>0</v>
      </c>
      <c r="K143" s="204"/>
      <c r="L143" s="205"/>
      <c r="M143" s="206" t="s">
        <v>19</v>
      </c>
      <c r="N143" s="207" t="s">
        <v>45</v>
      </c>
      <c r="O143" s="62"/>
      <c r="P143" s="187">
        <f t="shared" si="11"/>
        <v>0</v>
      </c>
      <c r="Q143" s="187">
        <v>0</v>
      </c>
      <c r="R143" s="187">
        <f t="shared" si="12"/>
        <v>0</v>
      </c>
      <c r="S143" s="187">
        <v>0</v>
      </c>
      <c r="T143" s="188">
        <f t="shared" si="13"/>
        <v>0</v>
      </c>
      <c r="U143" s="32"/>
      <c r="V143" s="32"/>
      <c r="W143" s="32"/>
      <c r="X143" s="32"/>
      <c r="Y143" s="32"/>
      <c r="Z143" s="32"/>
      <c r="AA143" s="32"/>
      <c r="AB143" s="32"/>
      <c r="AC143" s="32"/>
      <c r="AD143" s="32"/>
      <c r="AE143" s="32"/>
      <c r="AR143" s="189" t="s">
        <v>337</v>
      </c>
      <c r="AT143" s="189" t="s">
        <v>447</v>
      </c>
      <c r="AU143" s="189" t="s">
        <v>81</v>
      </c>
      <c r="AY143" s="15" t="s">
        <v>168</v>
      </c>
      <c r="BE143" s="190">
        <f t="shared" si="14"/>
        <v>0</v>
      </c>
      <c r="BF143" s="190">
        <f t="shared" si="15"/>
        <v>0</v>
      </c>
      <c r="BG143" s="190">
        <f t="shared" si="16"/>
        <v>0</v>
      </c>
      <c r="BH143" s="190">
        <f t="shared" si="17"/>
        <v>0</v>
      </c>
      <c r="BI143" s="190">
        <f t="shared" si="18"/>
        <v>0</v>
      </c>
      <c r="BJ143" s="15" t="s">
        <v>81</v>
      </c>
      <c r="BK143" s="190">
        <f t="shared" si="19"/>
        <v>0</v>
      </c>
      <c r="BL143" s="15" t="s">
        <v>253</v>
      </c>
      <c r="BM143" s="189" t="s">
        <v>1676</v>
      </c>
    </row>
    <row r="144" spans="1:65" s="2" customFormat="1" ht="14.45" customHeight="1">
      <c r="A144" s="32"/>
      <c r="B144" s="33"/>
      <c r="C144" s="177" t="s">
        <v>441</v>
      </c>
      <c r="D144" s="177" t="s">
        <v>173</v>
      </c>
      <c r="E144" s="178" t="s">
        <v>1677</v>
      </c>
      <c r="F144" s="179" t="s">
        <v>1678</v>
      </c>
      <c r="G144" s="180" t="s">
        <v>176</v>
      </c>
      <c r="H144" s="181">
        <v>5</v>
      </c>
      <c r="I144" s="182"/>
      <c r="J144" s="183">
        <f t="shared" si="10"/>
        <v>0</v>
      </c>
      <c r="K144" s="184"/>
      <c r="L144" s="37"/>
      <c r="M144" s="185" t="s">
        <v>19</v>
      </c>
      <c r="N144" s="186" t="s">
        <v>45</v>
      </c>
      <c r="O144" s="62"/>
      <c r="P144" s="187">
        <f t="shared" si="11"/>
        <v>0</v>
      </c>
      <c r="Q144" s="187">
        <v>0</v>
      </c>
      <c r="R144" s="187">
        <f t="shared" si="12"/>
        <v>0</v>
      </c>
      <c r="S144" s="187">
        <v>0</v>
      </c>
      <c r="T144" s="188">
        <f t="shared" si="13"/>
        <v>0</v>
      </c>
      <c r="U144" s="32"/>
      <c r="V144" s="32"/>
      <c r="W144" s="32"/>
      <c r="X144" s="32"/>
      <c r="Y144" s="32"/>
      <c r="Z144" s="32"/>
      <c r="AA144" s="32"/>
      <c r="AB144" s="32"/>
      <c r="AC144" s="32"/>
      <c r="AD144" s="32"/>
      <c r="AE144" s="32"/>
      <c r="AR144" s="189" t="s">
        <v>253</v>
      </c>
      <c r="AT144" s="189" t="s">
        <v>173</v>
      </c>
      <c r="AU144" s="189" t="s">
        <v>81</v>
      </c>
      <c r="AY144" s="15" t="s">
        <v>168</v>
      </c>
      <c r="BE144" s="190">
        <f t="shared" si="14"/>
        <v>0</v>
      </c>
      <c r="BF144" s="190">
        <f t="shared" si="15"/>
        <v>0</v>
      </c>
      <c r="BG144" s="190">
        <f t="shared" si="16"/>
        <v>0</v>
      </c>
      <c r="BH144" s="190">
        <f t="shared" si="17"/>
        <v>0</v>
      </c>
      <c r="BI144" s="190">
        <f t="shared" si="18"/>
        <v>0</v>
      </c>
      <c r="BJ144" s="15" t="s">
        <v>81</v>
      </c>
      <c r="BK144" s="190">
        <f t="shared" si="19"/>
        <v>0</v>
      </c>
      <c r="BL144" s="15" t="s">
        <v>253</v>
      </c>
      <c r="BM144" s="189" t="s">
        <v>1679</v>
      </c>
    </row>
    <row r="145" spans="1:65" s="2" customFormat="1" ht="14.45" customHeight="1">
      <c r="A145" s="32"/>
      <c r="B145" s="33"/>
      <c r="C145" s="197" t="s">
        <v>446</v>
      </c>
      <c r="D145" s="197" t="s">
        <v>447</v>
      </c>
      <c r="E145" s="198" t="s">
        <v>1680</v>
      </c>
      <c r="F145" s="199" t="s">
        <v>1681</v>
      </c>
      <c r="G145" s="200" t="s">
        <v>1581</v>
      </c>
      <c r="H145" s="201">
        <v>2</v>
      </c>
      <c r="I145" s="202"/>
      <c r="J145" s="203">
        <f t="shared" si="10"/>
        <v>0</v>
      </c>
      <c r="K145" s="204"/>
      <c r="L145" s="205"/>
      <c r="M145" s="206" t="s">
        <v>19</v>
      </c>
      <c r="N145" s="207" t="s">
        <v>45</v>
      </c>
      <c r="O145" s="62"/>
      <c r="P145" s="187">
        <f t="shared" si="11"/>
        <v>0</v>
      </c>
      <c r="Q145" s="187">
        <v>0</v>
      </c>
      <c r="R145" s="187">
        <f t="shared" si="12"/>
        <v>0</v>
      </c>
      <c r="S145" s="187">
        <v>0</v>
      </c>
      <c r="T145" s="188">
        <f t="shared" si="13"/>
        <v>0</v>
      </c>
      <c r="U145" s="32"/>
      <c r="V145" s="32"/>
      <c r="W145" s="32"/>
      <c r="X145" s="32"/>
      <c r="Y145" s="32"/>
      <c r="Z145" s="32"/>
      <c r="AA145" s="32"/>
      <c r="AB145" s="32"/>
      <c r="AC145" s="32"/>
      <c r="AD145" s="32"/>
      <c r="AE145" s="32"/>
      <c r="AR145" s="189" t="s">
        <v>337</v>
      </c>
      <c r="AT145" s="189" t="s">
        <v>447</v>
      </c>
      <c r="AU145" s="189" t="s">
        <v>81</v>
      </c>
      <c r="AY145" s="15" t="s">
        <v>168</v>
      </c>
      <c r="BE145" s="190">
        <f t="shared" si="14"/>
        <v>0</v>
      </c>
      <c r="BF145" s="190">
        <f t="shared" si="15"/>
        <v>0</v>
      </c>
      <c r="BG145" s="190">
        <f t="shared" si="16"/>
        <v>0</v>
      </c>
      <c r="BH145" s="190">
        <f t="shared" si="17"/>
        <v>0</v>
      </c>
      <c r="BI145" s="190">
        <f t="shared" si="18"/>
        <v>0</v>
      </c>
      <c r="BJ145" s="15" t="s">
        <v>81</v>
      </c>
      <c r="BK145" s="190">
        <f t="shared" si="19"/>
        <v>0</v>
      </c>
      <c r="BL145" s="15" t="s">
        <v>253</v>
      </c>
      <c r="BM145" s="189" t="s">
        <v>1682</v>
      </c>
    </row>
    <row r="146" spans="1:65" s="2" customFormat="1" ht="14.45" customHeight="1">
      <c r="A146" s="32"/>
      <c r="B146" s="33"/>
      <c r="C146" s="197" t="s">
        <v>451</v>
      </c>
      <c r="D146" s="197" t="s">
        <v>447</v>
      </c>
      <c r="E146" s="198" t="s">
        <v>1683</v>
      </c>
      <c r="F146" s="199" t="s">
        <v>1684</v>
      </c>
      <c r="G146" s="200" t="s">
        <v>1581</v>
      </c>
      <c r="H146" s="201">
        <v>3</v>
      </c>
      <c r="I146" s="202"/>
      <c r="J146" s="203">
        <f t="shared" si="10"/>
        <v>0</v>
      </c>
      <c r="K146" s="204"/>
      <c r="L146" s="205"/>
      <c r="M146" s="206" t="s">
        <v>19</v>
      </c>
      <c r="N146" s="207" t="s">
        <v>45</v>
      </c>
      <c r="O146" s="62"/>
      <c r="P146" s="187">
        <f t="shared" si="11"/>
        <v>0</v>
      </c>
      <c r="Q146" s="187">
        <v>0</v>
      </c>
      <c r="R146" s="187">
        <f t="shared" si="12"/>
        <v>0</v>
      </c>
      <c r="S146" s="187">
        <v>0</v>
      </c>
      <c r="T146" s="188">
        <f t="shared" si="13"/>
        <v>0</v>
      </c>
      <c r="U146" s="32"/>
      <c r="V146" s="32"/>
      <c r="W146" s="32"/>
      <c r="X146" s="32"/>
      <c r="Y146" s="32"/>
      <c r="Z146" s="32"/>
      <c r="AA146" s="32"/>
      <c r="AB146" s="32"/>
      <c r="AC146" s="32"/>
      <c r="AD146" s="32"/>
      <c r="AE146" s="32"/>
      <c r="AR146" s="189" t="s">
        <v>337</v>
      </c>
      <c r="AT146" s="189" t="s">
        <v>447</v>
      </c>
      <c r="AU146" s="189" t="s">
        <v>81</v>
      </c>
      <c r="AY146" s="15" t="s">
        <v>168</v>
      </c>
      <c r="BE146" s="190">
        <f t="shared" si="14"/>
        <v>0</v>
      </c>
      <c r="BF146" s="190">
        <f t="shared" si="15"/>
        <v>0</v>
      </c>
      <c r="BG146" s="190">
        <f t="shared" si="16"/>
        <v>0</v>
      </c>
      <c r="BH146" s="190">
        <f t="shared" si="17"/>
        <v>0</v>
      </c>
      <c r="BI146" s="190">
        <f t="shared" si="18"/>
        <v>0</v>
      </c>
      <c r="BJ146" s="15" t="s">
        <v>81</v>
      </c>
      <c r="BK146" s="190">
        <f t="shared" si="19"/>
        <v>0</v>
      </c>
      <c r="BL146" s="15" t="s">
        <v>253</v>
      </c>
      <c r="BM146" s="189" t="s">
        <v>1685</v>
      </c>
    </row>
    <row r="147" spans="1:65" s="2" customFormat="1" ht="14.45" customHeight="1">
      <c r="A147" s="32"/>
      <c r="B147" s="33"/>
      <c r="C147" s="177" t="s">
        <v>453</v>
      </c>
      <c r="D147" s="177" t="s">
        <v>173</v>
      </c>
      <c r="E147" s="178" t="s">
        <v>1686</v>
      </c>
      <c r="F147" s="179" t="s">
        <v>1687</v>
      </c>
      <c r="G147" s="180" t="s">
        <v>176</v>
      </c>
      <c r="H147" s="181">
        <v>1</v>
      </c>
      <c r="I147" s="182"/>
      <c r="J147" s="183">
        <f t="shared" si="10"/>
        <v>0</v>
      </c>
      <c r="K147" s="184"/>
      <c r="L147" s="37"/>
      <c r="M147" s="185" t="s">
        <v>19</v>
      </c>
      <c r="N147" s="186" t="s">
        <v>45</v>
      </c>
      <c r="O147" s="62"/>
      <c r="P147" s="187">
        <f t="shared" si="11"/>
        <v>0</v>
      </c>
      <c r="Q147" s="187">
        <v>0</v>
      </c>
      <c r="R147" s="187">
        <f t="shared" si="12"/>
        <v>0</v>
      </c>
      <c r="S147" s="187">
        <v>0</v>
      </c>
      <c r="T147" s="188">
        <f t="shared" si="13"/>
        <v>0</v>
      </c>
      <c r="U147" s="32"/>
      <c r="V147" s="32"/>
      <c r="W147" s="32"/>
      <c r="X147" s="32"/>
      <c r="Y147" s="32"/>
      <c r="Z147" s="32"/>
      <c r="AA147" s="32"/>
      <c r="AB147" s="32"/>
      <c r="AC147" s="32"/>
      <c r="AD147" s="32"/>
      <c r="AE147" s="32"/>
      <c r="AR147" s="189" t="s">
        <v>253</v>
      </c>
      <c r="AT147" s="189" t="s">
        <v>173</v>
      </c>
      <c r="AU147" s="189" t="s">
        <v>81</v>
      </c>
      <c r="AY147" s="15" t="s">
        <v>168</v>
      </c>
      <c r="BE147" s="190">
        <f t="shared" si="14"/>
        <v>0</v>
      </c>
      <c r="BF147" s="190">
        <f t="shared" si="15"/>
        <v>0</v>
      </c>
      <c r="BG147" s="190">
        <f t="shared" si="16"/>
        <v>0</v>
      </c>
      <c r="BH147" s="190">
        <f t="shared" si="17"/>
        <v>0</v>
      </c>
      <c r="BI147" s="190">
        <f t="shared" si="18"/>
        <v>0</v>
      </c>
      <c r="BJ147" s="15" t="s">
        <v>81</v>
      </c>
      <c r="BK147" s="190">
        <f t="shared" si="19"/>
        <v>0</v>
      </c>
      <c r="BL147" s="15" t="s">
        <v>253</v>
      </c>
      <c r="BM147" s="189" t="s">
        <v>1688</v>
      </c>
    </row>
    <row r="148" spans="1:65" s="2" customFormat="1" ht="14.45" customHeight="1">
      <c r="A148" s="32"/>
      <c r="B148" s="33"/>
      <c r="C148" s="197" t="s">
        <v>457</v>
      </c>
      <c r="D148" s="197" t="s">
        <v>447</v>
      </c>
      <c r="E148" s="198" t="s">
        <v>1689</v>
      </c>
      <c r="F148" s="199" t="s">
        <v>1690</v>
      </c>
      <c r="G148" s="200" t="s">
        <v>176</v>
      </c>
      <c r="H148" s="201">
        <v>1</v>
      </c>
      <c r="I148" s="202"/>
      <c r="J148" s="203">
        <f t="shared" si="10"/>
        <v>0</v>
      </c>
      <c r="K148" s="204"/>
      <c r="L148" s="205"/>
      <c r="M148" s="206" t="s">
        <v>19</v>
      </c>
      <c r="N148" s="207" t="s">
        <v>45</v>
      </c>
      <c r="O148" s="62"/>
      <c r="P148" s="187">
        <f t="shared" si="11"/>
        <v>0</v>
      </c>
      <c r="Q148" s="187">
        <v>6.0000000000000002E-5</v>
      </c>
      <c r="R148" s="187">
        <f t="shared" si="12"/>
        <v>6.0000000000000002E-5</v>
      </c>
      <c r="S148" s="187">
        <v>0</v>
      </c>
      <c r="T148" s="188">
        <f t="shared" si="13"/>
        <v>0</v>
      </c>
      <c r="U148" s="32"/>
      <c r="V148" s="32"/>
      <c r="W148" s="32"/>
      <c r="X148" s="32"/>
      <c r="Y148" s="32"/>
      <c r="Z148" s="32"/>
      <c r="AA148" s="32"/>
      <c r="AB148" s="32"/>
      <c r="AC148" s="32"/>
      <c r="AD148" s="32"/>
      <c r="AE148" s="32"/>
      <c r="AR148" s="189" t="s">
        <v>337</v>
      </c>
      <c r="AT148" s="189" t="s">
        <v>447</v>
      </c>
      <c r="AU148" s="189" t="s">
        <v>81</v>
      </c>
      <c r="AY148" s="15" t="s">
        <v>168</v>
      </c>
      <c r="BE148" s="190">
        <f t="shared" si="14"/>
        <v>0</v>
      </c>
      <c r="BF148" s="190">
        <f t="shared" si="15"/>
        <v>0</v>
      </c>
      <c r="BG148" s="190">
        <f t="shared" si="16"/>
        <v>0</v>
      </c>
      <c r="BH148" s="190">
        <f t="shared" si="17"/>
        <v>0</v>
      </c>
      <c r="BI148" s="190">
        <f t="shared" si="18"/>
        <v>0</v>
      </c>
      <c r="BJ148" s="15" t="s">
        <v>81</v>
      </c>
      <c r="BK148" s="190">
        <f t="shared" si="19"/>
        <v>0</v>
      </c>
      <c r="BL148" s="15" t="s">
        <v>253</v>
      </c>
      <c r="BM148" s="189" t="s">
        <v>1691</v>
      </c>
    </row>
    <row r="149" spans="1:65" s="2" customFormat="1" ht="14.45" customHeight="1">
      <c r="A149" s="32"/>
      <c r="B149" s="33"/>
      <c r="C149" s="177" t="s">
        <v>462</v>
      </c>
      <c r="D149" s="196" t="s">
        <v>173</v>
      </c>
      <c r="E149" s="178" t="s">
        <v>1692</v>
      </c>
      <c r="F149" s="179" t="s">
        <v>1693</v>
      </c>
      <c r="G149" s="180" t="s">
        <v>176</v>
      </c>
      <c r="H149" s="181">
        <v>0</v>
      </c>
      <c r="I149" s="182"/>
      <c r="J149" s="183">
        <f t="shared" si="10"/>
        <v>0</v>
      </c>
      <c r="K149" s="184"/>
      <c r="L149" s="37"/>
      <c r="M149" s="185" t="s">
        <v>19</v>
      </c>
      <c r="N149" s="186" t="s">
        <v>45</v>
      </c>
      <c r="O149" s="62"/>
      <c r="P149" s="187">
        <f t="shared" si="11"/>
        <v>0</v>
      </c>
      <c r="Q149" s="187">
        <v>0</v>
      </c>
      <c r="R149" s="187">
        <f t="shared" si="12"/>
        <v>0</v>
      </c>
      <c r="S149" s="187">
        <v>0</v>
      </c>
      <c r="T149" s="188">
        <f t="shared" si="13"/>
        <v>0</v>
      </c>
      <c r="U149" s="32"/>
      <c r="V149" s="32"/>
      <c r="W149" s="32"/>
      <c r="X149" s="32"/>
      <c r="Y149" s="32"/>
      <c r="Z149" s="32"/>
      <c r="AA149" s="32"/>
      <c r="AB149" s="32"/>
      <c r="AC149" s="32"/>
      <c r="AD149" s="32"/>
      <c r="AE149" s="32"/>
      <c r="AR149" s="189" t="s">
        <v>253</v>
      </c>
      <c r="AT149" s="189" t="s">
        <v>173</v>
      </c>
      <c r="AU149" s="189" t="s">
        <v>81</v>
      </c>
      <c r="AY149" s="15" t="s">
        <v>168</v>
      </c>
      <c r="BE149" s="190">
        <f t="shared" si="14"/>
        <v>0</v>
      </c>
      <c r="BF149" s="190">
        <f t="shared" si="15"/>
        <v>0</v>
      </c>
      <c r="BG149" s="190">
        <f t="shared" si="16"/>
        <v>0</v>
      </c>
      <c r="BH149" s="190">
        <f t="shared" si="17"/>
        <v>0</v>
      </c>
      <c r="BI149" s="190">
        <f t="shared" si="18"/>
        <v>0</v>
      </c>
      <c r="BJ149" s="15" t="s">
        <v>81</v>
      </c>
      <c r="BK149" s="190">
        <f t="shared" si="19"/>
        <v>0</v>
      </c>
      <c r="BL149" s="15" t="s">
        <v>253</v>
      </c>
      <c r="BM149" s="189" t="s">
        <v>1694</v>
      </c>
    </row>
    <row r="150" spans="1:65" s="2" customFormat="1" ht="14.45" customHeight="1">
      <c r="A150" s="32"/>
      <c r="B150" s="33"/>
      <c r="C150" s="197" t="s">
        <v>466</v>
      </c>
      <c r="D150" s="208" t="s">
        <v>447</v>
      </c>
      <c r="E150" s="198" t="s">
        <v>1695</v>
      </c>
      <c r="F150" s="199" t="s">
        <v>1696</v>
      </c>
      <c r="G150" s="200" t="s">
        <v>176</v>
      </c>
      <c r="H150" s="201">
        <v>0</v>
      </c>
      <c r="I150" s="202"/>
      <c r="J150" s="203">
        <f t="shared" si="10"/>
        <v>0</v>
      </c>
      <c r="K150" s="204"/>
      <c r="L150" s="205"/>
      <c r="M150" s="206" t="s">
        <v>19</v>
      </c>
      <c r="N150" s="207" t="s">
        <v>45</v>
      </c>
      <c r="O150" s="62"/>
      <c r="P150" s="187">
        <f t="shared" si="11"/>
        <v>0</v>
      </c>
      <c r="Q150" s="187">
        <v>4.0000000000000002E-4</v>
      </c>
      <c r="R150" s="187">
        <f t="shared" si="12"/>
        <v>0</v>
      </c>
      <c r="S150" s="187">
        <v>0</v>
      </c>
      <c r="T150" s="188">
        <f t="shared" si="13"/>
        <v>0</v>
      </c>
      <c r="U150" s="32"/>
      <c r="V150" s="32"/>
      <c r="W150" s="32"/>
      <c r="X150" s="32"/>
      <c r="Y150" s="32"/>
      <c r="Z150" s="32"/>
      <c r="AA150" s="32"/>
      <c r="AB150" s="32"/>
      <c r="AC150" s="32"/>
      <c r="AD150" s="32"/>
      <c r="AE150" s="32"/>
      <c r="AR150" s="189" t="s">
        <v>337</v>
      </c>
      <c r="AT150" s="189" t="s">
        <v>447</v>
      </c>
      <c r="AU150" s="189" t="s">
        <v>81</v>
      </c>
      <c r="AY150" s="15" t="s">
        <v>168</v>
      </c>
      <c r="BE150" s="190">
        <f t="shared" si="14"/>
        <v>0</v>
      </c>
      <c r="BF150" s="190">
        <f t="shared" si="15"/>
        <v>0</v>
      </c>
      <c r="BG150" s="190">
        <f t="shared" si="16"/>
        <v>0</v>
      </c>
      <c r="BH150" s="190">
        <f t="shared" si="17"/>
        <v>0</v>
      </c>
      <c r="BI150" s="190">
        <f t="shared" si="18"/>
        <v>0</v>
      </c>
      <c r="BJ150" s="15" t="s">
        <v>81</v>
      </c>
      <c r="BK150" s="190">
        <f t="shared" si="19"/>
        <v>0</v>
      </c>
      <c r="BL150" s="15" t="s">
        <v>253</v>
      </c>
      <c r="BM150" s="189" t="s">
        <v>1697</v>
      </c>
    </row>
    <row r="151" spans="1:65" s="2" customFormat="1" ht="22.15" customHeight="1">
      <c r="A151" s="32"/>
      <c r="B151" s="33"/>
      <c r="C151" s="177" t="s">
        <v>473</v>
      </c>
      <c r="D151" s="196" t="s">
        <v>173</v>
      </c>
      <c r="E151" s="178" t="s">
        <v>1698</v>
      </c>
      <c r="F151" s="179" t="s">
        <v>1699</v>
      </c>
      <c r="G151" s="180" t="s">
        <v>176</v>
      </c>
      <c r="H151" s="181">
        <v>0</v>
      </c>
      <c r="I151" s="182"/>
      <c r="J151" s="183">
        <f t="shared" si="10"/>
        <v>0</v>
      </c>
      <c r="K151" s="184"/>
      <c r="L151" s="37"/>
      <c r="M151" s="185" t="s">
        <v>19</v>
      </c>
      <c r="N151" s="186" t="s">
        <v>45</v>
      </c>
      <c r="O151" s="62"/>
      <c r="P151" s="187">
        <f t="shared" si="11"/>
        <v>0</v>
      </c>
      <c r="Q151" s="187">
        <v>0</v>
      </c>
      <c r="R151" s="187">
        <f t="shared" si="12"/>
        <v>0</v>
      </c>
      <c r="S151" s="187">
        <v>0</v>
      </c>
      <c r="T151" s="188">
        <f t="shared" si="13"/>
        <v>0</v>
      </c>
      <c r="U151" s="32"/>
      <c r="V151" s="32"/>
      <c r="W151" s="32"/>
      <c r="X151" s="32"/>
      <c r="Y151" s="32"/>
      <c r="Z151" s="32"/>
      <c r="AA151" s="32"/>
      <c r="AB151" s="32"/>
      <c r="AC151" s="32"/>
      <c r="AD151" s="32"/>
      <c r="AE151" s="32"/>
      <c r="AR151" s="189" t="s">
        <v>253</v>
      </c>
      <c r="AT151" s="189" t="s">
        <v>173</v>
      </c>
      <c r="AU151" s="189" t="s">
        <v>81</v>
      </c>
      <c r="AY151" s="15" t="s">
        <v>168</v>
      </c>
      <c r="BE151" s="190">
        <f t="shared" si="14"/>
        <v>0</v>
      </c>
      <c r="BF151" s="190">
        <f t="shared" si="15"/>
        <v>0</v>
      </c>
      <c r="BG151" s="190">
        <f t="shared" si="16"/>
        <v>0</v>
      </c>
      <c r="BH151" s="190">
        <f t="shared" si="17"/>
        <v>0</v>
      </c>
      <c r="BI151" s="190">
        <f t="shared" si="18"/>
        <v>0</v>
      </c>
      <c r="BJ151" s="15" t="s">
        <v>81</v>
      </c>
      <c r="BK151" s="190">
        <f t="shared" si="19"/>
        <v>0</v>
      </c>
      <c r="BL151" s="15" t="s">
        <v>253</v>
      </c>
      <c r="BM151" s="189" t="s">
        <v>1700</v>
      </c>
    </row>
    <row r="152" spans="1:65" s="2" customFormat="1" ht="14.45" customHeight="1">
      <c r="A152" s="32"/>
      <c r="B152" s="33"/>
      <c r="C152" s="197" t="s">
        <v>478</v>
      </c>
      <c r="D152" s="208" t="s">
        <v>447</v>
      </c>
      <c r="E152" s="198" t="s">
        <v>1701</v>
      </c>
      <c r="F152" s="199" t="s">
        <v>1702</v>
      </c>
      <c r="G152" s="200" t="s">
        <v>176</v>
      </c>
      <c r="H152" s="201">
        <v>0</v>
      </c>
      <c r="I152" s="202"/>
      <c r="J152" s="203">
        <f t="shared" si="10"/>
        <v>0</v>
      </c>
      <c r="K152" s="204"/>
      <c r="L152" s="205"/>
      <c r="M152" s="206" t="s">
        <v>19</v>
      </c>
      <c r="N152" s="207" t="s">
        <v>45</v>
      </c>
      <c r="O152" s="62"/>
      <c r="P152" s="187">
        <f t="shared" si="11"/>
        <v>0</v>
      </c>
      <c r="Q152" s="187">
        <v>6.9999999999999994E-5</v>
      </c>
      <c r="R152" s="187">
        <f t="shared" si="12"/>
        <v>0</v>
      </c>
      <c r="S152" s="187">
        <v>0</v>
      </c>
      <c r="T152" s="188">
        <f t="shared" si="13"/>
        <v>0</v>
      </c>
      <c r="U152" s="32"/>
      <c r="V152" s="32"/>
      <c r="W152" s="32"/>
      <c r="X152" s="32"/>
      <c r="Y152" s="32"/>
      <c r="Z152" s="32"/>
      <c r="AA152" s="32"/>
      <c r="AB152" s="32"/>
      <c r="AC152" s="32"/>
      <c r="AD152" s="32"/>
      <c r="AE152" s="32"/>
      <c r="AR152" s="189" t="s">
        <v>337</v>
      </c>
      <c r="AT152" s="189" t="s">
        <v>447</v>
      </c>
      <c r="AU152" s="189" t="s">
        <v>81</v>
      </c>
      <c r="AY152" s="15" t="s">
        <v>168</v>
      </c>
      <c r="BE152" s="190">
        <f t="shared" si="14"/>
        <v>0</v>
      </c>
      <c r="BF152" s="190">
        <f t="shared" si="15"/>
        <v>0</v>
      </c>
      <c r="BG152" s="190">
        <f t="shared" si="16"/>
        <v>0</v>
      </c>
      <c r="BH152" s="190">
        <f t="shared" si="17"/>
        <v>0</v>
      </c>
      <c r="BI152" s="190">
        <f t="shared" si="18"/>
        <v>0</v>
      </c>
      <c r="BJ152" s="15" t="s">
        <v>81</v>
      </c>
      <c r="BK152" s="190">
        <f t="shared" si="19"/>
        <v>0</v>
      </c>
      <c r="BL152" s="15" t="s">
        <v>253</v>
      </c>
      <c r="BM152" s="189" t="s">
        <v>1703</v>
      </c>
    </row>
    <row r="153" spans="1:65" s="2" customFormat="1" ht="14.45" customHeight="1">
      <c r="A153" s="32"/>
      <c r="B153" s="33"/>
      <c r="C153" s="197" t="s">
        <v>483</v>
      </c>
      <c r="D153" s="208" t="s">
        <v>447</v>
      </c>
      <c r="E153" s="198" t="s">
        <v>1704</v>
      </c>
      <c r="F153" s="199" t="s">
        <v>1702</v>
      </c>
      <c r="G153" s="200" t="s">
        <v>176</v>
      </c>
      <c r="H153" s="201">
        <v>0</v>
      </c>
      <c r="I153" s="202"/>
      <c r="J153" s="203">
        <f t="shared" si="10"/>
        <v>0</v>
      </c>
      <c r="K153" s="204"/>
      <c r="L153" s="205"/>
      <c r="M153" s="206" t="s">
        <v>19</v>
      </c>
      <c r="N153" s="207" t="s">
        <v>45</v>
      </c>
      <c r="O153" s="62"/>
      <c r="P153" s="187">
        <f t="shared" si="11"/>
        <v>0</v>
      </c>
      <c r="Q153" s="187">
        <v>6.9999999999999994E-5</v>
      </c>
      <c r="R153" s="187">
        <f t="shared" si="12"/>
        <v>0</v>
      </c>
      <c r="S153" s="187">
        <v>0</v>
      </c>
      <c r="T153" s="188">
        <f t="shared" si="13"/>
        <v>0</v>
      </c>
      <c r="U153" s="32"/>
      <c r="V153" s="32"/>
      <c r="W153" s="32"/>
      <c r="X153" s="32"/>
      <c r="Y153" s="32"/>
      <c r="Z153" s="32"/>
      <c r="AA153" s="32"/>
      <c r="AB153" s="32"/>
      <c r="AC153" s="32"/>
      <c r="AD153" s="32"/>
      <c r="AE153" s="32"/>
      <c r="AR153" s="189" t="s">
        <v>337</v>
      </c>
      <c r="AT153" s="189" t="s">
        <v>447</v>
      </c>
      <c r="AU153" s="189" t="s">
        <v>81</v>
      </c>
      <c r="AY153" s="15" t="s">
        <v>168</v>
      </c>
      <c r="BE153" s="190">
        <f t="shared" si="14"/>
        <v>0</v>
      </c>
      <c r="BF153" s="190">
        <f t="shared" si="15"/>
        <v>0</v>
      </c>
      <c r="BG153" s="190">
        <f t="shared" si="16"/>
        <v>0</v>
      </c>
      <c r="BH153" s="190">
        <f t="shared" si="17"/>
        <v>0</v>
      </c>
      <c r="BI153" s="190">
        <f t="shared" si="18"/>
        <v>0</v>
      </c>
      <c r="BJ153" s="15" t="s">
        <v>81</v>
      </c>
      <c r="BK153" s="190">
        <f t="shared" si="19"/>
        <v>0</v>
      </c>
      <c r="BL153" s="15" t="s">
        <v>253</v>
      </c>
      <c r="BM153" s="189" t="s">
        <v>1705</v>
      </c>
    </row>
    <row r="154" spans="1:65" s="2" customFormat="1" ht="14.45" customHeight="1">
      <c r="A154" s="32"/>
      <c r="B154" s="33"/>
      <c r="C154" s="197" t="s">
        <v>227</v>
      </c>
      <c r="D154" s="208" t="s">
        <v>447</v>
      </c>
      <c r="E154" s="198" t="s">
        <v>1706</v>
      </c>
      <c r="F154" s="199" t="s">
        <v>1707</v>
      </c>
      <c r="G154" s="200" t="s">
        <v>176</v>
      </c>
      <c r="H154" s="201">
        <v>0</v>
      </c>
      <c r="I154" s="202"/>
      <c r="J154" s="203">
        <f t="shared" si="10"/>
        <v>0</v>
      </c>
      <c r="K154" s="204"/>
      <c r="L154" s="205"/>
      <c r="M154" s="206" t="s">
        <v>19</v>
      </c>
      <c r="N154" s="207" t="s">
        <v>45</v>
      </c>
      <c r="O154" s="62"/>
      <c r="P154" s="187">
        <f t="shared" si="11"/>
        <v>0</v>
      </c>
      <c r="Q154" s="187">
        <v>6.0000000000000002E-5</v>
      </c>
      <c r="R154" s="187">
        <f t="shared" si="12"/>
        <v>0</v>
      </c>
      <c r="S154" s="187">
        <v>0</v>
      </c>
      <c r="T154" s="188">
        <f t="shared" si="13"/>
        <v>0</v>
      </c>
      <c r="U154" s="32"/>
      <c r="V154" s="32"/>
      <c r="W154" s="32"/>
      <c r="X154" s="32"/>
      <c r="Y154" s="32"/>
      <c r="Z154" s="32"/>
      <c r="AA154" s="32"/>
      <c r="AB154" s="32"/>
      <c r="AC154" s="32"/>
      <c r="AD154" s="32"/>
      <c r="AE154" s="32"/>
      <c r="AR154" s="189" t="s">
        <v>337</v>
      </c>
      <c r="AT154" s="189" t="s">
        <v>447</v>
      </c>
      <c r="AU154" s="189" t="s">
        <v>81</v>
      </c>
      <c r="AY154" s="15" t="s">
        <v>168</v>
      </c>
      <c r="BE154" s="190">
        <f t="shared" si="14"/>
        <v>0</v>
      </c>
      <c r="BF154" s="190">
        <f t="shared" si="15"/>
        <v>0</v>
      </c>
      <c r="BG154" s="190">
        <f t="shared" si="16"/>
        <v>0</v>
      </c>
      <c r="BH154" s="190">
        <f t="shared" si="17"/>
        <v>0</v>
      </c>
      <c r="BI154" s="190">
        <f t="shared" si="18"/>
        <v>0</v>
      </c>
      <c r="BJ154" s="15" t="s">
        <v>81</v>
      </c>
      <c r="BK154" s="190">
        <f t="shared" si="19"/>
        <v>0</v>
      </c>
      <c r="BL154" s="15" t="s">
        <v>253</v>
      </c>
      <c r="BM154" s="189" t="s">
        <v>1708</v>
      </c>
    </row>
    <row r="155" spans="1:65" s="2" customFormat="1" ht="19.899999999999999" customHeight="1">
      <c r="A155" s="32"/>
      <c r="B155" s="33"/>
      <c r="C155" s="197" t="s">
        <v>494</v>
      </c>
      <c r="D155" s="208" t="s">
        <v>447</v>
      </c>
      <c r="E155" s="198" t="s">
        <v>1709</v>
      </c>
      <c r="F155" s="199" t="s">
        <v>1710</v>
      </c>
      <c r="G155" s="200" t="s">
        <v>176</v>
      </c>
      <c r="H155" s="201">
        <v>0</v>
      </c>
      <c r="I155" s="202"/>
      <c r="J155" s="203">
        <f t="shared" si="10"/>
        <v>0</v>
      </c>
      <c r="K155" s="204"/>
      <c r="L155" s="205"/>
      <c r="M155" s="206" t="s">
        <v>19</v>
      </c>
      <c r="N155" s="207" t="s">
        <v>45</v>
      </c>
      <c r="O155" s="62"/>
      <c r="P155" s="187">
        <f t="shared" si="11"/>
        <v>0</v>
      </c>
      <c r="Q155" s="187">
        <v>6.0000000000000002E-5</v>
      </c>
      <c r="R155" s="187">
        <f t="shared" si="12"/>
        <v>0</v>
      </c>
      <c r="S155" s="187">
        <v>0</v>
      </c>
      <c r="T155" s="188">
        <f t="shared" si="13"/>
        <v>0</v>
      </c>
      <c r="U155" s="32"/>
      <c r="V155" s="32"/>
      <c r="W155" s="32"/>
      <c r="X155" s="32"/>
      <c r="Y155" s="32"/>
      <c r="Z155" s="32"/>
      <c r="AA155" s="32"/>
      <c r="AB155" s="32"/>
      <c r="AC155" s="32"/>
      <c r="AD155" s="32"/>
      <c r="AE155" s="32"/>
      <c r="AR155" s="189" t="s">
        <v>337</v>
      </c>
      <c r="AT155" s="189" t="s">
        <v>447</v>
      </c>
      <c r="AU155" s="189" t="s">
        <v>81</v>
      </c>
      <c r="AY155" s="15" t="s">
        <v>168</v>
      </c>
      <c r="BE155" s="190">
        <f t="shared" si="14"/>
        <v>0</v>
      </c>
      <c r="BF155" s="190">
        <f t="shared" si="15"/>
        <v>0</v>
      </c>
      <c r="BG155" s="190">
        <f t="shared" si="16"/>
        <v>0</v>
      </c>
      <c r="BH155" s="190">
        <f t="shared" si="17"/>
        <v>0</v>
      </c>
      <c r="BI155" s="190">
        <f t="shared" si="18"/>
        <v>0</v>
      </c>
      <c r="BJ155" s="15" t="s">
        <v>81</v>
      </c>
      <c r="BK155" s="190">
        <f t="shared" si="19"/>
        <v>0</v>
      </c>
      <c r="BL155" s="15" t="s">
        <v>253</v>
      </c>
      <c r="BM155" s="189" t="s">
        <v>1711</v>
      </c>
    </row>
    <row r="156" spans="1:65" s="2" customFormat="1" ht="19.899999999999999" customHeight="1">
      <c r="A156" s="32"/>
      <c r="B156" s="33"/>
      <c r="C156" s="177" t="s">
        <v>273</v>
      </c>
      <c r="D156" s="196" t="s">
        <v>173</v>
      </c>
      <c r="E156" s="178" t="s">
        <v>1712</v>
      </c>
      <c r="F156" s="179" t="s">
        <v>1713</v>
      </c>
      <c r="G156" s="180" t="s">
        <v>176</v>
      </c>
      <c r="H156" s="181">
        <v>0</v>
      </c>
      <c r="I156" s="182"/>
      <c r="J156" s="183">
        <f t="shared" si="10"/>
        <v>0</v>
      </c>
      <c r="K156" s="184"/>
      <c r="L156" s="37"/>
      <c r="M156" s="185" t="s">
        <v>19</v>
      </c>
      <c r="N156" s="186" t="s">
        <v>45</v>
      </c>
      <c r="O156" s="62"/>
      <c r="P156" s="187">
        <f t="shared" si="11"/>
        <v>0</v>
      </c>
      <c r="Q156" s="187">
        <v>0</v>
      </c>
      <c r="R156" s="187">
        <f t="shared" si="12"/>
        <v>0</v>
      </c>
      <c r="S156" s="187">
        <v>0</v>
      </c>
      <c r="T156" s="188">
        <f t="shared" si="13"/>
        <v>0</v>
      </c>
      <c r="U156" s="32"/>
      <c r="V156" s="32"/>
      <c r="W156" s="32"/>
      <c r="X156" s="32"/>
      <c r="Y156" s="32"/>
      <c r="Z156" s="32"/>
      <c r="AA156" s="32"/>
      <c r="AB156" s="32"/>
      <c r="AC156" s="32"/>
      <c r="AD156" s="32"/>
      <c r="AE156" s="32"/>
      <c r="AR156" s="189" t="s">
        <v>253</v>
      </c>
      <c r="AT156" s="189" t="s">
        <v>173</v>
      </c>
      <c r="AU156" s="189" t="s">
        <v>81</v>
      </c>
      <c r="AY156" s="15" t="s">
        <v>168</v>
      </c>
      <c r="BE156" s="190">
        <f t="shared" si="14"/>
        <v>0</v>
      </c>
      <c r="BF156" s="190">
        <f t="shared" si="15"/>
        <v>0</v>
      </c>
      <c r="BG156" s="190">
        <f t="shared" si="16"/>
        <v>0</v>
      </c>
      <c r="BH156" s="190">
        <f t="shared" si="17"/>
        <v>0</v>
      </c>
      <c r="BI156" s="190">
        <f t="shared" si="18"/>
        <v>0</v>
      </c>
      <c r="BJ156" s="15" t="s">
        <v>81</v>
      </c>
      <c r="BK156" s="190">
        <f t="shared" si="19"/>
        <v>0</v>
      </c>
      <c r="BL156" s="15" t="s">
        <v>253</v>
      </c>
      <c r="BM156" s="189" t="s">
        <v>1714</v>
      </c>
    </row>
    <row r="157" spans="1:65" s="2" customFormat="1" ht="14.45" customHeight="1">
      <c r="A157" s="32"/>
      <c r="B157" s="33"/>
      <c r="C157" s="197" t="s">
        <v>505</v>
      </c>
      <c r="D157" s="208" t="s">
        <v>447</v>
      </c>
      <c r="E157" s="198" t="s">
        <v>1715</v>
      </c>
      <c r="F157" s="199" t="s">
        <v>1716</v>
      </c>
      <c r="G157" s="200" t="s">
        <v>1581</v>
      </c>
      <c r="H157" s="201">
        <v>0</v>
      </c>
      <c r="I157" s="202"/>
      <c r="J157" s="203">
        <f t="shared" si="10"/>
        <v>0</v>
      </c>
      <c r="K157" s="204"/>
      <c r="L157" s="205"/>
      <c r="M157" s="206" t="s">
        <v>19</v>
      </c>
      <c r="N157" s="207" t="s">
        <v>45</v>
      </c>
      <c r="O157" s="62"/>
      <c r="P157" s="187">
        <f t="shared" si="11"/>
        <v>0</v>
      </c>
      <c r="Q157" s="187">
        <v>0</v>
      </c>
      <c r="R157" s="187">
        <f t="shared" si="12"/>
        <v>0</v>
      </c>
      <c r="S157" s="187">
        <v>0</v>
      </c>
      <c r="T157" s="188">
        <f t="shared" si="13"/>
        <v>0</v>
      </c>
      <c r="U157" s="32"/>
      <c r="V157" s="32"/>
      <c r="W157" s="32"/>
      <c r="X157" s="32"/>
      <c r="Y157" s="32"/>
      <c r="Z157" s="32"/>
      <c r="AA157" s="32"/>
      <c r="AB157" s="32"/>
      <c r="AC157" s="32"/>
      <c r="AD157" s="32"/>
      <c r="AE157" s="32"/>
      <c r="AR157" s="189" t="s">
        <v>337</v>
      </c>
      <c r="AT157" s="189" t="s">
        <v>447</v>
      </c>
      <c r="AU157" s="189" t="s">
        <v>81</v>
      </c>
      <c r="AY157" s="15" t="s">
        <v>168</v>
      </c>
      <c r="BE157" s="190">
        <f t="shared" si="14"/>
        <v>0</v>
      </c>
      <c r="BF157" s="190">
        <f t="shared" si="15"/>
        <v>0</v>
      </c>
      <c r="BG157" s="190">
        <f t="shared" si="16"/>
        <v>0</v>
      </c>
      <c r="BH157" s="190">
        <f t="shared" si="17"/>
        <v>0</v>
      </c>
      <c r="BI157" s="190">
        <f t="shared" si="18"/>
        <v>0</v>
      </c>
      <c r="BJ157" s="15" t="s">
        <v>81</v>
      </c>
      <c r="BK157" s="190">
        <f t="shared" si="19"/>
        <v>0</v>
      </c>
      <c r="BL157" s="15" t="s">
        <v>253</v>
      </c>
      <c r="BM157" s="189" t="s">
        <v>1717</v>
      </c>
    </row>
    <row r="158" spans="1:65" s="2" customFormat="1" ht="19.899999999999999" customHeight="1">
      <c r="A158" s="32"/>
      <c r="B158" s="33"/>
      <c r="C158" s="177" t="s">
        <v>510</v>
      </c>
      <c r="D158" s="196" t="s">
        <v>173</v>
      </c>
      <c r="E158" s="178" t="s">
        <v>1718</v>
      </c>
      <c r="F158" s="179" t="s">
        <v>1719</v>
      </c>
      <c r="G158" s="180" t="s">
        <v>176</v>
      </c>
      <c r="H158" s="181">
        <v>0</v>
      </c>
      <c r="I158" s="182"/>
      <c r="J158" s="183">
        <f t="shared" si="10"/>
        <v>0</v>
      </c>
      <c r="K158" s="184"/>
      <c r="L158" s="37"/>
      <c r="M158" s="185" t="s">
        <v>19</v>
      </c>
      <c r="N158" s="186" t="s">
        <v>45</v>
      </c>
      <c r="O158" s="62"/>
      <c r="P158" s="187">
        <f t="shared" si="11"/>
        <v>0</v>
      </c>
      <c r="Q158" s="187">
        <v>0</v>
      </c>
      <c r="R158" s="187">
        <f t="shared" si="12"/>
        <v>0</v>
      </c>
      <c r="S158" s="187">
        <v>0</v>
      </c>
      <c r="T158" s="188">
        <f t="shared" si="13"/>
        <v>0</v>
      </c>
      <c r="U158" s="32"/>
      <c r="V158" s="32"/>
      <c r="W158" s="32"/>
      <c r="X158" s="32"/>
      <c r="Y158" s="32"/>
      <c r="Z158" s="32"/>
      <c r="AA158" s="32"/>
      <c r="AB158" s="32"/>
      <c r="AC158" s="32"/>
      <c r="AD158" s="32"/>
      <c r="AE158" s="32"/>
      <c r="AR158" s="189" t="s">
        <v>253</v>
      </c>
      <c r="AT158" s="189" t="s">
        <v>173</v>
      </c>
      <c r="AU158" s="189" t="s">
        <v>81</v>
      </c>
      <c r="AY158" s="15" t="s">
        <v>168</v>
      </c>
      <c r="BE158" s="190">
        <f t="shared" si="14"/>
        <v>0</v>
      </c>
      <c r="BF158" s="190">
        <f t="shared" si="15"/>
        <v>0</v>
      </c>
      <c r="BG158" s="190">
        <f t="shared" si="16"/>
        <v>0</v>
      </c>
      <c r="BH158" s="190">
        <f t="shared" si="17"/>
        <v>0</v>
      </c>
      <c r="BI158" s="190">
        <f t="shared" si="18"/>
        <v>0</v>
      </c>
      <c r="BJ158" s="15" t="s">
        <v>81</v>
      </c>
      <c r="BK158" s="190">
        <f t="shared" si="19"/>
        <v>0</v>
      </c>
      <c r="BL158" s="15" t="s">
        <v>253</v>
      </c>
      <c r="BM158" s="189" t="s">
        <v>1720</v>
      </c>
    </row>
    <row r="159" spans="1:65" s="2" customFormat="1" ht="14.45" customHeight="1">
      <c r="A159" s="32"/>
      <c r="B159" s="33"/>
      <c r="C159" s="197" t="s">
        <v>515</v>
      </c>
      <c r="D159" s="208" t="s">
        <v>447</v>
      </c>
      <c r="E159" s="198" t="s">
        <v>1721</v>
      </c>
      <c r="F159" s="199" t="s">
        <v>1722</v>
      </c>
      <c r="G159" s="200" t="s">
        <v>1581</v>
      </c>
      <c r="H159" s="201">
        <v>0</v>
      </c>
      <c r="I159" s="202"/>
      <c r="J159" s="203">
        <f t="shared" ref="J159:J190" si="20">ROUND(I159*H159,2)</f>
        <v>0</v>
      </c>
      <c r="K159" s="204"/>
      <c r="L159" s="205"/>
      <c r="M159" s="206" t="s">
        <v>19</v>
      </c>
      <c r="N159" s="207" t="s">
        <v>45</v>
      </c>
      <c r="O159" s="62"/>
      <c r="P159" s="187">
        <f t="shared" ref="P159:P190" si="21">O159*H159</f>
        <v>0</v>
      </c>
      <c r="Q159" s="187">
        <v>0</v>
      </c>
      <c r="R159" s="187">
        <f t="shared" ref="R159:R190" si="22">Q159*H159</f>
        <v>0</v>
      </c>
      <c r="S159" s="187">
        <v>0</v>
      </c>
      <c r="T159" s="188">
        <f t="shared" ref="T159:T190" si="23">S159*H159</f>
        <v>0</v>
      </c>
      <c r="U159" s="32"/>
      <c r="V159" s="32"/>
      <c r="W159" s="32"/>
      <c r="X159" s="32"/>
      <c r="Y159" s="32"/>
      <c r="Z159" s="32"/>
      <c r="AA159" s="32"/>
      <c r="AB159" s="32"/>
      <c r="AC159" s="32"/>
      <c r="AD159" s="32"/>
      <c r="AE159" s="32"/>
      <c r="AR159" s="189" t="s">
        <v>337</v>
      </c>
      <c r="AT159" s="189" t="s">
        <v>447</v>
      </c>
      <c r="AU159" s="189" t="s">
        <v>81</v>
      </c>
      <c r="AY159" s="15" t="s">
        <v>168</v>
      </c>
      <c r="BE159" s="190">
        <f t="shared" ref="BE159:BE170" si="24">IF(N159="základní",J159,0)</f>
        <v>0</v>
      </c>
      <c r="BF159" s="190">
        <f t="shared" ref="BF159:BF170" si="25">IF(N159="snížená",J159,0)</f>
        <v>0</v>
      </c>
      <c r="BG159" s="190">
        <f t="shared" ref="BG159:BG170" si="26">IF(N159="zákl. přenesená",J159,0)</f>
        <v>0</v>
      </c>
      <c r="BH159" s="190">
        <f t="shared" ref="BH159:BH170" si="27">IF(N159="sníž. přenesená",J159,0)</f>
        <v>0</v>
      </c>
      <c r="BI159" s="190">
        <f t="shared" ref="BI159:BI170" si="28">IF(N159="nulová",J159,0)</f>
        <v>0</v>
      </c>
      <c r="BJ159" s="15" t="s">
        <v>81</v>
      </c>
      <c r="BK159" s="190">
        <f t="shared" ref="BK159:BK170" si="29">ROUND(I159*H159,2)</f>
        <v>0</v>
      </c>
      <c r="BL159" s="15" t="s">
        <v>253</v>
      </c>
      <c r="BM159" s="189" t="s">
        <v>1723</v>
      </c>
    </row>
    <row r="160" spans="1:65" s="2" customFormat="1" ht="14.45" customHeight="1">
      <c r="A160" s="32"/>
      <c r="B160" s="33"/>
      <c r="C160" s="177" t="s">
        <v>520</v>
      </c>
      <c r="D160" s="196" t="s">
        <v>173</v>
      </c>
      <c r="E160" s="178" t="s">
        <v>1724</v>
      </c>
      <c r="F160" s="179" t="s">
        <v>1725</v>
      </c>
      <c r="G160" s="180" t="s">
        <v>1581</v>
      </c>
      <c r="H160" s="181">
        <v>0</v>
      </c>
      <c r="I160" s="182"/>
      <c r="J160" s="183">
        <f t="shared" si="20"/>
        <v>0</v>
      </c>
      <c r="K160" s="184"/>
      <c r="L160" s="37"/>
      <c r="M160" s="185" t="s">
        <v>19</v>
      </c>
      <c r="N160" s="186" t="s">
        <v>45</v>
      </c>
      <c r="O160" s="62"/>
      <c r="P160" s="187">
        <f t="shared" si="21"/>
        <v>0</v>
      </c>
      <c r="Q160" s="187">
        <v>0</v>
      </c>
      <c r="R160" s="187">
        <f t="shared" si="22"/>
        <v>0</v>
      </c>
      <c r="S160" s="187">
        <v>0</v>
      </c>
      <c r="T160" s="188">
        <f t="shared" si="23"/>
        <v>0</v>
      </c>
      <c r="U160" s="32"/>
      <c r="V160" s="32"/>
      <c r="W160" s="32"/>
      <c r="X160" s="32"/>
      <c r="Y160" s="32"/>
      <c r="Z160" s="32"/>
      <c r="AA160" s="32"/>
      <c r="AB160" s="32"/>
      <c r="AC160" s="32"/>
      <c r="AD160" s="32"/>
      <c r="AE160" s="32"/>
      <c r="AR160" s="189" t="s">
        <v>253</v>
      </c>
      <c r="AT160" s="189" t="s">
        <v>173</v>
      </c>
      <c r="AU160" s="189" t="s">
        <v>81</v>
      </c>
      <c r="AY160" s="15" t="s">
        <v>168</v>
      </c>
      <c r="BE160" s="190">
        <f t="shared" si="24"/>
        <v>0</v>
      </c>
      <c r="BF160" s="190">
        <f t="shared" si="25"/>
        <v>0</v>
      </c>
      <c r="BG160" s="190">
        <f t="shared" si="26"/>
        <v>0</v>
      </c>
      <c r="BH160" s="190">
        <f t="shared" si="27"/>
        <v>0</v>
      </c>
      <c r="BI160" s="190">
        <f t="shared" si="28"/>
        <v>0</v>
      </c>
      <c r="BJ160" s="15" t="s">
        <v>81</v>
      </c>
      <c r="BK160" s="190">
        <f t="shared" si="29"/>
        <v>0</v>
      </c>
      <c r="BL160" s="15" t="s">
        <v>253</v>
      </c>
      <c r="BM160" s="189" t="s">
        <v>1726</v>
      </c>
    </row>
    <row r="161" spans="1:65" s="2" customFormat="1" ht="14.45" customHeight="1">
      <c r="A161" s="32"/>
      <c r="B161" s="33"/>
      <c r="C161" s="197" t="s">
        <v>525</v>
      </c>
      <c r="D161" s="208" t="s">
        <v>447</v>
      </c>
      <c r="E161" s="198" t="s">
        <v>1727</v>
      </c>
      <c r="F161" s="199" t="s">
        <v>1728</v>
      </c>
      <c r="G161" s="200" t="s">
        <v>1581</v>
      </c>
      <c r="H161" s="201">
        <v>0</v>
      </c>
      <c r="I161" s="202"/>
      <c r="J161" s="203">
        <f t="shared" si="20"/>
        <v>0</v>
      </c>
      <c r="K161" s="204"/>
      <c r="L161" s="205"/>
      <c r="M161" s="206" t="s">
        <v>19</v>
      </c>
      <c r="N161" s="207" t="s">
        <v>45</v>
      </c>
      <c r="O161" s="62"/>
      <c r="P161" s="187">
        <f t="shared" si="21"/>
        <v>0</v>
      </c>
      <c r="Q161" s="187">
        <v>0</v>
      </c>
      <c r="R161" s="187">
        <f t="shared" si="22"/>
        <v>0</v>
      </c>
      <c r="S161" s="187">
        <v>0</v>
      </c>
      <c r="T161" s="188">
        <f t="shared" si="23"/>
        <v>0</v>
      </c>
      <c r="U161" s="32"/>
      <c r="V161" s="32"/>
      <c r="W161" s="32"/>
      <c r="X161" s="32"/>
      <c r="Y161" s="32"/>
      <c r="Z161" s="32"/>
      <c r="AA161" s="32"/>
      <c r="AB161" s="32"/>
      <c r="AC161" s="32"/>
      <c r="AD161" s="32"/>
      <c r="AE161" s="32"/>
      <c r="AR161" s="189" t="s">
        <v>337</v>
      </c>
      <c r="AT161" s="189" t="s">
        <v>447</v>
      </c>
      <c r="AU161" s="189" t="s">
        <v>81</v>
      </c>
      <c r="AY161" s="15" t="s">
        <v>168</v>
      </c>
      <c r="BE161" s="190">
        <f t="shared" si="24"/>
        <v>0</v>
      </c>
      <c r="BF161" s="190">
        <f t="shared" si="25"/>
        <v>0</v>
      </c>
      <c r="BG161" s="190">
        <f t="shared" si="26"/>
        <v>0</v>
      </c>
      <c r="BH161" s="190">
        <f t="shared" si="27"/>
        <v>0</v>
      </c>
      <c r="BI161" s="190">
        <f t="shared" si="28"/>
        <v>0</v>
      </c>
      <c r="BJ161" s="15" t="s">
        <v>81</v>
      </c>
      <c r="BK161" s="190">
        <f t="shared" si="29"/>
        <v>0</v>
      </c>
      <c r="BL161" s="15" t="s">
        <v>253</v>
      </c>
      <c r="BM161" s="189" t="s">
        <v>1729</v>
      </c>
    </row>
    <row r="162" spans="1:65" s="2" customFormat="1" ht="14.45" customHeight="1">
      <c r="A162" s="32"/>
      <c r="B162" s="33"/>
      <c r="C162" s="197" t="s">
        <v>530</v>
      </c>
      <c r="D162" s="208" t="s">
        <v>447</v>
      </c>
      <c r="E162" s="198" t="s">
        <v>1730</v>
      </c>
      <c r="F162" s="199" t="s">
        <v>1731</v>
      </c>
      <c r="G162" s="200" t="s">
        <v>1581</v>
      </c>
      <c r="H162" s="201">
        <v>0</v>
      </c>
      <c r="I162" s="202"/>
      <c r="J162" s="203">
        <f t="shared" si="20"/>
        <v>0</v>
      </c>
      <c r="K162" s="204"/>
      <c r="L162" s="205"/>
      <c r="M162" s="206" t="s">
        <v>19</v>
      </c>
      <c r="N162" s="207" t="s">
        <v>45</v>
      </c>
      <c r="O162" s="62"/>
      <c r="P162" s="187">
        <f t="shared" si="21"/>
        <v>0</v>
      </c>
      <c r="Q162" s="187">
        <v>0</v>
      </c>
      <c r="R162" s="187">
        <f t="shared" si="22"/>
        <v>0</v>
      </c>
      <c r="S162" s="187">
        <v>0</v>
      </c>
      <c r="T162" s="188">
        <f t="shared" si="23"/>
        <v>0</v>
      </c>
      <c r="U162" s="32"/>
      <c r="V162" s="32"/>
      <c r="W162" s="32"/>
      <c r="X162" s="32"/>
      <c r="Y162" s="32"/>
      <c r="Z162" s="32"/>
      <c r="AA162" s="32"/>
      <c r="AB162" s="32"/>
      <c r="AC162" s="32"/>
      <c r="AD162" s="32"/>
      <c r="AE162" s="32"/>
      <c r="AR162" s="189" t="s">
        <v>337</v>
      </c>
      <c r="AT162" s="189" t="s">
        <v>447</v>
      </c>
      <c r="AU162" s="189" t="s">
        <v>81</v>
      </c>
      <c r="AY162" s="15" t="s">
        <v>168</v>
      </c>
      <c r="BE162" s="190">
        <f t="shared" si="24"/>
        <v>0</v>
      </c>
      <c r="BF162" s="190">
        <f t="shared" si="25"/>
        <v>0</v>
      </c>
      <c r="BG162" s="190">
        <f t="shared" si="26"/>
        <v>0</v>
      </c>
      <c r="BH162" s="190">
        <f t="shared" si="27"/>
        <v>0</v>
      </c>
      <c r="BI162" s="190">
        <f t="shared" si="28"/>
        <v>0</v>
      </c>
      <c r="BJ162" s="15" t="s">
        <v>81</v>
      </c>
      <c r="BK162" s="190">
        <f t="shared" si="29"/>
        <v>0</v>
      </c>
      <c r="BL162" s="15" t="s">
        <v>253</v>
      </c>
      <c r="BM162" s="189" t="s">
        <v>1732</v>
      </c>
    </row>
    <row r="163" spans="1:65" s="2" customFormat="1" ht="19.899999999999999" customHeight="1">
      <c r="A163" s="32"/>
      <c r="B163" s="33"/>
      <c r="C163" s="177" t="s">
        <v>535</v>
      </c>
      <c r="D163" s="196" t="s">
        <v>173</v>
      </c>
      <c r="E163" s="178" t="s">
        <v>1733</v>
      </c>
      <c r="F163" s="179" t="s">
        <v>1734</v>
      </c>
      <c r="G163" s="180" t="s">
        <v>176</v>
      </c>
      <c r="H163" s="181">
        <v>0</v>
      </c>
      <c r="I163" s="182"/>
      <c r="J163" s="183">
        <f t="shared" si="20"/>
        <v>0</v>
      </c>
      <c r="K163" s="184"/>
      <c r="L163" s="37"/>
      <c r="M163" s="185" t="s">
        <v>19</v>
      </c>
      <c r="N163" s="186" t="s">
        <v>45</v>
      </c>
      <c r="O163" s="62"/>
      <c r="P163" s="187">
        <f t="shared" si="21"/>
        <v>0</v>
      </c>
      <c r="Q163" s="187">
        <v>0</v>
      </c>
      <c r="R163" s="187">
        <f t="shared" si="22"/>
        <v>0</v>
      </c>
      <c r="S163" s="187">
        <v>0</v>
      </c>
      <c r="T163" s="188">
        <f t="shared" si="23"/>
        <v>0</v>
      </c>
      <c r="U163" s="32"/>
      <c r="V163" s="32"/>
      <c r="W163" s="32"/>
      <c r="X163" s="32"/>
      <c r="Y163" s="32"/>
      <c r="Z163" s="32"/>
      <c r="AA163" s="32"/>
      <c r="AB163" s="32"/>
      <c r="AC163" s="32"/>
      <c r="AD163" s="32"/>
      <c r="AE163" s="32"/>
      <c r="AR163" s="189" t="s">
        <v>253</v>
      </c>
      <c r="AT163" s="189" t="s">
        <v>173</v>
      </c>
      <c r="AU163" s="189" t="s">
        <v>81</v>
      </c>
      <c r="AY163" s="15" t="s">
        <v>168</v>
      </c>
      <c r="BE163" s="190">
        <f t="shared" si="24"/>
        <v>0</v>
      </c>
      <c r="BF163" s="190">
        <f t="shared" si="25"/>
        <v>0</v>
      </c>
      <c r="BG163" s="190">
        <f t="shared" si="26"/>
        <v>0</v>
      </c>
      <c r="BH163" s="190">
        <f t="shared" si="27"/>
        <v>0</v>
      </c>
      <c r="BI163" s="190">
        <f t="shared" si="28"/>
        <v>0</v>
      </c>
      <c r="BJ163" s="15" t="s">
        <v>81</v>
      </c>
      <c r="BK163" s="190">
        <f t="shared" si="29"/>
        <v>0</v>
      </c>
      <c r="BL163" s="15" t="s">
        <v>253</v>
      </c>
      <c r="BM163" s="189" t="s">
        <v>1735</v>
      </c>
    </row>
    <row r="164" spans="1:65" s="2" customFormat="1" ht="22.9" customHeight="1">
      <c r="A164" s="32"/>
      <c r="B164" s="33"/>
      <c r="C164" s="197" t="s">
        <v>540</v>
      </c>
      <c r="D164" s="208" t="s">
        <v>447</v>
      </c>
      <c r="E164" s="198" t="s">
        <v>1736</v>
      </c>
      <c r="F164" s="199" t="s">
        <v>1737</v>
      </c>
      <c r="G164" s="200" t="s">
        <v>176</v>
      </c>
      <c r="H164" s="201">
        <v>0</v>
      </c>
      <c r="I164" s="202"/>
      <c r="J164" s="203">
        <f t="shared" si="20"/>
        <v>0</v>
      </c>
      <c r="K164" s="204"/>
      <c r="L164" s="205"/>
      <c r="M164" s="206" t="s">
        <v>19</v>
      </c>
      <c r="N164" s="207" t="s">
        <v>45</v>
      </c>
      <c r="O164" s="62"/>
      <c r="P164" s="187">
        <f t="shared" si="21"/>
        <v>0</v>
      </c>
      <c r="Q164" s="187">
        <v>8.0000000000000004E-4</v>
      </c>
      <c r="R164" s="187">
        <f t="shared" si="22"/>
        <v>0</v>
      </c>
      <c r="S164" s="187">
        <v>0</v>
      </c>
      <c r="T164" s="188">
        <f t="shared" si="23"/>
        <v>0</v>
      </c>
      <c r="U164" s="32"/>
      <c r="V164" s="32"/>
      <c r="W164" s="32"/>
      <c r="X164" s="32"/>
      <c r="Y164" s="32"/>
      <c r="Z164" s="32"/>
      <c r="AA164" s="32"/>
      <c r="AB164" s="32"/>
      <c r="AC164" s="32"/>
      <c r="AD164" s="32"/>
      <c r="AE164" s="32"/>
      <c r="AR164" s="189" t="s">
        <v>337</v>
      </c>
      <c r="AT164" s="189" t="s">
        <v>447</v>
      </c>
      <c r="AU164" s="189" t="s">
        <v>81</v>
      </c>
      <c r="AY164" s="15" t="s">
        <v>168</v>
      </c>
      <c r="BE164" s="190">
        <f t="shared" si="24"/>
        <v>0</v>
      </c>
      <c r="BF164" s="190">
        <f t="shared" si="25"/>
        <v>0</v>
      </c>
      <c r="BG164" s="190">
        <f t="shared" si="26"/>
        <v>0</v>
      </c>
      <c r="BH164" s="190">
        <f t="shared" si="27"/>
        <v>0</v>
      </c>
      <c r="BI164" s="190">
        <f t="shared" si="28"/>
        <v>0</v>
      </c>
      <c r="BJ164" s="15" t="s">
        <v>81</v>
      </c>
      <c r="BK164" s="190">
        <f t="shared" si="29"/>
        <v>0</v>
      </c>
      <c r="BL164" s="15" t="s">
        <v>253</v>
      </c>
      <c r="BM164" s="189" t="s">
        <v>1738</v>
      </c>
    </row>
    <row r="165" spans="1:65" s="2" customFormat="1" ht="22.9" customHeight="1">
      <c r="A165" s="32"/>
      <c r="B165" s="33"/>
      <c r="C165" s="197" t="s">
        <v>545</v>
      </c>
      <c r="D165" s="208" t="s">
        <v>447</v>
      </c>
      <c r="E165" s="198" t="s">
        <v>1739</v>
      </c>
      <c r="F165" s="199" t="s">
        <v>1740</v>
      </c>
      <c r="G165" s="200" t="s">
        <v>176</v>
      </c>
      <c r="H165" s="201">
        <v>0</v>
      </c>
      <c r="I165" s="202"/>
      <c r="J165" s="203">
        <f t="shared" si="20"/>
        <v>0</v>
      </c>
      <c r="K165" s="204"/>
      <c r="L165" s="205"/>
      <c r="M165" s="206" t="s">
        <v>19</v>
      </c>
      <c r="N165" s="207" t="s">
        <v>45</v>
      </c>
      <c r="O165" s="62"/>
      <c r="P165" s="187">
        <f t="shared" si="21"/>
        <v>0</v>
      </c>
      <c r="Q165" s="187">
        <v>8.0000000000000004E-4</v>
      </c>
      <c r="R165" s="187">
        <f t="shared" si="22"/>
        <v>0</v>
      </c>
      <c r="S165" s="187">
        <v>0</v>
      </c>
      <c r="T165" s="188">
        <f t="shared" si="23"/>
        <v>0</v>
      </c>
      <c r="U165" s="32"/>
      <c r="V165" s="32"/>
      <c r="W165" s="32"/>
      <c r="X165" s="32"/>
      <c r="Y165" s="32"/>
      <c r="Z165" s="32"/>
      <c r="AA165" s="32"/>
      <c r="AB165" s="32"/>
      <c r="AC165" s="32"/>
      <c r="AD165" s="32"/>
      <c r="AE165" s="32"/>
      <c r="AR165" s="189" t="s">
        <v>337</v>
      </c>
      <c r="AT165" s="189" t="s">
        <v>447</v>
      </c>
      <c r="AU165" s="189" t="s">
        <v>81</v>
      </c>
      <c r="AY165" s="15" t="s">
        <v>168</v>
      </c>
      <c r="BE165" s="190">
        <f t="shared" si="24"/>
        <v>0</v>
      </c>
      <c r="BF165" s="190">
        <f t="shared" si="25"/>
        <v>0</v>
      </c>
      <c r="BG165" s="190">
        <f t="shared" si="26"/>
        <v>0</v>
      </c>
      <c r="BH165" s="190">
        <f t="shared" si="27"/>
        <v>0</v>
      </c>
      <c r="BI165" s="190">
        <f t="shared" si="28"/>
        <v>0</v>
      </c>
      <c r="BJ165" s="15" t="s">
        <v>81</v>
      </c>
      <c r="BK165" s="190">
        <f t="shared" si="29"/>
        <v>0</v>
      </c>
      <c r="BL165" s="15" t="s">
        <v>253</v>
      </c>
      <c r="BM165" s="189" t="s">
        <v>1741</v>
      </c>
    </row>
    <row r="166" spans="1:65" s="2" customFormat="1" ht="40.9" customHeight="1">
      <c r="A166" s="32"/>
      <c r="B166" s="33"/>
      <c r="C166" s="197" t="s">
        <v>550</v>
      </c>
      <c r="D166" s="208" t="s">
        <v>447</v>
      </c>
      <c r="E166" s="198" t="s">
        <v>1742</v>
      </c>
      <c r="F166" s="199" t="s">
        <v>1743</v>
      </c>
      <c r="G166" s="200" t="s">
        <v>176</v>
      </c>
      <c r="H166" s="201">
        <v>0</v>
      </c>
      <c r="I166" s="202"/>
      <c r="J166" s="203">
        <f t="shared" si="20"/>
        <v>0</v>
      </c>
      <c r="K166" s="204"/>
      <c r="L166" s="205"/>
      <c r="M166" s="206" t="s">
        <v>19</v>
      </c>
      <c r="N166" s="207" t="s">
        <v>45</v>
      </c>
      <c r="O166" s="62"/>
      <c r="P166" s="187">
        <f t="shared" si="21"/>
        <v>0</v>
      </c>
      <c r="Q166" s="187">
        <v>8.0000000000000004E-4</v>
      </c>
      <c r="R166" s="187">
        <f t="shared" si="22"/>
        <v>0</v>
      </c>
      <c r="S166" s="187">
        <v>0</v>
      </c>
      <c r="T166" s="188">
        <f t="shared" si="23"/>
        <v>0</v>
      </c>
      <c r="U166" s="32"/>
      <c r="V166" s="32"/>
      <c r="W166" s="32"/>
      <c r="X166" s="32"/>
      <c r="Y166" s="32"/>
      <c r="Z166" s="32"/>
      <c r="AA166" s="32"/>
      <c r="AB166" s="32"/>
      <c r="AC166" s="32"/>
      <c r="AD166" s="32"/>
      <c r="AE166" s="32"/>
      <c r="AR166" s="189" t="s">
        <v>337</v>
      </c>
      <c r="AT166" s="189" t="s">
        <v>447</v>
      </c>
      <c r="AU166" s="189" t="s">
        <v>81</v>
      </c>
      <c r="AY166" s="15" t="s">
        <v>168</v>
      </c>
      <c r="BE166" s="190">
        <f t="shared" si="24"/>
        <v>0</v>
      </c>
      <c r="BF166" s="190">
        <f t="shared" si="25"/>
        <v>0</v>
      </c>
      <c r="BG166" s="190">
        <f t="shared" si="26"/>
        <v>0</v>
      </c>
      <c r="BH166" s="190">
        <f t="shared" si="27"/>
        <v>0</v>
      </c>
      <c r="BI166" s="190">
        <f t="shared" si="28"/>
        <v>0</v>
      </c>
      <c r="BJ166" s="15" t="s">
        <v>81</v>
      </c>
      <c r="BK166" s="190">
        <f t="shared" si="29"/>
        <v>0</v>
      </c>
      <c r="BL166" s="15" t="s">
        <v>253</v>
      </c>
      <c r="BM166" s="189" t="s">
        <v>1744</v>
      </c>
    </row>
    <row r="167" spans="1:65" s="2" customFormat="1" ht="40.9" customHeight="1">
      <c r="A167" s="32"/>
      <c r="B167" s="33"/>
      <c r="C167" s="197" t="s">
        <v>555</v>
      </c>
      <c r="D167" s="208" t="s">
        <v>447</v>
      </c>
      <c r="E167" s="198" t="s">
        <v>1745</v>
      </c>
      <c r="F167" s="199" t="s">
        <v>1746</v>
      </c>
      <c r="G167" s="200" t="s">
        <v>176</v>
      </c>
      <c r="H167" s="201">
        <v>0</v>
      </c>
      <c r="I167" s="202"/>
      <c r="J167" s="203">
        <f t="shared" si="20"/>
        <v>0</v>
      </c>
      <c r="K167" s="204"/>
      <c r="L167" s="205"/>
      <c r="M167" s="206" t="s">
        <v>19</v>
      </c>
      <c r="N167" s="207" t="s">
        <v>45</v>
      </c>
      <c r="O167" s="62"/>
      <c r="P167" s="187">
        <f t="shared" si="21"/>
        <v>0</v>
      </c>
      <c r="Q167" s="187">
        <v>8.0000000000000004E-4</v>
      </c>
      <c r="R167" s="187">
        <f t="shared" si="22"/>
        <v>0</v>
      </c>
      <c r="S167" s="187">
        <v>0</v>
      </c>
      <c r="T167" s="188">
        <f t="shared" si="23"/>
        <v>0</v>
      </c>
      <c r="U167" s="32"/>
      <c r="V167" s="32"/>
      <c r="W167" s="32"/>
      <c r="X167" s="32"/>
      <c r="Y167" s="32"/>
      <c r="Z167" s="32"/>
      <c r="AA167" s="32"/>
      <c r="AB167" s="32"/>
      <c r="AC167" s="32"/>
      <c r="AD167" s="32"/>
      <c r="AE167" s="32"/>
      <c r="AR167" s="189" t="s">
        <v>337</v>
      </c>
      <c r="AT167" s="189" t="s">
        <v>447</v>
      </c>
      <c r="AU167" s="189" t="s">
        <v>81</v>
      </c>
      <c r="AY167" s="15" t="s">
        <v>168</v>
      </c>
      <c r="BE167" s="190">
        <f t="shared" si="24"/>
        <v>0</v>
      </c>
      <c r="BF167" s="190">
        <f t="shared" si="25"/>
        <v>0</v>
      </c>
      <c r="BG167" s="190">
        <f t="shared" si="26"/>
        <v>0</v>
      </c>
      <c r="BH167" s="190">
        <f t="shared" si="27"/>
        <v>0</v>
      </c>
      <c r="BI167" s="190">
        <f t="shared" si="28"/>
        <v>0</v>
      </c>
      <c r="BJ167" s="15" t="s">
        <v>81</v>
      </c>
      <c r="BK167" s="190">
        <f t="shared" si="29"/>
        <v>0</v>
      </c>
      <c r="BL167" s="15" t="s">
        <v>253</v>
      </c>
      <c r="BM167" s="189" t="s">
        <v>1747</v>
      </c>
    </row>
    <row r="168" spans="1:65" s="2" customFormat="1" ht="58.15" customHeight="1">
      <c r="A168" s="32"/>
      <c r="B168" s="33"/>
      <c r="C168" s="197" t="s">
        <v>560</v>
      </c>
      <c r="D168" s="208" t="s">
        <v>447</v>
      </c>
      <c r="E168" s="198" t="s">
        <v>1748</v>
      </c>
      <c r="F168" s="199" t="s">
        <v>1749</v>
      </c>
      <c r="G168" s="200" t="s">
        <v>176</v>
      </c>
      <c r="H168" s="201">
        <v>0</v>
      </c>
      <c r="I168" s="202"/>
      <c r="J168" s="203">
        <f t="shared" si="20"/>
        <v>0</v>
      </c>
      <c r="K168" s="204"/>
      <c r="L168" s="205"/>
      <c r="M168" s="206" t="s">
        <v>19</v>
      </c>
      <c r="N168" s="207" t="s">
        <v>45</v>
      </c>
      <c r="O168" s="62"/>
      <c r="P168" s="187">
        <f t="shared" si="21"/>
        <v>0</v>
      </c>
      <c r="Q168" s="187">
        <v>8.0000000000000004E-4</v>
      </c>
      <c r="R168" s="187">
        <f t="shared" si="22"/>
        <v>0</v>
      </c>
      <c r="S168" s="187">
        <v>0</v>
      </c>
      <c r="T168" s="188">
        <f t="shared" si="23"/>
        <v>0</v>
      </c>
      <c r="U168" s="32"/>
      <c r="V168" s="32"/>
      <c r="W168" s="32"/>
      <c r="X168" s="32"/>
      <c r="Y168" s="32"/>
      <c r="Z168" s="32"/>
      <c r="AA168" s="32"/>
      <c r="AB168" s="32"/>
      <c r="AC168" s="32"/>
      <c r="AD168" s="32"/>
      <c r="AE168" s="32"/>
      <c r="AR168" s="189" t="s">
        <v>337</v>
      </c>
      <c r="AT168" s="189" t="s">
        <v>447</v>
      </c>
      <c r="AU168" s="189" t="s">
        <v>81</v>
      </c>
      <c r="AY168" s="15" t="s">
        <v>168</v>
      </c>
      <c r="BE168" s="190">
        <f t="shared" si="24"/>
        <v>0</v>
      </c>
      <c r="BF168" s="190">
        <f t="shared" si="25"/>
        <v>0</v>
      </c>
      <c r="BG168" s="190">
        <f t="shared" si="26"/>
        <v>0</v>
      </c>
      <c r="BH168" s="190">
        <f t="shared" si="27"/>
        <v>0</v>
      </c>
      <c r="BI168" s="190">
        <f t="shared" si="28"/>
        <v>0</v>
      </c>
      <c r="BJ168" s="15" t="s">
        <v>81</v>
      </c>
      <c r="BK168" s="190">
        <f t="shared" si="29"/>
        <v>0</v>
      </c>
      <c r="BL168" s="15" t="s">
        <v>253</v>
      </c>
      <c r="BM168" s="189" t="s">
        <v>1750</v>
      </c>
    </row>
    <row r="169" spans="1:65" s="2" customFormat="1" ht="58.15" customHeight="1">
      <c r="A169" s="32"/>
      <c r="B169" s="33"/>
      <c r="C169" s="197" t="s">
        <v>564</v>
      </c>
      <c r="D169" s="208" t="s">
        <v>447</v>
      </c>
      <c r="E169" s="198" t="s">
        <v>1751</v>
      </c>
      <c r="F169" s="199" t="s">
        <v>1752</v>
      </c>
      <c r="G169" s="200" t="s">
        <v>176</v>
      </c>
      <c r="H169" s="201">
        <v>0</v>
      </c>
      <c r="I169" s="202"/>
      <c r="J169" s="203">
        <f t="shared" si="20"/>
        <v>0</v>
      </c>
      <c r="K169" s="204"/>
      <c r="L169" s="205"/>
      <c r="M169" s="206" t="s">
        <v>19</v>
      </c>
      <c r="N169" s="207" t="s">
        <v>45</v>
      </c>
      <c r="O169" s="62"/>
      <c r="P169" s="187">
        <f t="shared" si="21"/>
        <v>0</v>
      </c>
      <c r="Q169" s="187">
        <v>8.0000000000000004E-4</v>
      </c>
      <c r="R169" s="187">
        <f t="shared" si="22"/>
        <v>0</v>
      </c>
      <c r="S169" s="187">
        <v>0</v>
      </c>
      <c r="T169" s="188">
        <f t="shared" si="23"/>
        <v>0</v>
      </c>
      <c r="U169" s="32"/>
      <c r="V169" s="32"/>
      <c r="W169" s="32"/>
      <c r="X169" s="32"/>
      <c r="Y169" s="32"/>
      <c r="Z169" s="32"/>
      <c r="AA169" s="32"/>
      <c r="AB169" s="32"/>
      <c r="AC169" s="32"/>
      <c r="AD169" s="32"/>
      <c r="AE169" s="32"/>
      <c r="AR169" s="189" t="s">
        <v>337</v>
      </c>
      <c r="AT169" s="189" t="s">
        <v>447</v>
      </c>
      <c r="AU169" s="189" t="s">
        <v>81</v>
      </c>
      <c r="AY169" s="15" t="s">
        <v>168</v>
      </c>
      <c r="BE169" s="190">
        <f t="shared" si="24"/>
        <v>0</v>
      </c>
      <c r="BF169" s="190">
        <f t="shared" si="25"/>
        <v>0</v>
      </c>
      <c r="BG169" s="190">
        <f t="shared" si="26"/>
        <v>0</v>
      </c>
      <c r="BH169" s="190">
        <f t="shared" si="27"/>
        <v>0</v>
      </c>
      <c r="BI169" s="190">
        <f t="shared" si="28"/>
        <v>0</v>
      </c>
      <c r="BJ169" s="15" t="s">
        <v>81</v>
      </c>
      <c r="BK169" s="190">
        <f t="shared" si="29"/>
        <v>0</v>
      </c>
      <c r="BL169" s="15" t="s">
        <v>253</v>
      </c>
      <c r="BM169" s="189" t="s">
        <v>1753</v>
      </c>
    </row>
    <row r="170" spans="1:65" s="2" customFormat="1" ht="14.45" customHeight="1">
      <c r="A170" s="32"/>
      <c r="B170" s="33"/>
      <c r="C170" s="197" t="s">
        <v>569</v>
      </c>
      <c r="D170" s="208" t="s">
        <v>447</v>
      </c>
      <c r="E170" s="198" t="s">
        <v>1754</v>
      </c>
      <c r="F170" s="199" t="s">
        <v>1755</v>
      </c>
      <c r="G170" s="200" t="s">
        <v>176</v>
      </c>
      <c r="H170" s="201">
        <v>0</v>
      </c>
      <c r="I170" s="202"/>
      <c r="J170" s="203">
        <f t="shared" si="20"/>
        <v>0</v>
      </c>
      <c r="K170" s="204"/>
      <c r="L170" s="205"/>
      <c r="M170" s="206" t="s">
        <v>19</v>
      </c>
      <c r="N170" s="207" t="s">
        <v>45</v>
      </c>
      <c r="O170" s="62"/>
      <c r="P170" s="187">
        <f t="shared" si="21"/>
        <v>0</v>
      </c>
      <c r="Q170" s="187">
        <v>6.4999999999999997E-3</v>
      </c>
      <c r="R170" s="187">
        <f t="shared" si="22"/>
        <v>0</v>
      </c>
      <c r="S170" s="187">
        <v>0</v>
      </c>
      <c r="T170" s="188">
        <f t="shared" si="23"/>
        <v>0</v>
      </c>
      <c r="U170" s="32"/>
      <c r="V170" s="32"/>
      <c r="W170" s="32"/>
      <c r="X170" s="32"/>
      <c r="Y170" s="32"/>
      <c r="Z170" s="32"/>
      <c r="AA170" s="32"/>
      <c r="AB170" s="32"/>
      <c r="AC170" s="32"/>
      <c r="AD170" s="32"/>
      <c r="AE170" s="32"/>
      <c r="AR170" s="189" t="s">
        <v>337</v>
      </c>
      <c r="AT170" s="189" t="s">
        <v>447</v>
      </c>
      <c r="AU170" s="189" t="s">
        <v>81</v>
      </c>
      <c r="AY170" s="15" t="s">
        <v>168</v>
      </c>
      <c r="BE170" s="190">
        <f t="shared" si="24"/>
        <v>0</v>
      </c>
      <c r="BF170" s="190">
        <f t="shared" si="25"/>
        <v>0</v>
      </c>
      <c r="BG170" s="190">
        <f t="shared" si="26"/>
        <v>0</v>
      </c>
      <c r="BH170" s="190">
        <f t="shared" si="27"/>
        <v>0</v>
      </c>
      <c r="BI170" s="190">
        <f t="shared" si="28"/>
        <v>0</v>
      </c>
      <c r="BJ170" s="15" t="s">
        <v>81</v>
      </c>
      <c r="BK170" s="190">
        <f t="shared" si="29"/>
        <v>0</v>
      </c>
      <c r="BL170" s="15" t="s">
        <v>253</v>
      </c>
      <c r="BM170" s="189" t="s">
        <v>1756</v>
      </c>
    </row>
    <row r="171" spans="1:65" s="12" customFormat="1" ht="25.9" customHeight="1">
      <c r="B171" s="161"/>
      <c r="C171" s="162"/>
      <c r="D171" s="163" t="s">
        <v>73</v>
      </c>
      <c r="E171" s="164" t="s">
        <v>1757</v>
      </c>
      <c r="F171" s="164" t="s">
        <v>1758</v>
      </c>
      <c r="G171" s="162"/>
      <c r="H171" s="162"/>
      <c r="I171" s="165"/>
      <c r="J171" s="166">
        <f>BK171</f>
        <v>0</v>
      </c>
      <c r="K171" s="162"/>
      <c r="L171" s="167"/>
      <c r="M171" s="168"/>
      <c r="N171" s="169"/>
      <c r="O171" s="169"/>
      <c r="P171" s="170">
        <f>P172</f>
        <v>0</v>
      </c>
      <c r="Q171" s="169"/>
      <c r="R171" s="170">
        <f>R172</f>
        <v>0</v>
      </c>
      <c r="S171" s="169"/>
      <c r="T171" s="171">
        <f>T172</f>
        <v>0</v>
      </c>
      <c r="AR171" s="172" t="s">
        <v>194</v>
      </c>
      <c r="AT171" s="173" t="s">
        <v>73</v>
      </c>
      <c r="AU171" s="173" t="s">
        <v>74</v>
      </c>
      <c r="AY171" s="172" t="s">
        <v>168</v>
      </c>
      <c r="BK171" s="174">
        <f>BK172</f>
        <v>0</v>
      </c>
    </row>
    <row r="172" spans="1:65" s="2" customFormat="1" ht="14.45" customHeight="1">
      <c r="A172" s="32"/>
      <c r="B172" s="33"/>
      <c r="C172" s="177" t="s">
        <v>573</v>
      </c>
      <c r="D172" s="177" t="s">
        <v>173</v>
      </c>
      <c r="E172" s="178" t="s">
        <v>1759</v>
      </c>
      <c r="F172" s="179" t="s">
        <v>1760</v>
      </c>
      <c r="G172" s="180" t="s">
        <v>1761</v>
      </c>
      <c r="H172" s="181">
        <v>1</v>
      </c>
      <c r="I172" s="182"/>
      <c r="J172" s="183">
        <f>ROUND(I172*H172,2)</f>
        <v>0</v>
      </c>
      <c r="K172" s="184"/>
      <c r="L172" s="37"/>
      <c r="M172" s="185" t="s">
        <v>19</v>
      </c>
      <c r="N172" s="186" t="s">
        <v>45</v>
      </c>
      <c r="O172" s="62"/>
      <c r="P172" s="187">
        <f>O172*H172</f>
        <v>0</v>
      </c>
      <c r="Q172" s="187">
        <v>0</v>
      </c>
      <c r="R172" s="187">
        <f>Q172*H172</f>
        <v>0</v>
      </c>
      <c r="S172" s="187">
        <v>0</v>
      </c>
      <c r="T172" s="188">
        <f>S172*H172</f>
        <v>0</v>
      </c>
      <c r="U172" s="32"/>
      <c r="V172" s="32"/>
      <c r="W172" s="32"/>
      <c r="X172" s="32"/>
      <c r="Y172" s="32"/>
      <c r="Z172" s="32"/>
      <c r="AA172" s="32"/>
      <c r="AB172" s="32"/>
      <c r="AC172" s="32"/>
      <c r="AD172" s="32"/>
      <c r="AE172" s="32"/>
      <c r="AR172" s="189" t="s">
        <v>1762</v>
      </c>
      <c r="AT172" s="189" t="s">
        <v>173</v>
      </c>
      <c r="AU172" s="189" t="s">
        <v>81</v>
      </c>
      <c r="AY172" s="15" t="s">
        <v>168</v>
      </c>
      <c r="BE172" s="190">
        <f>IF(N172="základní",J172,0)</f>
        <v>0</v>
      </c>
      <c r="BF172" s="190">
        <f>IF(N172="snížená",J172,0)</f>
        <v>0</v>
      </c>
      <c r="BG172" s="190">
        <f>IF(N172="zákl. přenesená",J172,0)</f>
        <v>0</v>
      </c>
      <c r="BH172" s="190">
        <f>IF(N172="sníž. přenesená",J172,0)</f>
        <v>0</v>
      </c>
      <c r="BI172" s="190">
        <f>IF(N172="nulová",J172,0)</f>
        <v>0</v>
      </c>
      <c r="BJ172" s="15" t="s">
        <v>81</v>
      </c>
      <c r="BK172" s="190">
        <f>ROUND(I172*H172,2)</f>
        <v>0</v>
      </c>
      <c r="BL172" s="15" t="s">
        <v>1762</v>
      </c>
      <c r="BM172" s="189" t="s">
        <v>1763</v>
      </c>
    </row>
    <row r="173" spans="1:65" s="12" customFormat="1" ht="25.9" customHeight="1">
      <c r="B173" s="161"/>
      <c r="C173" s="162"/>
      <c r="D173" s="163" t="s">
        <v>73</v>
      </c>
      <c r="E173" s="164" t="s">
        <v>1764</v>
      </c>
      <c r="F173" s="164" t="s">
        <v>1765</v>
      </c>
      <c r="G173" s="162"/>
      <c r="H173" s="162"/>
      <c r="I173" s="165"/>
      <c r="J173" s="166">
        <f>BK173</f>
        <v>0</v>
      </c>
      <c r="K173" s="162"/>
      <c r="L173" s="167"/>
      <c r="M173" s="168"/>
      <c r="N173" s="169"/>
      <c r="O173" s="169"/>
      <c r="P173" s="170">
        <f>P174</f>
        <v>0</v>
      </c>
      <c r="Q173" s="169"/>
      <c r="R173" s="170">
        <f>R174</f>
        <v>0</v>
      </c>
      <c r="S173" s="169"/>
      <c r="T173" s="171">
        <f>T174</f>
        <v>0</v>
      </c>
      <c r="AR173" s="172" t="s">
        <v>194</v>
      </c>
      <c r="AT173" s="173" t="s">
        <v>73</v>
      </c>
      <c r="AU173" s="173" t="s">
        <v>74</v>
      </c>
      <c r="AY173" s="172" t="s">
        <v>168</v>
      </c>
      <c r="BK173" s="174">
        <f>BK174</f>
        <v>0</v>
      </c>
    </row>
    <row r="174" spans="1:65" s="2" customFormat="1" ht="14.45" customHeight="1">
      <c r="A174" s="32"/>
      <c r="B174" s="33"/>
      <c r="C174" s="177" t="s">
        <v>580</v>
      </c>
      <c r="D174" s="177" t="s">
        <v>173</v>
      </c>
      <c r="E174" s="178" t="s">
        <v>1766</v>
      </c>
      <c r="F174" s="179" t="s">
        <v>1767</v>
      </c>
      <c r="G174" s="180" t="s">
        <v>1761</v>
      </c>
      <c r="H174" s="181">
        <v>1</v>
      </c>
      <c r="I174" s="182"/>
      <c r="J174" s="183">
        <f>ROUND(I174*H174,2)</f>
        <v>0</v>
      </c>
      <c r="K174" s="184"/>
      <c r="L174" s="37"/>
      <c r="M174" s="185" t="s">
        <v>19</v>
      </c>
      <c r="N174" s="186" t="s">
        <v>45</v>
      </c>
      <c r="O174" s="62"/>
      <c r="P174" s="187">
        <f>O174*H174</f>
        <v>0</v>
      </c>
      <c r="Q174" s="187">
        <v>0</v>
      </c>
      <c r="R174" s="187">
        <f>Q174*H174</f>
        <v>0</v>
      </c>
      <c r="S174" s="187">
        <v>0</v>
      </c>
      <c r="T174" s="188">
        <f>S174*H174</f>
        <v>0</v>
      </c>
      <c r="U174" s="32"/>
      <c r="V174" s="32"/>
      <c r="W174" s="32"/>
      <c r="X174" s="32"/>
      <c r="Y174" s="32"/>
      <c r="Z174" s="32"/>
      <c r="AA174" s="32"/>
      <c r="AB174" s="32"/>
      <c r="AC174" s="32"/>
      <c r="AD174" s="32"/>
      <c r="AE174" s="32"/>
      <c r="AR174" s="189" t="s">
        <v>1762</v>
      </c>
      <c r="AT174" s="189" t="s">
        <v>173</v>
      </c>
      <c r="AU174" s="189" t="s">
        <v>81</v>
      </c>
      <c r="AY174" s="15" t="s">
        <v>168</v>
      </c>
      <c r="BE174" s="190">
        <f>IF(N174="základní",J174,0)</f>
        <v>0</v>
      </c>
      <c r="BF174" s="190">
        <f>IF(N174="snížená",J174,0)</f>
        <v>0</v>
      </c>
      <c r="BG174" s="190">
        <f>IF(N174="zákl. přenesená",J174,0)</f>
        <v>0</v>
      </c>
      <c r="BH174" s="190">
        <f>IF(N174="sníž. přenesená",J174,0)</f>
        <v>0</v>
      </c>
      <c r="BI174" s="190">
        <f>IF(N174="nulová",J174,0)</f>
        <v>0</v>
      </c>
      <c r="BJ174" s="15" t="s">
        <v>81</v>
      </c>
      <c r="BK174" s="190">
        <f>ROUND(I174*H174,2)</f>
        <v>0</v>
      </c>
      <c r="BL174" s="15" t="s">
        <v>1762</v>
      </c>
      <c r="BM174" s="189" t="s">
        <v>1768</v>
      </c>
    </row>
    <row r="175" spans="1:65" s="12" customFormat="1" ht="25.9" customHeight="1">
      <c r="B175" s="161"/>
      <c r="C175" s="162"/>
      <c r="D175" s="163" t="s">
        <v>73</v>
      </c>
      <c r="E175" s="164" t="s">
        <v>1769</v>
      </c>
      <c r="F175" s="164" t="s">
        <v>1770</v>
      </c>
      <c r="G175" s="162"/>
      <c r="H175" s="162"/>
      <c r="I175" s="165"/>
      <c r="J175" s="166">
        <f>BK175</f>
        <v>0</v>
      </c>
      <c r="K175" s="162"/>
      <c r="L175" s="167"/>
      <c r="M175" s="168"/>
      <c r="N175" s="169"/>
      <c r="O175" s="169"/>
      <c r="P175" s="170">
        <f>SUM(P176:P177)</f>
        <v>0</v>
      </c>
      <c r="Q175" s="169"/>
      <c r="R175" s="170">
        <f>SUM(R176:R177)</f>
        <v>0</v>
      </c>
      <c r="S175" s="169"/>
      <c r="T175" s="171">
        <f>SUM(T176:T177)</f>
        <v>0</v>
      </c>
      <c r="AR175" s="172" t="s">
        <v>194</v>
      </c>
      <c r="AT175" s="173" t="s">
        <v>73</v>
      </c>
      <c r="AU175" s="173" t="s">
        <v>74</v>
      </c>
      <c r="AY175" s="172" t="s">
        <v>168</v>
      </c>
      <c r="BK175" s="174">
        <f>SUM(BK176:BK177)</f>
        <v>0</v>
      </c>
    </row>
    <row r="176" spans="1:65" s="2" customFormat="1" ht="14.45" customHeight="1">
      <c r="A176" s="32"/>
      <c r="B176" s="33"/>
      <c r="C176" s="177" t="s">
        <v>584</v>
      </c>
      <c r="D176" s="177" t="s">
        <v>173</v>
      </c>
      <c r="E176" s="178" t="s">
        <v>1771</v>
      </c>
      <c r="F176" s="179" t="s">
        <v>1772</v>
      </c>
      <c r="G176" s="180" t="s">
        <v>1761</v>
      </c>
      <c r="H176" s="181">
        <v>1</v>
      </c>
      <c r="I176" s="182"/>
      <c r="J176" s="183">
        <f>ROUND(I176*H176,2)</f>
        <v>0</v>
      </c>
      <c r="K176" s="184"/>
      <c r="L176" s="37"/>
      <c r="M176" s="185" t="s">
        <v>19</v>
      </c>
      <c r="N176" s="186" t="s">
        <v>45</v>
      </c>
      <c r="O176" s="62"/>
      <c r="P176" s="187">
        <f>O176*H176</f>
        <v>0</v>
      </c>
      <c r="Q176" s="187">
        <v>0</v>
      </c>
      <c r="R176" s="187">
        <f>Q176*H176</f>
        <v>0</v>
      </c>
      <c r="S176" s="187">
        <v>0</v>
      </c>
      <c r="T176" s="188">
        <f>S176*H176</f>
        <v>0</v>
      </c>
      <c r="U176" s="32"/>
      <c r="V176" s="32"/>
      <c r="W176" s="32"/>
      <c r="X176" s="32"/>
      <c r="Y176" s="32"/>
      <c r="Z176" s="32"/>
      <c r="AA176" s="32"/>
      <c r="AB176" s="32"/>
      <c r="AC176" s="32"/>
      <c r="AD176" s="32"/>
      <c r="AE176" s="32"/>
      <c r="AR176" s="189" t="s">
        <v>1762</v>
      </c>
      <c r="AT176" s="189" t="s">
        <v>173</v>
      </c>
      <c r="AU176" s="189" t="s">
        <v>81</v>
      </c>
      <c r="AY176" s="15" t="s">
        <v>168</v>
      </c>
      <c r="BE176" s="190">
        <f>IF(N176="základní",J176,0)</f>
        <v>0</v>
      </c>
      <c r="BF176" s="190">
        <f>IF(N176="snížená",J176,0)</f>
        <v>0</v>
      </c>
      <c r="BG176" s="190">
        <f>IF(N176="zákl. přenesená",J176,0)</f>
        <v>0</v>
      </c>
      <c r="BH176" s="190">
        <f>IF(N176="sníž. přenesená",J176,0)</f>
        <v>0</v>
      </c>
      <c r="BI176" s="190">
        <f>IF(N176="nulová",J176,0)</f>
        <v>0</v>
      </c>
      <c r="BJ176" s="15" t="s">
        <v>81</v>
      </c>
      <c r="BK176" s="190">
        <f>ROUND(I176*H176,2)</f>
        <v>0</v>
      </c>
      <c r="BL176" s="15" t="s">
        <v>1762</v>
      </c>
      <c r="BM176" s="189" t="s">
        <v>1773</v>
      </c>
    </row>
    <row r="177" spans="1:65" s="2" customFormat="1" ht="14.45" customHeight="1">
      <c r="A177" s="32"/>
      <c r="B177" s="33"/>
      <c r="C177" s="177" t="s">
        <v>587</v>
      </c>
      <c r="D177" s="177" t="s">
        <v>173</v>
      </c>
      <c r="E177" s="178" t="s">
        <v>1774</v>
      </c>
      <c r="F177" s="179" t="s">
        <v>1775</v>
      </c>
      <c r="G177" s="180" t="s">
        <v>1761</v>
      </c>
      <c r="H177" s="181">
        <v>1</v>
      </c>
      <c r="I177" s="182"/>
      <c r="J177" s="183">
        <f>ROUND(I177*H177,2)</f>
        <v>0</v>
      </c>
      <c r="K177" s="184"/>
      <c r="L177" s="37"/>
      <c r="M177" s="185" t="s">
        <v>19</v>
      </c>
      <c r="N177" s="186" t="s">
        <v>45</v>
      </c>
      <c r="O177" s="62"/>
      <c r="P177" s="187">
        <f>O177*H177</f>
        <v>0</v>
      </c>
      <c r="Q177" s="187">
        <v>0</v>
      </c>
      <c r="R177" s="187">
        <f>Q177*H177</f>
        <v>0</v>
      </c>
      <c r="S177" s="187">
        <v>0</v>
      </c>
      <c r="T177" s="188">
        <f>S177*H177</f>
        <v>0</v>
      </c>
      <c r="U177" s="32"/>
      <c r="V177" s="32"/>
      <c r="W177" s="32"/>
      <c r="X177" s="32"/>
      <c r="Y177" s="32"/>
      <c r="Z177" s="32"/>
      <c r="AA177" s="32"/>
      <c r="AB177" s="32"/>
      <c r="AC177" s="32"/>
      <c r="AD177" s="32"/>
      <c r="AE177" s="32"/>
      <c r="AR177" s="189" t="s">
        <v>1762</v>
      </c>
      <c r="AT177" s="189" t="s">
        <v>173</v>
      </c>
      <c r="AU177" s="189" t="s">
        <v>81</v>
      </c>
      <c r="AY177" s="15" t="s">
        <v>168</v>
      </c>
      <c r="BE177" s="190">
        <f>IF(N177="základní",J177,0)</f>
        <v>0</v>
      </c>
      <c r="BF177" s="190">
        <f>IF(N177="snížená",J177,0)</f>
        <v>0</v>
      </c>
      <c r="BG177" s="190">
        <f>IF(N177="zákl. přenesená",J177,0)</f>
        <v>0</v>
      </c>
      <c r="BH177" s="190">
        <f>IF(N177="sníž. přenesená",J177,0)</f>
        <v>0</v>
      </c>
      <c r="BI177" s="190">
        <f>IF(N177="nulová",J177,0)</f>
        <v>0</v>
      </c>
      <c r="BJ177" s="15" t="s">
        <v>81</v>
      </c>
      <c r="BK177" s="190">
        <f>ROUND(I177*H177,2)</f>
        <v>0</v>
      </c>
      <c r="BL177" s="15" t="s">
        <v>1762</v>
      </c>
      <c r="BM177" s="189" t="s">
        <v>1776</v>
      </c>
    </row>
    <row r="178" spans="1:65" s="12" customFormat="1" ht="25.9" customHeight="1">
      <c r="B178" s="161"/>
      <c r="C178" s="162"/>
      <c r="D178" s="163" t="s">
        <v>73</v>
      </c>
      <c r="E178" s="164" t="s">
        <v>1777</v>
      </c>
      <c r="F178" s="164" t="s">
        <v>1778</v>
      </c>
      <c r="G178" s="162"/>
      <c r="H178" s="162"/>
      <c r="I178" s="165"/>
      <c r="J178" s="166">
        <f>BK178</f>
        <v>0</v>
      </c>
      <c r="K178" s="162"/>
      <c r="L178" s="167"/>
      <c r="M178" s="168"/>
      <c r="N178" s="169"/>
      <c r="O178" s="169"/>
      <c r="P178" s="170">
        <f>SUM(P179:P184)</f>
        <v>0</v>
      </c>
      <c r="Q178" s="169"/>
      <c r="R178" s="170">
        <f>SUM(R179:R184)</f>
        <v>0</v>
      </c>
      <c r="S178" s="169"/>
      <c r="T178" s="171">
        <f>SUM(T179:T184)</f>
        <v>0</v>
      </c>
      <c r="AR178" s="172" t="s">
        <v>194</v>
      </c>
      <c r="AT178" s="173" t="s">
        <v>73</v>
      </c>
      <c r="AU178" s="173" t="s">
        <v>74</v>
      </c>
      <c r="AY178" s="172" t="s">
        <v>168</v>
      </c>
      <c r="BK178" s="174">
        <f>SUM(BK179:BK184)</f>
        <v>0</v>
      </c>
    </row>
    <row r="179" spans="1:65" s="2" customFormat="1" ht="14.45" customHeight="1">
      <c r="A179" s="32"/>
      <c r="B179" s="33"/>
      <c r="C179" s="177" t="s">
        <v>591</v>
      </c>
      <c r="D179" s="177" t="s">
        <v>173</v>
      </c>
      <c r="E179" s="178" t="s">
        <v>1779</v>
      </c>
      <c r="F179" s="179" t="s">
        <v>1780</v>
      </c>
      <c r="G179" s="180" t="s">
        <v>1761</v>
      </c>
      <c r="H179" s="181">
        <v>1</v>
      </c>
      <c r="I179" s="182"/>
      <c r="J179" s="183">
        <f t="shared" ref="J179:J184" si="30">ROUND(I179*H179,2)</f>
        <v>0</v>
      </c>
      <c r="K179" s="184"/>
      <c r="L179" s="37"/>
      <c r="M179" s="185" t="s">
        <v>19</v>
      </c>
      <c r="N179" s="186" t="s">
        <v>45</v>
      </c>
      <c r="O179" s="62"/>
      <c r="P179" s="187">
        <f t="shared" ref="P179:P184" si="31">O179*H179</f>
        <v>0</v>
      </c>
      <c r="Q179" s="187">
        <v>0</v>
      </c>
      <c r="R179" s="187">
        <f t="shared" ref="R179:R184" si="32">Q179*H179</f>
        <v>0</v>
      </c>
      <c r="S179" s="187">
        <v>0</v>
      </c>
      <c r="T179" s="188">
        <f t="shared" ref="T179:T184" si="33">S179*H179</f>
        <v>0</v>
      </c>
      <c r="U179" s="32"/>
      <c r="V179" s="32"/>
      <c r="W179" s="32"/>
      <c r="X179" s="32"/>
      <c r="Y179" s="32"/>
      <c r="Z179" s="32"/>
      <c r="AA179" s="32"/>
      <c r="AB179" s="32"/>
      <c r="AC179" s="32"/>
      <c r="AD179" s="32"/>
      <c r="AE179" s="32"/>
      <c r="AR179" s="189" t="s">
        <v>1762</v>
      </c>
      <c r="AT179" s="189" t="s">
        <v>173</v>
      </c>
      <c r="AU179" s="189" t="s">
        <v>81</v>
      </c>
      <c r="AY179" s="15" t="s">
        <v>168</v>
      </c>
      <c r="BE179" s="190">
        <f t="shared" ref="BE179:BE184" si="34">IF(N179="základní",J179,0)</f>
        <v>0</v>
      </c>
      <c r="BF179" s="190">
        <f t="shared" ref="BF179:BF184" si="35">IF(N179="snížená",J179,0)</f>
        <v>0</v>
      </c>
      <c r="BG179" s="190">
        <f t="shared" ref="BG179:BG184" si="36">IF(N179="zákl. přenesená",J179,0)</f>
        <v>0</v>
      </c>
      <c r="BH179" s="190">
        <f t="shared" ref="BH179:BH184" si="37">IF(N179="sníž. přenesená",J179,0)</f>
        <v>0</v>
      </c>
      <c r="BI179" s="190">
        <f t="shared" ref="BI179:BI184" si="38">IF(N179="nulová",J179,0)</f>
        <v>0</v>
      </c>
      <c r="BJ179" s="15" t="s">
        <v>81</v>
      </c>
      <c r="BK179" s="190">
        <f t="shared" ref="BK179:BK184" si="39">ROUND(I179*H179,2)</f>
        <v>0</v>
      </c>
      <c r="BL179" s="15" t="s">
        <v>1762</v>
      </c>
      <c r="BM179" s="189" t="s">
        <v>1781</v>
      </c>
    </row>
    <row r="180" spans="1:65" s="2" customFormat="1" ht="14.45" customHeight="1">
      <c r="A180" s="32"/>
      <c r="B180" s="33"/>
      <c r="C180" s="177" t="s">
        <v>595</v>
      </c>
      <c r="D180" s="177" t="s">
        <v>173</v>
      </c>
      <c r="E180" s="178" t="s">
        <v>1782</v>
      </c>
      <c r="F180" s="179" t="s">
        <v>1783</v>
      </c>
      <c r="G180" s="180" t="s">
        <v>1761</v>
      </c>
      <c r="H180" s="181">
        <v>1</v>
      </c>
      <c r="I180" s="182"/>
      <c r="J180" s="183">
        <f t="shared" si="30"/>
        <v>0</v>
      </c>
      <c r="K180" s="184"/>
      <c r="L180" s="37"/>
      <c r="M180" s="185" t="s">
        <v>19</v>
      </c>
      <c r="N180" s="186" t="s">
        <v>45</v>
      </c>
      <c r="O180" s="62"/>
      <c r="P180" s="187">
        <f t="shared" si="31"/>
        <v>0</v>
      </c>
      <c r="Q180" s="187">
        <v>0</v>
      </c>
      <c r="R180" s="187">
        <f t="shared" si="32"/>
        <v>0</v>
      </c>
      <c r="S180" s="187">
        <v>0</v>
      </c>
      <c r="T180" s="188">
        <f t="shared" si="33"/>
        <v>0</v>
      </c>
      <c r="U180" s="32"/>
      <c r="V180" s="32"/>
      <c r="W180" s="32"/>
      <c r="X180" s="32"/>
      <c r="Y180" s="32"/>
      <c r="Z180" s="32"/>
      <c r="AA180" s="32"/>
      <c r="AB180" s="32"/>
      <c r="AC180" s="32"/>
      <c r="AD180" s="32"/>
      <c r="AE180" s="32"/>
      <c r="AR180" s="189" t="s">
        <v>1762</v>
      </c>
      <c r="AT180" s="189" t="s">
        <v>173</v>
      </c>
      <c r="AU180" s="189" t="s">
        <v>81</v>
      </c>
      <c r="AY180" s="15" t="s">
        <v>168</v>
      </c>
      <c r="BE180" s="190">
        <f t="shared" si="34"/>
        <v>0</v>
      </c>
      <c r="BF180" s="190">
        <f t="shared" si="35"/>
        <v>0</v>
      </c>
      <c r="BG180" s="190">
        <f t="shared" si="36"/>
        <v>0</v>
      </c>
      <c r="BH180" s="190">
        <f t="shared" si="37"/>
        <v>0</v>
      </c>
      <c r="BI180" s="190">
        <f t="shared" si="38"/>
        <v>0</v>
      </c>
      <c r="BJ180" s="15" t="s">
        <v>81</v>
      </c>
      <c r="BK180" s="190">
        <f t="shared" si="39"/>
        <v>0</v>
      </c>
      <c r="BL180" s="15" t="s">
        <v>1762</v>
      </c>
      <c r="BM180" s="189" t="s">
        <v>1784</v>
      </c>
    </row>
    <row r="181" spans="1:65" s="2" customFormat="1" ht="14.45" customHeight="1">
      <c r="A181" s="32"/>
      <c r="B181" s="33"/>
      <c r="C181" s="177" t="s">
        <v>599</v>
      </c>
      <c r="D181" s="177" t="s">
        <v>173</v>
      </c>
      <c r="E181" s="178" t="s">
        <v>1785</v>
      </c>
      <c r="F181" s="179" t="s">
        <v>1786</v>
      </c>
      <c r="G181" s="180" t="s">
        <v>1761</v>
      </c>
      <c r="H181" s="181">
        <v>1</v>
      </c>
      <c r="I181" s="182"/>
      <c r="J181" s="183">
        <f t="shared" si="30"/>
        <v>0</v>
      </c>
      <c r="K181" s="184"/>
      <c r="L181" s="37"/>
      <c r="M181" s="185" t="s">
        <v>19</v>
      </c>
      <c r="N181" s="186" t="s">
        <v>45</v>
      </c>
      <c r="O181" s="62"/>
      <c r="P181" s="187">
        <f t="shared" si="31"/>
        <v>0</v>
      </c>
      <c r="Q181" s="187">
        <v>0</v>
      </c>
      <c r="R181" s="187">
        <f t="shared" si="32"/>
        <v>0</v>
      </c>
      <c r="S181" s="187">
        <v>0</v>
      </c>
      <c r="T181" s="188">
        <f t="shared" si="33"/>
        <v>0</v>
      </c>
      <c r="U181" s="32"/>
      <c r="V181" s="32"/>
      <c r="W181" s="32"/>
      <c r="X181" s="32"/>
      <c r="Y181" s="32"/>
      <c r="Z181" s="32"/>
      <c r="AA181" s="32"/>
      <c r="AB181" s="32"/>
      <c r="AC181" s="32"/>
      <c r="AD181" s="32"/>
      <c r="AE181" s="32"/>
      <c r="AR181" s="189" t="s">
        <v>1762</v>
      </c>
      <c r="AT181" s="189" t="s">
        <v>173</v>
      </c>
      <c r="AU181" s="189" t="s">
        <v>81</v>
      </c>
      <c r="AY181" s="15" t="s">
        <v>168</v>
      </c>
      <c r="BE181" s="190">
        <f t="shared" si="34"/>
        <v>0</v>
      </c>
      <c r="BF181" s="190">
        <f t="shared" si="35"/>
        <v>0</v>
      </c>
      <c r="BG181" s="190">
        <f t="shared" si="36"/>
        <v>0</v>
      </c>
      <c r="BH181" s="190">
        <f t="shared" si="37"/>
        <v>0</v>
      </c>
      <c r="BI181" s="190">
        <f t="shared" si="38"/>
        <v>0</v>
      </c>
      <c r="BJ181" s="15" t="s">
        <v>81</v>
      </c>
      <c r="BK181" s="190">
        <f t="shared" si="39"/>
        <v>0</v>
      </c>
      <c r="BL181" s="15" t="s">
        <v>1762</v>
      </c>
      <c r="BM181" s="189" t="s">
        <v>1787</v>
      </c>
    </row>
    <row r="182" spans="1:65" s="2" customFormat="1" ht="14.45" customHeight="1">
      <c r="A182" s="32"/>
      <c r="B182" s="33"/>
      <c r="C182" s="177" t="s">
        <v>603</v>
      </c>
      <c r="D182" s="177" t="s">
        <v>173</v>
      </c>
      <c r="E182" s="178" t="s">
        <v>1788</v>
      </c>
      <c r="F182" s="179" t="s">
        <v>1789</v>
      </c>
      <c r="G182" s="180" t="s">
        <v>1761</v>
      </c>
      <c r="H182" s="181">
        <v>1</v>
      </c>
      <c r="I182" s="182"/>
      <c r="J182" s="183">
        <f t="shared" si="30"/>
        <v>0</v>
      </c>
      <c r="K182" s="184"/>
      <c r="L182" s="37"/>
      <c r="M182" s="185" t="s">
        <v>19</v>
      </c>
      <c r="N182" s="186" t="s">
        <v>45</v>
      </c>
      <c r="O182" s="62"/>
      <c r="P182" s="187">
        <f t="shared" si="31"/>
        <v>0</v>
      </c>
      <c r="Q182" s="187">
        <v>0</v>
      </c>
      <c r="R182" s="187">
        <f t="shared" si="32"/>
        <v>0</v>
      </c>
      <c r="S182" s="187">
        <v>0</v>
      </c>
      <c r="T182" s="188">
        <f t="shared" si="33"/>
        <v>0</v>
      </c>
      <c r="U182" s="32"/>
      <c r="V182" s="32"/>
      <c r="W182" s="32"/>
      <c r="X182" s="32"/>
      <c r="Y182" s="32"/>
      <c r="Z182" s="32"/>
      <c r="AA182" s="32"/>
      <c r="AB182" s="32"/>
      <c r="AC182" s="32"/>
      <c r="AD182" s="32"/>
      <c r="AE182" s="32"/>
      <c r="AR182" s="189" t="s">
        <v>1762</v>
      </c>
      <c r="AT182" s="189" t="s">
        <v>173</v>
      </c>
      <c r="AU182" s="189" t="s">
        <v>81</v>
      </c>
      <c r="AY182" s="15" t="s">
        <v>168</v>
      </c>
      <c r="BE182" s="190">
        <f t="shared" si="34"/>
        <v>0</v>
      </c>
      <c r="BF182" s="190">
        <f t="shared" si="35"/>
        <v>0</v>
      </c>
      <c r="BG182" s="190">
        <f t="shared" si="36"/>
        <v>0</v>
      </c>
      <c r="BH182" s="190">
        <f t="shared" si="37"/>
        <v>0</v>
      </c>
      <c r="BI182" s="190">
        <f t="shared" si="38"/>
        <v>0</v>
      </c>
      <c r="BJ182" s="15" t="s">
        <v>81</v>
      </c>
      <c r="BK182" s="190">
        <f t="shared" si="39"/>
        <v>0</v>
      </c>
      <c r="BL182" s="15" t="s">
        <v>1762</v>
      </c>
      <c r="BM182" s="189" t="s">
        <v>1790</v>
      </c>
    </row>
    <row r="183" spans="1:65" s="2" customFormat="1" ht="14.45" customHeight="1">
      <c r="A183" s="32"/>
      <c r="B183" s="33"/>
      <c r="C183" s="177" t="s">
        <v>607</v>
      </c>
      <c r="D183" s="177" t="s">
        <v>173</v>
      </c>
      <c r="E183" s="178" t="s">
        <v>1791</v>
      </c>
      <c r="F183" s="179" t="s">
        <v>1792</v>
      </c>
      <c r="G183" s="180" t="s">
        <v>1761</v>
      </c>
      <c r="H183" s="181">
        <v>1</v>
      </c>
      <c r="I183" s="182"/>
      <c r="J183" s="183">
        <f t="shared" si="30"/>
        <v>0</v>
      </c>
      <c r="K183" s="184"/>
      <c r="L183" s="37"/>
      <c r="M183" s="185" t="s">
        <v>19</v>
      </c>
      <c r="N183" s="186" t="s">
        <v>45</v>
      </c>
      <c r="O183" s="62"/>
      <c r="P183" s="187">
        <f t="shared" si="31"/>
        <v>0</v>
      </c>
      <c r="Q183" s="187">
        <v>0</v>
      </c>
      <c r="R183" s="187">
        <f t="shared" si="32"/>
        <v>0</v>
      </c>
      <c r="S183" s="187">
        <v>0</v>
      </c>
      <c r="T183" s="188">
        <f t="shared" si="33"/>
        <v>0</v>
      </c>
      <c r="U183" s="32"/>
      <c r="V183" s="32"/>
      <c r="W183" s="32"/>
      <c r="X183" s="32"/>
      <c r="Y183" s="32"/>
      <c r="Z183" s="32"/>
      <c r="AA183" s="32"/>
      <c r="AB183" s="32"/>
      <c r="AC183" s="32"/>
      <c r="AD183" s="32"/>
      <c r="AE183" s="32"/>
      <c r="AR183" s="189" t="s">
        <v>1762</v>
      </c>
      <c r="AT183" s="189" t="s">
        <v>173</v>
      </c>
      <c r="AU183" s="189" t="s">
        <v>81</v>
      </c>
      <c r="AY183" s="15" t="s">
        <v>168</v>
      </c>
      <c r="BE183" s="190">
        <f t="shared" si="34"/>
        <v>0</v>
      </c>
      <c r="BF183" s="190">
        <f t="shared" si="35"/>
        <v>0</v>
      </c>
      <c r="BG183" s="190">
        <f t="shared" si="36"/>
        <v>0</v>
      </c>
      <c r="BH183" s="190">
        <f t="shared" si="37"/>
        <v>0</v>
      </c>
      <c r="BI183" s="190">
        <f t="shared" si="38"/>
        <v>0</v>
      </c>
      <c r="BJ183" s="15" t="s">
        <v>81</v>
      </c>
      <c r="BK183" s="190">
        <f t="shared" si="39"/>
        <v>0</v>
      </c>
      <c r="BL183" s="15" t="s">
        <v>1762</v>
      </c>
      <c r="BM183" s="189" t="s">
        <v>1793</v>
      </c>
    </row>
    <row r="184" spans="1:65" s="2" customFormat="1" ht="14.45" customHeight="1">
      <c r="A184" s="32"/>
      <c r="B184" s="33"/>
      <c r="C184" s="177" t="s">
        <v>611</v>
      </c>
      <c r="D184" s="177" t="s">
        <v>173</v>
      </c>
      <c r="E184" s="178" t="s">
        <v>1794</v>
      </c>
      <c r="F184" s="179" t="s">
        <v>1795</v>
      </c>
      <c r="G184" s="180" t="s">
        <v>1761</v>
      </c>
      <c r="H184" s="181">
        <v>1</v>
      </c>
      <c r="I184" s="182"/>
      <c r="J184" s="183">
        <f t="shared" si="30"/>
        <v>0</v>
      </c>
      <c r="K184" s="184"/>
      <c r="L184" s="37"/>
      <c r="M184" s="209" t="s">
        <v>19</v>
      </c>
      <c r="N184" s="210" t="s">
        <v>45</v>
      </c>
      <c r="O184" s="211"/>
      <c r="P184" s="212">
        <f t="shared" si="31"/>
        <v>0</v>
      </c>
      <c r="Q184" s="212">
        <v>0</v>
      </c>
      <c r="R184" s="212">
        <f t="shared" si="32"/>
        <v>0</v>
      </c>
      <c r="S184" s="212">
        <v>0</v>
      </c>
      <c r="T184" s="213">
        <f t="shared" si="33"/>
        <v>0</v>
      </c>
      <c r="U184" s="32"/>
      <c r="V184" s="32"/>
      <c r="W184" s="32"/>
      <c r="X184" s="32"/>
      <c r="Y184" s="32"/>
      <c r="Z184" s="32"/>
      <c r="AA184" s="32"/>
      <c r="AB184" s="32"/>
      <c r="AC184" s="32"/>
      <c r="AD184" s="32"/>
      <c r="AE184" s="32"/>
      <c r="AR184" s="189" t="s">
        <v>1762</v>
      </c>
      <c r="AT184" s="189" t="s">
        <v>173</v>
      </c>
      <c r="AU184" s="189" t="s">
        <v>81</v>
      </c>
      <c r="AY184" s="15" t="s">
        <v>168</v>
      </c>
      <c r="BE184" s="190">
        <f t="shared" si="34"/>
        <v>0</v>
      </c>
      <c r="BF184" s="190">
        <f t="shared" si="35"/>
        <v>0</v>
      </c>
      <c r="BG184" s="190">
        <f t="shared" si="36"/>
        <v>0</v>
      </c>
      <c r="BH184" s="190">
        <f t="shared" si="37"/>
        <v>0</v>
      </c>
      <c r="BI184" s="190">
        <f t="shared" si="38"/>
        <v>0</v>
      </c>
      <c r="BJ184" s="15" t="s">
        <v>81</v>
      </c>
      <c r="BK184" s="190">
        <f t="shared" si="39"/>
        <v>0</v>
      </c>
      <c r="BL184" s="15" t="s">
        <v>1762</v>
      </c>
      <c r="BM184" s="189" t="s">
        <v>1796</v>
      </c>
    </row>
    <row r="185" spans="1:65" s="2" customFormat="1" ht="6.95" customHeight="1">
      <c r="A185" s="32"/>
      <c r="B185" s="45"/>
      <c r="C185" s="46"/>
      <c r="D185" s="46"/>
      <c r="E185" s="46"/>
      <c r="F185" s="46"/>
      <c r="G185" s="46"/>
      <c r="H185" s="46"/>
      <c r="I185" s="46"/>
      <c r="J185" s="46"/>
      <c r="K185" s="46"/>
      <c r="L185" s="37"/>
      <c r="M185" s="32"/>
      <c r="O185" s="32"/>
      <c r="P185" s="32"/>
      <c r="Q185" s="32"/>
      <c r="R185" s="32"/>
      <c r="S185" s="32"/>
      <c r="T185" s="32"/>
      <c r="U185" s="32"/>
      <c r="V185" s="32"/>
      <c r="W185" s="32"/>
      <c r="X185" s="32"/>
      <c r="Y185" s="32"/>
      <c r="Z185" s="32"/>
      <c r="AA185" s="32"/>
      <c r="AB185" s="32"/>
      <c r="AC185" s="32"/>
      <c r="AD185" s="32"/>
      <c r="AE185" s="32"/>
    </row>
  </sheetData>
  <sheetProtection algorithmName="SHA-512" hashValue="tWGE+iHoc4JXVMAtiZI/A+Vda1mTFUb5qkz3pPmCViFG40nqpE1SJgY7Faj0gnKZX/XkGZ3B5LbbZZnIcjtBlA==" saltValue="vfso5NikzWScj3XlWHREDhKOazHW6PNrUUaRhApl9rNAPoPwcXGBaHIkCnBWEqfgQlf7DO6pso2k2PScyRhxdQ==" spinCount="100000" sheet="1" objects="1" scenarios="1" formatColumns="0" formatRows="0" autoFilter="0"/>
  <autoFilter ref="C90:K184"/>
  <mergeCells count="12">
    <mergeCell ref="E83:H83"/>
    <mergeCell ref="L2:V2"/>
    <mergeCell ref="E50:H50"/>
    <mergeCell ref="E52:H52"/>
    <mergeCell ref="E54:H54"/>
    <mergeCell ref="E79:H79"/>
    <mergeCell ref="E81:H81"/>
    <mergeCell ref="E7:H7"/>
    <mergeCell ref="E9:H9"/>
    <mergeCell ref="E11:H11"/>
    <mergeCell ref="E20:H20"/>
    <mergeCell ref="E29:H29"/>
  </mergeCells>
  <pageMargins left="0.39374999999999999" right="0.39374999999999999" top="0.39374999999999999" bottom="0.39374999999999999" header="0" footer="0"/>
  <pageSetup paperSize="9" scale="88" fitToHeight="100" orientation="landscape" blackAndWhite="1" r:id="rId1"/>
  <headerFooter>
    <oddFooter>&amp;CStrana &amp;P z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46"/>
  <sheetViews>
    <sheetView showGridLines="0" workbookViewId="0"/>
  </sheetViews>
  <sheetFormatPr defaultRowHeight="15"/>
  <cols>
    <col min="1" max="1" width="8.83203125" style="1" customWidth="1"/>
    <col min="2" max="2" width="1.1640625" style="1" customWidth="1"/>
    <col min="3" max="4" width="4.5" style="1" customWidth="1"/>
    <col min="5" max="5" width="18.33203125" style="1" customWidth="1"/>
    <col min="6" max="6" width="108" style="1" customWidth="1"/>
    <col min="7" max="7" width="8" style="1" customWidth="1"/>
    <col min="8" max="8" width="15" style="1" customWidth="1"/>
    <col min="9" max="9" width="16.83203125" style="1" customWidth="1"/>
    <col min="10" max="10" width="23.83203125" style="1" customWidth="1"/>
    <col min="11" max="11" width="23.83203125" style="1" hidden="1" customWidth="1"/>
    <col min="12" max="12" width="10" style="1" customWidth="1"/>
    <col min="13" max="13" width="11.5" style="1" hidden="1" customWidth="1"/>
    <col min="14" max="14" width="9.1640625" style="1" hidden="1"/>
    <col min="15" max="20" width="15.1640625" style="1" hidden="1" customWidth="1"/>
    <col min="21" max="21" width="17.5" style="1" hidden="1" customWidth="1"/>
    <col min="22" max="22" width="13.1640625" style="1" customWidth="1"/>
    <col min="23" max="23" width="17.5" style="1" customWidth="1"/>
    <col min="24" max="24" width="13.1640625" style="1" customWidth="1"/>
    <col min="25" max="25" width="16" style="1" customWidth="1"/>
    <col min="26" max="26" width="11.6640625" style="1" customWidth="1"/>
    <col min="27" max="27" width="16" style="1" customWidth="1"/>
    <col min="28" max="28" width="17.5" style="1" customWidth="1"/>
    <col min="29" max="29" width="11.6640625" style="1" customWidth="1"/>
    <col min="30" max="30" width="16" style="1" customWidth="1"/>
    <col min="31" max="31" width="17.5" style="1" customWidth="1"/>
    <col min="44" max="65" width="9.1640625" style="1" hidden="1"/>
  </cols>
  <sheetData>
    <row r="2" spans="1:46" s="1" customFormat="1" ht="36.950000000000003" customHeight="1">
      <c r="L2" s="342"/>
      <c r="M2" s="342"/>
      <c r="N2" s="342"/>
      <c r="O2" s="342"/>
      <c r="P2" s="342"/>
      <c r="Q2" s="342"/>
      <c r="R2" s="342"/>
      <c r="S2" s="342"/>
      <c r="T2" s="342"/>
      <c r="U2" s="342"/>
      <c r="V2" s="342"/>
      <c r="AT2" s="15" t="s">
        <v>100</v>
      </c>
    </row>
    <row r="3" spans="1:46" s="1" customFormat="1" ht="6.95" customHeight="1">
      <c r="B3" s="106"/>
      <c r="C3" s="107"/>
      <c r="D3" s="107"/>
      <c r="E3" s="107"/>
      <c r="F3" s="107"/>
      <c r="G3" s="107"/>
      <c r="H3" s="107"/>
      <c r="I3" s="107"/>
      <c r="J3" s="107"/>
      <c r="K3" s="107"/>
      <c r="L3" s="18"/>
      <c r="AT3" s="15" t="s">
        <v>83</v>
      </c>
    </row>
    <row r="4" spans="1:46" s="1" customFormat="1" ht="24.95" customHeight="1">
      <c r="B4" s="18"/>
      <c r="D4" s="108" t="s">
        <v>111</v>
      </c>
      <c r="L4" s="18"/>
      <c r="M4" s="109" t="s">
        <v>10</v>
      </c>
      <c r="AT4" s="15" t="s">
        <v>4</v>
      </c>
    </row>
    <row r="5" spans="1:46" s="1" customFormat="1" ht="6.95" customHeight="1">
      <c r="B5" s="18"/>
      <c r="L5" s="18"/>
    </row>
    <row r="6" spans="1:46" s="1" customFormat="1" ht="12" customHeight="1">
      <c r="B6" s="18"/>
      <c r="D6" s="110" t="s">
        <v>16</v>
      </c>
      <c r="L6" s="18"/>
    </row>
    <row r="7" spans="1:46" s="1" customFormat="1" ht="14.45" customHeight="1">
      <c r="B7" s="18"/>
      <c r="E7" s="343" t="str">
        <f>'Rekapitulace stavby'!K6</f>
        <v>Stavební úpravy objektu č.p. 104 a 105, Café Herzog, Broumov - 1. etapa</v>
      </c>
      <c r="F7" s="344"/>
      <c r="G7" s="344"/>
      <c r="H7" s="344"/>
      <c r="L7" s="18"/>
    </row>
    <row r="8" spans="1:46" s="1" customFormat="1" ht="12" customHeight="1">
      <c r="B8" s="18"/>
      <c r="D8" s="110" t="s">
        <v>112</v>
      </c>
      <c r="L8" s="18"/>
    </row>
    <row r="9" spans="1:46" s="2" customFormat="1" ht="14.45" customHeight="1">
      <c r="A9" s="32"/>
      <c r="B9" s="37"/>
      <c r="C9" s="32"/>
      <c r="D9" s="32"/>
      <c r="E9" s="343" t="s">
        <v>113</v>
      </c>
      <c r="F9" s="345"/>
      <c r="G9" s="345"/>
      <c r="H9" s="345"/>
      <c r="I9" s="32"/>
      <c r="J9" s="32"/>
      <c r="K9" s="32"/>
      <c r="L9" s="111"/>
      <c r="S9" s="32"/>
      <c r="T9" s="32"/>
      <c r="U9" s="32"/>
      <c r="V9" s="32"/>
      <c r="W9" s="32"/>
      <c r="X9" s="32"/>
      <c r="Y9" s="32"/>
      <c r="Z9" s="32"/>
      <c r="AA9" s="32"/>
      <c r="AB9" s="32"/>
      <c r="AC9" s="32"/>
      <c r="AD9" s="32"/>
      <c r="AE9" s="32"/>
    </row>
    <row r="10" spans="1:46" s="2" customFormat="1" ht="12" customHeight="1">
      <c r="A10" s="32"/>
      <c r="B10" s="37"/>
      <c r="C10" s="32"/>
      <c r="D10" s="110" t="s">
        <v>114</v>
      </c>
      <c r="E10" s="32"/>
      <c r="F10" s="32"/>
      <c r="G10" s="32"/>
      <c r="H10" s="32"/>
      <c r="I10" s="32"/>
      <c r="J10" s="32"/>
      <c r="K10" s="32"/>
      <c r="L10" s="111"/>
      <c r="S10" s="32"/>
      <c r="T10" s="32"/>
      <c r="U10" s="32"/>
      <c r="V10" s="32"/>
      <c r="W10" s="32"/>
      <c r="X10" s="32"/>
      <c r="Y10" s="32"/>
      <c r="Z10" s="32"/>
      <c r="AA10" s="32"/>
      <c r="AB10" s="32"/>
      <c r="AC10" s="32"/>
      <c r="AD10" s="32"/>
      <c r="AE10" s="32"/>
    </row>
    <row r="11" spans="1:46" s="2" customFormat="1" ht="15.6" customHeight="1">
      <c r="A11" s="32"/>
      <c r="B11" s="37"/>
      <c r="C11" s="32"/>
      <c r="D11" s="32"/>
      <c r="E11" s="346" t="s">
        <v>1797</v>
      </c>
      <c r="F11" s="345"/>
      <c r="G11" s="345"/>
      <c r="H11" s="345"/>
      <c r="I11" s="32"/>
      <c r="J11" s="32"/>
      <c r="K11" s="32"/>
      <c r="L11" s="111"/>
      <c r="S11" s="32"/>
      <c r="T11" s="32"/>
      <c r="U11" s="32"/>
      <c r="V11" s="32"/>
      <c r="W11" s="32"/>
      <c r="X11" s="32"/>
      <c r="Y11" s="32"/>
      <c r="Z11" s="32"/>
      <c r="AA11" s="32"/>
      <c r="AB11" s="32"/>
      <c r="AC11" s="32"/>
      <c r="AD11" s="32"/>
      <c r="AE11" s="32"/>
    </row>
    <row r="12" spans="1:46" s="2" customFormat="1" ht="11.25">
      <c r="A12" s="32"/>
      <c r="B12" s="37"/>
      <c r="C12" s="32"/>
      <c r="D12" s="32"/>
      <c r="E12" s="32"/>
      <c r="F12" s="32"/>
      <c r="G12" s="32"/>
      <c r="H12" s="32"/>
      <c r="I12" s="32"/>
      <c r="J12" s="32"/>
      <c r="K12" s="32"/>
      <c r="L12" s="111"/>
      <c r="S12" s="32"/>
      <c r="T12" s="32"/>
      <c r="U12" s="32"/>
      <c r="V12" s="32"/>
      <c r="W12" s="32"/>
      <c r="X12" s="32"/>
      <c r="Y12" s="32"/>
      <c r="Z12" s="32"/>
      <c r="AA12" s="32"/>
      <c r="AB12" s="32"/>
      <c r="AC12" s="32"/>
      <c r="AD12" s="32"/>
      <c r="AE12" s="32"/>
    </row>
    <row r="13" spans="1:46" s="2" customFormat="1" ht="12" customHeight="1">
      <c r="A13" s="32"/>
      <c r="B13" s="37"/>
      <c r="C13" s="32"/>
      <c r="D13" s="110" t="s">
        <v>18</v>
      </c>
      <c r="E13" s="32"/>
      <c r="F13" s="101" t="s">
        <v>19</v>
      </c>
      <c r="G13" s="32"/>
      <c r="H13" s="32"/>
      <c r="I13" s="110" t="s">
        <v>20</v>
      </c>
      <c r="J13" s="101" t="s">
        <v>19</v>
      </c>
      <c r="K13" s="32"/>
      <c r="L13" s="111"/>
      <c r="S13" s="32"/>
      <c r="T13" s="32"/>
      <c r="U13" s="32"/>
      <c r="V13" s="32"/>
      <c r="W13" s="32"/>
      <c r="X13" s="32"/>
      <c r="Y13" s="32"/>
      <c r="Z13" s="32"/>
      <c r="AA13" s="32"/>
      <c r="AB13" s="32"/>
      <c r="AC13" s="32"/>
      <c r="AD13" s="32"/>
      <c r="AE13" s="32"/>
    </row>
    <row r="14" spans="1:46" s="2" customFormat="1" ht="12" customHeight="1">
      <c r="A14" s="32"/>
      <c r="B14" s="37"/>
      <c r="C14" s="32"/>
      <c r="D14" s="110" t="s">
        <v>21</v>
      </c>
      <c r="E14" s="32"/>
      <c r="F14" s="101" t="s">
        <v>22</v>
      </c>
      <c r="G14" s="32"/>
      <c r="H14" s="32"/>
      <c r="I14" s="110" t="s">
        <v>23</v>
      </c>
      <c r="J14" s="112" t="str">
        <f>'Rekapitulace stavby'!AN8</f>
        <v>10. 10. 2022</v>
      </c>
      <c r="K14" s="32"/>
      <c r="L14" s="111"/>
      <c r="S14" s="32"/>
      <c r="T14" s="32"/>
      <c r="U14" s="32"/>
      <c r="V14" s="32"/>
      <c r="W14" s="32"/>
      <c r="X14" s="32"/>
      <c r="Y14" s="32"/>
      <c r="Z14" s="32"/>
      <c r="AA14" s="32"/>
      <c r="AB14" s="32"/>
      <c r="AC14" s="32"/>
      <c r="AD14" s="32"/>
      <c r="AE14" s="32"/>
    </row>
    <row r="15" spans="1:46" s="2" customFormat="1" ht="10.9" customHeight="1">
      <c r="A15" s="32"/>
      <c r="B15" s="37"/>
      <c r="C15" s="32"/>
      <c r="D15" s="32"/>
      <c r="E15" s="32"/>
      <c r="F15" s="32"/>
      <c r="G15" s="32"/>
      <c r="H15" s="32"/>
      <c r="I15" s="32"/>
      <c r="J15" s="32"/>
      <c r="K15" s="32"/>
      <c r="L15" s="111"/>
      <c r="S15" s="32"/>
      <c r="T15" s="32"/>
      <c r="U15" s="32"/>
      <c r="V15" s="32"/>
      <c r="W15" s="32"/>
      <c r="X15" s="32"/>
      <c r="Y15" s="32"/>
      <c r="Z15" s="32"/>
      <c r="AA15" s="32"/>
      <c r="AB15" s="32"/>
      <c r="AC15" s="32"/>
      <c r="AD15" s="32"/>
      <c r="AE15" s="32"/>
    </row>
    <row r="16" spans="1:46" s="2" customFormat="1" ht="12" customHeight="1">
      <c r="A16" s="32"/>
      <c r="B16" s="37"/>
      <c r="C16" s="32"/>
      <c r="D16" s="110" t="s">
        <v>25</v>
      </c>
      <c r="E16" s="32"/>
      <c r="F16" s="32"/>
      <c r="G16" s="32"/>
      <c r="H16" s="32"/>
      <c r="I16" s="110" t="s">
        <v>26</v>
      </c>
      <c r="J16" s="101" t="s">
        <v>19</v>
      </c>
      <c r="K16" s="32"/>
      <c r="L16" s="111"/>
      <c r="S16" s="32"/>
      <c r="T16" s="32"/>
      <c r="U16" s="32"/>
      <c r="V16" s="32"/>
      <c r="W16" s="32"/>
      <c r="X16" s="32"/>
      <c r="Y16" s="32"/>
      <c r="Z16" s="32"/>
      <c r="AA16" s="32"/>
      <c r="AB16" s="32"/>
      <c r="AC16" s="32"/>
      <c r="AD16" s="32"/>
      <c r="AE16" s="32"/>
    </row>
    <row r="17" spans="1:31" s="2" customFormat="1" ht="18" customHeight="1">
      <c r="A17" s="32"/>
      <c r="B17" s="37"/>
      <c r="C17" s="32"/>
      <c r="D17" s="32"/>
      <c r="E17" s="101" t="s">
        <v>27</v>
      </c>
      <c r="F17" s="32"/>
      <c r="G17" s="32"/>
      <c r="H17" s="32"/>
      <c r="I17" s="110" t="s">
        <v>28</v>
      </c>
      <c r="J17" s="101" t="s">
        <v>19</v>
      </c>
      <c r="K17" s="32"/>
      <c r="L17" s="111"/>
      <c r="S17" s="32"/>
      <c r="T17" s="32"/>
      <c r="U17" s="32"/>
      <c r="V17" s="32"/>
      <c r="W17" s="32"/>
      <c r="X17" s="32"/>
      <c r="Y17" s="32"/>
      <c r="Z17" s="32"/>
      <c r="AA17" s="32"/>
      <c r="AB17" s="32"/>
      <c r="AC17" s="32"/>
      <c r="AD17" s="32"/>
      <c r="AE17" s="32"/>
    </row>
    <row r="18" spans="1:31" s="2" customFormat="1" ht="6.95" customHeight="1">
      <c r="A18" s="32"/>
      <c r="B18" s="37"/>
      <c r="C18" s="32"/>
      <c r="D18" s="32"/>
      <c r="E18" s="32"/>
      <c r="F18" s="32"/>
      <c r="G18" s="32"/>
      <c r="H18" s="32"/>
      <c r="I18" s="32"/>
      <c r="J18" s="32"/>
      <c r="K18" s="32"/>
      <c r="L18" s="111"/>
      <c r="S18" s="32"/>
      <c r="T18" s="32"/>
      <c r="U18" s="32"/>
      <c r="V18" s="32"/>
      <c r="W18" s="32"/>
      <c r="X18" s="32"/>
      <c r="Y18" s="32"/>
      <c r="Z18" s="32"/>
      <c r="AA18" s="32"/>
      <c r="AB18" s="32"/>
      <c r="AC18" s="32"/>
      <c r="AD18" s="32"/>
      <c r="AE18" s="32"/>
    </row>
    <row r="19" spans="1:31" s="2" customFormat="1" ht="12" customHeight="1">
      <c r="A19" s="32"/>
      <c r="B19" s="37"/>
      <c r="C19" s="32"/>
      <c r="D19" s="110" t="s">
        <v>29</v>
      </c>
      <c r="E19" s="32"/>
      <c r="F19" s="32"/>
      <c r="G19" s="32"/>
      <c r="H19" s="32"/>
      <c r="I19" s="110" t="s">
        <v>26</v>
      </c>
      <c r="J19" s="28" t="str">
        <f>'Rekapitulace stavby'!AN13</f>
        <v>Vyplň údaj</v>
      </c>
      <c r="K19" s="32"/>
      <c r="L19" s="111"/>
      <c r="S19" s="32"/>
      <c r="T19" s="32"/>
      <c r="U19" s="32"/>
      <c r="V19" s="32"/>
      <c r="W19" s="32"/>
      <c r="X19" s="32"/>
      <c r="Y19" s="32"/>
      <c r="Z19" s="32"/>
      <c r="AA19" s="32"/>
      <c r="AB19" s="32"/>
      <c r="AC19" s="32"/>
      <c r="AD19" s="32"/>
      <c r="AE19" s="32"/>
    </row>
    <row r="20" spans="1:31" s="2" customFormat="1" ht="18" customHeight="1">
      <c r="A20" s="32"/>
      <c r="B20" s="37"/>
      <c r="C20" s="32"/>
      <c r="D20" s="32"/>
      <c r="E20" s="347" t="str">
        <f>'Rekapitulace stavby'!E14</f>
        <v>Vyplň údaj</v>
      </c>
      <c r="F20" s="348"/>
      <c r="G20" s="348"/>
      <c r="H20" s="348"/>
      <c r="I20" s="110" t="s">
        <v>28</v>
      </c>
      <c r="J20" s="28" t="str">
        <f>'Rekapitulace stavby'!AN14</f>
        <v>Vyplň údaj</v>
      </c>
      <c r="K20" s="32"/>
      <c r="L20" s="111"/>
      <c r="S20" s="32"/>
      <c r="T20" s="32"/>
      <c r="U20" s="32"/>
      <c r="V20" s="32"/>
      <c r="W20" s="32"/>
      <c r="X20" s="32"/>
      <c r="Y20" s="32"/>
      <c r="Z20" s="32"/>
      <c r="AA20" s="32"/>
      <c r="AB20" s="32"/>
      <c r="AC20" s="32"/>
      <c r="AD20" s="32"/>
      <c r="AE20" s="32"/>
    </row>
    <row r="21" spans="1:31" s="2" customFormat="1" ht="6.95" customHeight="1">
      <c r="A21" s="32"/>
      <c r="B21" s="37"/>
      <c r="C21" s="32"/>
      <c r="D21" s="32"/>
      <c r="E21" s="32"/>
      <c r="F21" s="32"/>
      <c r="G21" s="32"/>
      <c r="H21" s="32"/>
      <c r="I21" s="32"/>
      <c r="J21" s="32"/>
      <c r="K21" s="32"/>
      <c r="L21" s="111"/>
      <c r="S21" s="32"/>
      <c r="T21" s="32"/>
      <c r="U21" s="32"/>
      <c r="V21" s="32"/>
      <c r="W21" s="32"/>
      <c r="X21" s="32"/>
      <c r="Y21" s="32"/>
      <c r="Z21" s="32"/>
      <c r="AA21" s="32"/>
      <c r="AB21" s="32"/>
      <c r="AC21" s="32"/>
      <c r="AD21" s="32"/>
      <c r="AE21" s="32"/>
    </row>
    <row r="22" spans="1:31" s="2" customFormat="1" ht="12" customHeight="1">
      <c r="A22" s="32"/>
      <c r="B22" s="37"/>
      <c r="C22" s="32"/>
      <c r="D22" s="110" t="s">
        <v>31</v>
      </c>
      <c r="E22" s="32"/>
      <c r="F22" s="32"/>
      <c r="G22" s="32"/>
      <c r="H22" s="32"/>
      <c r="I22" s="110" t="s">
        <v>26</v>
      </c>
      <c r="J22" s="101" t="s">
        <v>32</v>
      </c>
      <c r="K22" s="32"/>
      <c r="L22" s="111"/>
      <c r="S22" s="32"/>
      <c r="T22" s="32"/>
      <c r="U22" s="32"/>
      <c r="V22" s="32"/>
      <c r="W22" s="32"/>
      <c r="X22" s="32"/>
      <c r="Y22" s="32"/>
      <c r="Z22" s="32"/>
      <c r="AA22" s="32"/>
      <c r="AB22" s="32"/>
      <c r="AC22" s="32"/>
      <c r="AD22" s="32"/>
      <c r="AE22" s="32"/>
    </row>
    <row r="23" spans="1:31" s="2" customFormat="1" ht="18" customHeight="1">
      <c r="A23" s="32"/>
      <c r="B23" s="37"/>
      <c r="C23" s="32"/>
      <c r="D23" s="32"/>
      <c r="E23" s="101" t="s">
        <v>33</v>
      </c>
      <c r="F23" s="32"/>
      <c r="G23" s="32"/>
      <c r="H23" s="32"/>
      <c r="I23" s="110" t="s">
        <v>28</v>
      </c>
      <c r="J23" s="101" t="s">
        <v>34</v>
      </c>
      <c r="K23" s="32"/>
      <c r="L23" s="111"/>
      <c r="S23" s="32"/>
      <c r="T23" s="32"/>
      <c r="U23" s="32"/>
      <c r="V23" s="32"/>
      <c r="W23" s="32"/>
      <c r="X23" s="32"/>
      <c r="Y23" s="32"/>
      <c r="Z23" s="32"/>
      <c r="AA23" s="32"/>
      <c r="AB23" s="32"/>
      <c r="AC23" s="32"/>
      <c r="AD23" s="32"/>
      <c r="AE23" s="32"/>
    </row>
    <row r="24" spans="1:31" s="2" customFormat="1" ht="6.95" customHeight="1">
      <c r="A24" s="32"/>
      <c r="B24" s="37"/>
      <c r="C24" s="32"/>
      <c r="D24" s="32"/>
      <c r="E24" s="32"/>
      <c r="F24" s="32"/>
      <c r="G24" s="32"/>
      <c r="H24" s="32"/>
      <c r="I24" s="32"/>
      <c r="J24" s="32"/>
      <c r="K24" s="32"/>
      <c r="L24" s="111"/>
      <c r="S24" s="32"/>
      <c r="T24" s="32"/>
      <c r="U24" s="32"/>
      <c r="V24" s="32"/>
      <c r="W24" s="32"/>
      <c r="X24" s="32"/>
      <c r="Y24" s="32"/>
      <c r="Z24" s="32"/>
      <c r="AA24" s="32"/>
      <c r="AB24" s="32"/>
      <c r="AC24" s="32"/>
      <c r="AD24" s="32"/>
      <c r="AE24" s="32"/>
    </row>
    <row r="25" spans="1:31" s="2" customFormat="1" ht="12" customHeight="1">
      <c r="A25" s="32"/>
      <c r="B25" s="37"/>
      <c r="C25" s="32"/>
      <c r="D25" s="110" t="s">
        <v>36</v>
      </c>
      <c r="E25" s="32"/>
      <c r="F25" s="32"/>
      <c r="G25" s="32"/>
      <c r="H25" s="32"/>
      <c r="I25" s="110" t="s">
        <v>26</v>
      </c>
      <c r="J25" s="101" t="str">
        <f>IF('Rekapitulace stavby'!AN19="","",'Rekapitulace stavby'!AN19)</f>
        <v/>
      </c>
      <c r="K25" s="32"/>
      <c r="L25" s="111"/>
      <c r="S25" s="32"/>
      <c r="T25" s="32"/>
      <c r="U25" s="32"/>
      <c r="V25" s="32"/>
      <c r="W25" s="32"/>
      <c r="X25" s="32"/>
      <c r="Y25" s="32"/>
      <c r="Z25" s="32"/>
      <c r="AA25" s="32"/>
      <c r="AB25" s="32"/>
      <c r="AC25" s="32"/>
      <c r="AD25" s="32"/>
      <c r="AE25" s="32"/>
    </row>
    <row r="26" spans="1:31" s="2" customFormat="1" ht="18" customHeight="1">
      <c r="A26" s="32"/>
      <c r="B26" s="37"/>
      <c r="C26" s="32"/>
      <c r="D26" s="32"/>
      <c r="E26" s="101" t="str">
        <f>IF('Rekapitulace stavby'!E20="","",'Rekapitulace stavby'!E20)</f>
        <v>Ing. Michaela Hůlková</v>
      </c>
      <c r="F26" s="32"/>
      <c r="G26" s="32"/>
      <c r="H26" s="32"/>
      <c r="I26" s="110" t="s">
        <v>28</v>
      </c>
      <c r="J26" s="101" t="str">
        <f>IF('Rekapitulace stavby'!AN20="","",'Rekapitulace stavby'!AN20)</f>
        <v/>
      </c>
      <c r="K26" s="32"/>
      <c r="L26" s="111"/>
      <c r="S26" s="32"/>
      <c r="T26" s="32"/>
      <c r="U26" s="32"/>
      <c r="V26" s="32"/>
      <c r="W26" s="32"/>
      <c r="X26" s="32"/>
      <c r="Y26" s="32"/>
      <c r="Z26" s="32"/>
      <c r="AA26" s="32"/>
      <c r="AB26" s="32"/>
      <c r="AC26" s="32"/>
      <c r="AD26" s="32"/>
      <c r="AE26" s="32"/>
    </row>
    <row r="27" spans="1:31" s="2" customFormat="1" ht="6.95" customHeight="1">
      <c r="A27" s="32"/>
      <c r="B27" s="37"/>
      <c r="C27" s="32"/>
      <c r="D27" s="32"/>
      <c r="E27" s="32"/>
      <c r="F27" s="32"/>
      <c r="G27" s="32"/>
      <c r="H27" s="32"/>
      <c r="I27" s="32"/>
      <c r="J27" s="32"/>
      <c r="K27" s="32"/>
      <c r="L27" s="111"/>
      <c r="S27" s="32"/>
      <c r="T27" s="32"/>
      <c r="U27" s="32"/>
      <c r="V27" s="32"/>
      <c r="W27" s="32"/>
      <c r="X27" s="32"/>
      <c r="Y27" s="32"/>
      <c r="Z27" s="32"/>
      <c r="AA27" s="32"/>
      <c r="AB27" s="32"/>
      <c r="AC27" s="32"/>
      <c r="AD27" s="32"/>
      <c r="AE27" s="32"/>
    </row>
    <row r="28" spans="1:31" s="2" customFormat="1" ht="12" customHeight="1">
      <c r="A28" s="32"/>
      <c r="B28" s="37"/>
      <c r="C28" s="32"/>
      <c r="D28" s="110" t="s">
        <v>38</v>
      </c>
      <c r="E28" s="32"/>
      <c r="F28" s="32"/>
      <c r="G28" s="32"/>
      <c r="H28" s="32"/>
      <c r="I28" s="32"/>
      <c r="J28" s="32"/>
      <c r="K28" s="32"/>
      <c r="L28" s="111"/>
      <c r="S28" s="32"/>
      <c r="T28" s="32"/>
      <c r="U28" s="32"/>
      <c r="V28" s="32"/>
      <c r="W28" s="32"/>
      <c r="X28" s="32"/>
      <c r="Y28" s="32"/>
      <c r="Z28" s="32"/>
      <c r="AA28" s="32"/>
      <c r="AB28" s="32"/>
      <c r="AC28" s="32"/>
      <c r="AD28" s="32"/>
      <c r="AE28" s="32"/>
    </row>
    <row r="29" spans="1:31" s="8" customFormat="1" ht="14.45" customHeight="1">
      <c r="A29" s="113"/>
      <c r="B29" s="114"/>
      <c r="C29" s="113"/>
      <c r="D29" s="113"/>
      <c r="E29" s="349" t="s">
        <v>19</v>
      </c>
      <c r="F29" s="349"/>
      <c r="G29" s="349"/>
      <c r="H29" s="349"/>
      <c r="I29" s="113"/>
      <c r="J29" s="113"/>
      <c r="K29" s="113"/>
      <c r="L29" s="115"/>
      <c r="S29" s="113"/>
      <c r="T29" s="113"/>
      <c r="U29" s="113"/>
      <c r="V29" s="113"/>
      <c r="W29" s="113"/>
      <c r="X29" s="113"/>
      <c r="Y29" s="113"/>
      <c r="Z29" s="113"/>
      <c r="AA29" s="113"/>
      <c r="AB29" s="113"/>
      <c r="AC29" s="113"/>
      <c r="AD29" s="113"/>
      <c r="AE29" s="113"/>
    </row>
    <row r="30" spans="1:31" s="2" customFormat="1" ht="6.95" customHeight="1">
      <c r="A30" s="32"/>
      <c r="B30" s="37"/>
      <c r="C30" s="32"/>
      <c r="D30" s="32"/>
      <c r="E30" s="32"/>
      <c r="F30" s="32"/>
      <c r="G30" s="32"/>
      <c r="H30" s="32"/>
      <c r="I30" s="32"/>
      <c r="J30" s="32"/>
      <c r="K30" s="32"/>
      <c r="L30" s="111"/>
      <c r="S30" s="32"/>
      <c r="T30" s="32"/>
      <c r="U30" s="32"/>
      <c r="V30" s="32"/>
      <c r="W30" s="32"/>
      <c r="X30" s="32"/>
      <c r="Y30" s="32"/>
      <c r="Z30" s="32"/>
      <c r="AA30" s="32"/>
      <c r="AB30" s="32"/>
      <c r="AC30" s="32"/>
      <c r="AD30" s="32"/>
      <c r="AE30" s="32"/>
    </row>
    <row r="31" spans="1:31" s="2" customFormat="1" ht="6.95" customHeight="1">
      <c r="A31" s="32"/>
      <c r="B31" s="37"/>
      <c r="C31" s="32"/>
      <c r="D31" s="116"/>
      <c r="E31" s="116"/>
      <c r="F31" s="116"/>
      <c r="G31" s="116"/>
      <c r="H31" s="116"/>
      <c r="I31" s="116"/>
      <c r="J31" s="116"/>
      <c r="K31" s="116"/>
      <c r="L31" s="111"/>
      <c r="S31" s="32"/>
      <c r="T31" s="32"/>
      <c r="U31" s="32"/>
      <c r="V31" s="32"/>
      <c r="W31" s="32"/>
      <c r="X31" s="32"/>
      <c r="Y31" s="32"/>
      <c r="Z31" s="32"/>
      <c r="AA31" s="32"/>
      <c r="AB31" s="32"/>
      <c r="AC31" s="32"/>
      <c r="AD31" s="32"/>
      <c r="AE31" s="32"/>
    </row>
    <row r="32" spans="1:31" s="2" customFormat="1" ht="25.35" customHeight="1">
      <c r="A32" s="32"/>
      <c r="B32" s="37"/>
      <c r="C32" s="32"/>
      <c r="D32" s="117" t="s">
        <v>40</v>
      </c>
      <c r="E32" s="32"/>
      <c r="F32" s="32"/>
      <c r="G32" s="32"/>
      <c r="H32" s="32"/>
      <c r="I32" s="32"/>
      <c r="J32" s="118">
        <f>ROUND(J93, 2)</f>
        <v>0</v>
      </c>
      <c r="K32" s="32"/>
      <c r="L32" s="111"/>
      <c r="S32" s="32"/>
      <c r="T32" s="32"/>
      <c r="U32" s="32"/>
      <c r="V32" s="32"/>
      <c r="W32" s="32"/>
      <c r="X32" s="32"/>
      <c r="Y32" s="32"/>
      <c r="Z32" s="32"/>
      <c r="AA32" s="32"/>
      <c r="AB32" s="32"/>
      <c r="AC32" s="32"/>
      <c r="AD32" s="32"/>
      <c r="AE32" s="32"/>
    </row>
    <row r="33" spans="1:31" s="2" customFormat="1" ht="6.95" customHeight="1">
      <c r="A33" s="32"/>
      <c r="B33" s="37"/>
      <c r="C33" s="32"/>
      <c r="D33" s="116"/>
      <c r="E33" s="116"/>
      <c r="F33" s="116"/>
      <c r="G33" s="116"/>
      <c r="H33" s="116"/>
      <c r="I33" s="116"/>
      <c r="J33" s="116"/>
      <c r="K33" s="116"/>
      <c r="L33" s="111"/>
      <c r="S33" s="32"/>
      <c r="T33" s="32"/>
      <c r="U33" s="32"/>
      <c r="V33" s="32"/>
      <c r="W33" s="32"/>
      <c r="X33" s="32"/>
      <c r="Y33" s="32"/>
      <c r="Z33" s="32"/>
      <c r="AA33" s="32"/>
      <c r="AB33" s="32"/>
      <c r="AC33" s="32"/>
      <c r="AD33" s="32"/>
      <c r="AE33" s="32"/>
    </row>
    <row r="34" spans="1:31" s="2" customFormat="1" ht="14.45" customHeight="1">
      <c r="A34" s="32"/>
      <c r="B34" s="37"/>
      <c r="C34" s="32"/>
      <c r="D34" s="32"/>
      <c r="E34" s="32"/>
      <c r="F34" s="119" t="s">
        <v>42</v>
      </c>
      <c r="G34" s="32"/>
      <c r="H34" s="32"/>
      <c r="I34" s="119" t="s">
        <v>41</v>
      </c>
      <c r="J34" s="119" t="s">
        <v>43</v>
      </c>
      <c r="K34" s="32"/>
      <c r="L34" s="111"/>
      <c r="S34" s="32"/>
      <c r="T34" s="32"/>
      <c r="U34" s="32"/>
      <c r="V34" s="32"/>
      <c r="W34" s="32"/>
      <c r="X34" s="32"/>
      <c r="Y34" s="32"/>
      <c r="Z34" s="32"/>
      <c r="AA34" s="32"/>
      <c r="AB34" s="32"/>
      <c r="AC34" s="32"/>
      <c r="AD34" s="32"/>
      <c r="AE34" s="32"/>
    </row>
    <row r="35" spans="1:31" s="2" customFormat="1" ht="14.45" customHeight="1">
      <c r="A35" s="32"/>
      <c r="B35" s="37"/>
      <c r="C35" s="32"/>
      <c r="D35" s="120" t="s">
        <v>44</v>
      </c>
      <c r="E35" s="110" t="s">
        <v>45</v>
      </c>
      <c r="F35" s="121">
        <f>ROUND((SUM(BE93:BE145)),  2)</f>
        <v>0</v>
      </c>
      <c r="G35" s="32"/>
      <c r="H35" s="32"/>
      <c r="I35" s="122">
        <v>0.21</v>
      </c>
      <c r="J35" s="121">
        <f>ROUND(((SUM(BE93:BE145))*I35),  2)</f>
        <v>0</v>
      </c>
      <c r="K35" s="32"/>
      <c r="L35" s="111"/>
      <c r="S35" s="32"/>
      <c r="T35" s="32"/>
      <c r="U35" s="32"/>
      <c r="V35" s="32"/>
      <c r="W35" s="32"/>
      <c r="X35" s="32"/>
      <c r="Y35" s="32"/>
      <c r="Z35" s="32"/>
      <c r="AA35" s="32"/>
      <c r="AB35" s="32"/>
      <c r="AC35" s="32"/>
      <c r="AD35" s="32"/>
      <c r="AE35" s="32"/>
    </row>
    <row r="36" spans="1:31" s="2" customFormat="1" ht="14.45" customHeight="1">
      <c r="A36" s="32"/>
      <c r="B36" s="37"/>
      <c r="C36" s="32"/>
      <c r="D36" s="32"/>
      <c r="E36" s="110" t="s">
        <v>46</v>
      </c>
      <c r="F36" s="121">
        <f>ROUND((SUM(BF93:BF145)),  2)</f>
        <v>0</v>
      </c>
      <c r="G36" s="32"/>
      <c r="H36" s="32"/>
      <c r="I36" s="122">
        <v>0.15</v>
      </c>
      <c r="J36" s="121">
        <f>ROUND(((SUM(BF93:BF145))*I36),  2)</f>
        <v>0</v>
      </c>
      <c r="K36" s="32"/>
      <c r="L36" s="111"/>
      <c r="S36" s="32"/>
      <c r="T36" s="32"/>
      <c r="U36" s="32"/>
      <c r="V36" s="32"/>
      <c r="W36" s="32"/>
      <c r="X36" s="32"/>
      <c r="Y36" s="32"/>
      <c r="Z36" s="32"/>
      <c r="AA36" s="32"/>
      <c r="AB36" s="32"/>
      <c r="AC36" s="32"/>
      <c r="AD36" s="32"/>
      <c r="AE36" s="32"/>
    </row>
    <row r="37" spans="1:31" s="2" customFormat="1" ht="14.45" hidden="1" customHeight="1">
      <c r="A37" s="32"/>
      <c r="B37" s="37"/>
      <c r="C37" s="32"/>
      <c r="D37" s="32"/>
      <c r="E37" s="110" t="s">
        <v>47</v>
      </c>
      <c r="F37" s="121">
        <f>ROUND((SUM(BG93:BG145)),  2)</f>
        <v>0</v>
      </c>
      <c r="G37" s="32"/>
      <c r="H37" s="32"/>
      <c r="I37" s="122">
        <v>0.21</v>
      </c>
      <c r="J37" s="121">
        <f>0</f>
        <v>0</v>
      </c>
      <c r="K37" s="32"/>
      <c r="L37" s="111"/>
      <c r="S37" s="32"/>
      <c r="T37" s="32"/>
      <c r="U37" s="32"/>
      <c r="V37" s="32"/>
      <c r="W37" s="32"/>
      <c r="X37" s="32"/>
      <c r="Y37" s="32"/>
      <c r="Z37" s="32"/>
      <c r="AA37" s="32"/>
      <c r="AB37" s="32"/>
      <c r="AC37" s="32"/>
      <c r="AD37" s="32"/>
      <c r="AE37" s="32"/>
    </row>
    <row r="38" spans="1:31" s="2" customFormat="1" ht="14.45" hidden="1" customHeight="1">
      <c r="A38" s="32"/>
      <c r="B38" s="37"/>
      <c r="C38" s="32"/>
      <c r="D38" s="32"/>
      <c r="E38" s="110" t="s">
        <v>48</v>
      </c>
      <c r="F38" s="121">
        <f>ROUND((SUM(BH93:BH145)),  2)</f>
        <v>0</v>
      </c>
      <c r="G38" s="32"/>
      <c r="H38" s="32"/>
      <c r="I38" s="122">
        <v>0.15</v>
      </c>
      <c r="J38" s="121">
        <f>0</f>
        <v>0</v>
      </c>
      <c r="K38" s="32"/>
      <c r="L38" s="111"/>
      <c r="S38" s="32"/>
      <c r="T38" s="32"/>
      <c r="U38" s="32"/>
      <c r="V38" s="32"/>
      <c r="W38" s="32"/>
      <c r="X38" s="32"/>
      <c r="Y38" s="32"/>
      <c r="Z38" s="32"/>
      <c r="AA38" s="32"/>
      <c r="AB38" s="32"/>
      <c r="AC38" s="32"/>
      <c r="AD38" s="32"/>
      <c r="AE38" s="32"/>
    </row>
    <row r="39" spans="1:31" s="2" customFormat="1" ht="14.45" hidden="1" customHeight="1">
      <c r="A39" s="32"/>
      <c r="B39" s="37"/>
      <c r="C39" s="32"/>
      <c r="D39" s="32"/>
      <c r="E39" s="110" t="s">
        <v>49</v>
      </c>
      <c r="F39" s="121">
        <f>ROUND((SUM(BI93:BI145)),  2)</f>
        <v>0</v>
      </c>
      <c r="G39" s="32"/>
      <c r="H39" s="32"/>
      <c r="I39" s="122">
        <v>0</v>
      </c>
      <c r="J39" s="121">
        <f>0</f>
        <v>0</v>
      </c>
      <c r="K39" s="32"/>
      <c r="L39" s="111"/>
      <c r="S39" s="32"/>
      <c r="T39" s="32"/>
      <c r="U39" s="32"/>
      <c r="V39" s="32"/>
      <c r="W39" s="32"/>
      <c r="X39" s="32"/>
      <c r="Y39" s="32"/>
      <c r="Z39" s="32"/>
      <c r="AA39" s="32"/>
      <c r="AB39" s="32"/>
      <c r="AC39" s="32"/>
      <c r="AD39" s="32"/>
      <c r="AE39" s="32"/>
    </row>
    <row r="40" spans="1:31" s="2" customFormat="1" ht="6.95" customHeight="1">
      <c r="A40" s="32"/>
      <c r="B40" s="37"/>
      <c r="C40" s="32"/>
      <c r="D40" s="32"/>
      <c r="E40" s="32"/>
      <c r="F40" s="32"/>
      <c r="G40" s="32"/>
      <c r="H40" s="32"/>
      <c r="I40" s="32"/>
      <c r="J40" s="32"/>
      <c r="K40" s="32"/>
      <c r="L40" s="111"/>
      <c r="S40" s="32"/>
      <c r="T40" s="32"/>
      <c r="U40" s="32"/>
      <c r="V40" s="32"/>
      <c r="W40" s="32"/>
      <c r="X40" s="32"/>
      <c r="Y40" s="32"/>
      <c r="Z40" s="32"/>
      <c r="AA40" s="32"/>
      <c r="AB40" s="32"/>
      <c r="AC40" s="32"/>
      <c r="AD40" s="32"/>
      <c r="AE40" s="32"/>
    </row>
    <row r="41" spans="1:31" s="2" customFormat="1" ht="25.35" customHeight="1">
      <c r="A41" s="32"/>
      <c r="B41" s="37"/>
      <c r="C41" s="123"/>
      <c r="D41" s="124" t="s">
        <v>50</v>
      </c>
      <c r="E41" s="125"/>
      <c r="F41" s="125"/>
      <c r="G41" s="126" t="s">
        <v>51</v>
      </c>
      <c r="H41" s="127" t="s">
        <v>52</v>
      </c>
      <c r="I41" s="125"/>
      <c r="J41" s="128">
        <f>SUM(J32:J39)</f>
        <v>0</v>
      </c>
      <c r="K41" s="129"/>
      <c r="L41" s="111"/>
      <c r="S41" s="32"/>
      <c r="T41" s="32"/>
      <c r="U41" s="32"/>
      <c r="V41" s="32"/>
      <c r="W41" s="32"/>
      <c r="X41" s="32"/>
      <c r="Y41" s="32"/>
      <c r="Z41" s="32"/>
      <c r="AA41" s="32"/>
      <c r="AB41" s="32"/>
      <c r="AC41" s="32"/>
      <c r="AD41" s="32"/>
      <c r="AE41" s="32"/>
    </row>
    <row r="42" spans="1:31" s="2" customFormat="1" ht="14.45" customHeight="1">
      <c r="A42" s="32"/>
      <c r="B42" s="130"/>
      <c r="C42" s="131"/>
      <c r="D42" s="131"/>
      <c r="E42" s="131"/>
      <c r="F42" s="131"/>
      <c r="G42" s="131"/>
      <c r="H42" s="131"/>
      <c r="I42" s="131"/>
      <c r="J42" s="131"/>
      <c r="K42" s="131"/>
      <c r="L42" s="111"/>
      <c r="S42" s="32"/>
      <c r="T42" s="32"/>
      <c r="U42" s="32"/>
      <c r="V42" s="32"/>
      <c r="W42" s="32"/>
      <c r="X42" s="32"/>
      <c r="Y42" s="32"/>
      <c r="Z42" s="32"/>
      <c r="AA42" s="32"/>
      <c r="AB42" s="32"/>
      <c r="AC42" s="32"/>
      <c r="AD42" s="32"/>
      <c r="AE42" s="32"/>
    </row>
    <row r="46" spans="1:31" s="2" customFormat="1" ht="6.95" customHeight="1">
      <c r="A46" s="32"/>
      <c r="B46" s="132"/>
      <c r="C46" s="133"/>
      <c r="D46" s="133"/>
      <c r="E46" s="133"/>
      <c r="F46" s="133"/>
      <c r="G46" s="133"/>
      <c r="H46" s="133"/>
      <c r="I46" s="133"/>
      <c r="J46" s="133"/>
      <c r="K46" s="133"/>
      <c r="L46" s="111"/>
      <c r="S46" s="32"/>
      <c r="T46" s="32"/>
      <c r="U46" s="32"/>
      <c r="V46" s="32"/>
      <c r="W46" s="32"/>
      <c r="X46" s="32"/>
      <c r="Y46" s="32"/>
      <c r="Z46" s="32"/>
      <c r="AA46" s="32"/>
      <c r="AB46" s="32"/>
      <c r="AC46" s="32"/>
      <c r="AD46" s="32"/>
      <c r="AE46" s="32"/>
    </row>
    <row r="47" spans="1:31" s="2" customFormat="1" ht="24.95" customHeight="1">
      <c r="A47" s="32"/>
      <c r="B47" s="33"/>
      <c r="C47" s="21" t="s">
        <v>116</v>
      </c>
      <c r="D47" s="34"/>
      <c r="E47" s="34"/>
      <c r="F47" s="34"/>
      <c r="G47" s="34"/>
      <c r="H47" s="34"/>
      <c r="I47" s="34"/>
      <c r="J47" s="34"/>
      <c r="K47" s="34"/>
      <c r="L47" s="111"/>
      <c r="S47" s="32"/>
      <c r="T47" s="32"/>
      <c r="U47" s="32"/>
      <c r="V47" s="32"/>
      <c r="W47" s="32"/>
      <c r="X47" s="32"/>
      <c r="Y47" s="32"/>
      <c r="Z47" s="32"/>
      <c r="AA47" s="32"/>
      <c r="AB47" s="32"/>
      <c r="AC47" s="32"/>
      <c r="AD47" s="32"/>
      <c r="AE47" s="32"/>
    </row>
    <row r="48" spans="1:31" s="2" customFormat="1" ht="6.95" customHeight="1">
      <c r="A48" s="32"/>
      <c r="B48" s="33"/>
      <c r="C48" s="34"/>
      <c r="D48" s="34"/>
      <c r="E48" s="34"/>
      <c r="F48" s="34"/>
      <c r="G48" s="34"/>
      <c r="H48" s="34"/>
      <c r="I48" s="34"/>
      <c r="J48" s="34"/>
      <c r="K48" s="34"/>
      <c r="L48" s="111"/>
      <c r="S48" s="32"/>
      <c r="T48" s="32"/>
      <c r="U48" s="32"/>
      <c r="V48" s="32"/>
      <c r="W48" s="32"/>
      <c r="X48" s="32"/>
      <c r="Y48" s="32"/>
      <c r="Z48" s="32"/>
      <c r="AA48" s="32"/>
      <c r="AB48" s="32"/>
      <c r="AC48" s="32"/>
      <c r="AD48" s="32"/>
      <c r="AE48" s="32"/>
    </row>
    <row r="49" spans="1:47" s="2" customFormat="1" ht="12" customHeight="1">
      <c r="A49" s="32"/>
      <c r="B49" s="33"/>
      <c r="C49" s="27" t="s">
        <v>16</v>
      </c>
      <c r="D49" s="34"/>
      <c r="E49" s="34"/>
      <c r="F49" s="34"/>
      <c r="G49" s="34"/>
      <c r="H49" s="34"/>
      <c r="I49" s="34"/>
      <c r="J49" s="34"/>
      <c r="K49" s="34"/>
      <c r="L49" s="111"/>
      <c r="S49" s="32"/>
      <c r="T49" s="32"/>
      <c r="U49" s="32"/>
      <c r="V49" s="32"/>
      <c r="W49" s="32"/>
      <c r="X49" s="32"/>
      <c r="Y49" s="32"/>
      <c r="Z49" s="32"/>
      <c r="AA49" s="32"/>
      <c r="AB49" s="32"/>
      <c r="AC49" s="32"/>
      <c r="AD49" s="32"/>
      <c r="AE49" s="32"/>
    </row>
    <row r="50" spans="1:47" s="2" customFormat="1" ht="14.45" customHeight="1">
      <c r="A50" s="32"/>
      <c r="B50" s="33"/>
      <c r="C50" s="34"/>
      <c r="D50" s="34"/>
      <c r="E50" s="350" t="str">
        <f>E7</f>
        <v>Stavební úpravy objektu č.p. 104 a 105, Café Herzog, Broumov - 1. etapa</v>
      </c>
      <c r="F50" s="351"/>
      <c r="G50" s="351"/>
      <c r="H50" s="351"/>
      <c r="I50" s="34"/>
      <c r="J50" s="34"/>
      <c r="K50" s="34"/>
      <c r="L50" s="111"/>
      <c r="S50" s="32"/>
      <c r="T50" s="32"/>
      <c r="U50" s="32"/>
      <c r="V50" s="32"/>
      <c r="W50" s="32"/>
      <c r="X50" s="32"/>
      <c r="Y50" s="32"/>
      <c r="Z50" s="32"/>
      <c r="AA50" s="32"/>
      <c r="AB50" s="32"/>
      <c r="AC50" s="32"/>
      <c r="AD50" s="32"/>
      <c r="AE50" s="32"/>
    </row>
    <row r="51" spans="1:47" s="1" customFormat="1" ht="12" customHeight="1">
      <c r="B51" s="19"/>
      <c r="C51" s="27" t="s">
        <v>112</v>
      </c>
      <c r="D51" s="20"/>
      <c r="E51" s="20"/>
      <c r="F51" s="20"/>
      <c r="G51" s="20"/>
      <c r="H51" s="20"/>
      <c r="I51" s="20"/>
      <c r="J51" s="20"/>
      <c r="K51" s="20"/>
      <c r="L51" s="18"/>
    </row>
    <row r="52" spans="1:47" s="2" customFormat="1" ht="14.45" customHeight="1">
      <c r="A52" s="32"/>
      <c r="B52" s="33"/>
      <c r="C52" s="34"/>
      <c r="D52" s="34"/>
      <c r="E52" s="350" t="s">
        <v>113</v>
      </c>
      <c r="F52" s="352"/>
      <c r="G52" s="352"/>
      <c r="H52" s="352"/>
      <c r="I52" s="34"/>
      <c r="J52" s="34"/>
      <c r="K52" s="34"/>
      <c r="L52" s="111"/>
      <c r="S52" s="32"/>
      <c r="T52" s="32"/>
      <c r="U52" s="32"/>
      <c r="V52" s="32"/>
      <c r="W52" s="32"/>
      <c r="X52" s="32"/>
      <c r="Y52" s="32"/>
      <c r="Z52" s="32"/>
      <c r="AA52" s="32"/>
      <c r="AB52" s="32"/>
      <c r="AC52" s="32"/>
      <c r="AD52" s="32"/>
      <c r="AE52" s="32"/>
    </row>
    <row r="53" spans="1:47" s="2" customFormat="1" ht="12" customHeight="1">
      <c r="A53" s="32"/>
      <c r="B53" s="33"/>
      <c r="C53" s="27" t="s">
        <v>114</v>
      </c>
      <c r="D53" s="34"/>
      <c r="E53" s="34"/>
      <c r="F53" s="34"/>
      <c r="G53" s="34"/>
      <c r="H53" s="34"/>
      <c r="I53" s="34"/>
      <c r="J53" s="34"/>
      <c r="K53" s="34"/>
      <c r="L53" s="111"/>
      <c r="S53" s="32"/>
      <c r="T53" s="32"/>
      <c r="U53" s="32"/>
      <c r="V53" s="32"/>
      <c r="W53" s="32"/>
      <c r="X53" s="32"/>
      <c r="Y53" s="32"/>
      <c r="Z53" s="32"/>
      <c r="AA53" s="32"/>
      <c r="AB53" s="32"/>
      <c r="AC53" s="32"/>
      <c r="AD53" s="32"/>
      <c r="AE53" s="32"/>
    </row>
    <row r="54" spans="1:47" s="2" customFormat="1" ht="15.6" customHeight="1">
      <c r="A54" s="32"/>
      <c r="B54" s="33"/>
      <c r="C54" s="34"/>
      <c r="D54" s="34"/>
      <c r="E54" s="299" t="str">
        <f>E11</f>
        <v>1.6 - Vytápění</v>
      </c>
      <c r="F54" s="352"/>
      <c r="G54" s="352"/>
      <c r="H54" s="352"/>
      <c r="I54" s="34"/>
      <c r="J54" s="34"/>
      <c r="K54" s="34"/>
      <c r="L54" s="111"/>
      <c r="S54" s="32"/>
      <c r="T54" s="32"/>
      <c r="U54" s="32"/>
      <c r="V54" s="32"/>
      <c r="W54" s="32"/>
      <c r="X54" s="32"/>
      <c r="Y54" s="32"/>
      <c r="Z54" s="32"/>
      <c r="AA54" s="32"/>
      <c r="AB54" s="32"/>
      <c r="AC54" s="32"/>
      <c r="AD54" s="32"/>
      <c r="AE54" s="32"/>
    </row>
    <row r="55" spans="1:47" s="2" customFormat="1" ht="6.95" customHeight="1">
      <c r="A55" s="32"/>
      <c r="B55" s="33"/>
      <c r="C55" s="34"/>
      <c r="D55" s="34"/>
      <c r="E55" s="34"/>
      <c r="F55" s="34"/>
      <c r="G55" s="34"/>
      <c r="H55" s="34"/>
      <c r="I55" s="34"/>
      <c r="J55" s="34"/>
      <c r="K55" s="34"/>
      <c r="L55" s="111"/>
      <c r="S55" s="32"/>
      <c r="T55" s="32"/>
      <c r="U55" s="32"/>
      <c r="V55" s="32"/>
      <c r="W55" s="32"/>
      <c r="X55" s="32"/>
      <c r="Y55" s="32"/>
      <c r="Z55" s="32"/>
      <c r="AA55" s="32"/>
      <c r="AB55" s="32"/>
      <c r="AC55" s="32"/>
      <c r="AD55" s="32"/>
      <c r="AE55" s="32"/>
    </row>
    <row r="56" spans="1:47" s="2" customFormat="1" ht="12" customHeight="1">
      <c r="A56" s="32"/>
      <c r="B56" s="33"/>
      <c r="C56" s="27" t="s">
        <v>21</v>
      </c>
      <c r="D56" s="34"/>
      <c r="E56" s="34"/>
      <c r="F56" s="25" t="str">
        <f>F14</f>
        <v>k. ú. Broumov</v>
      </c>
      <c r="G56" s="34"/>
      <c r="H56" s="34"/>
      <c r="I56" s="27" t="s">
        <v>23</v>
      </c>
      <c r="J56" s="57" t="str">
        <f>IF(J14="","",J14)</f>
        <v>10. 10. 2022</v>
      </c>
      <c r="K56" s="34"/>
      <c r="L56" s="111"/>
      <c r="S56" s="32"/>
      <c r="T56" s="32"/>
      <c r="U56" s="32"/>
      <c r="V56" s="32"/>
      <c r="W56" s="32"/>
      <c r="X56" s="32"/>
      <c r="Y56" s="32"/>
      <c r="Z56" s="32"/>
      <c r="AA56" s="32"/>
      <c r="AB56" s="32"/>
      <c r="AC56" s="32"/>
      <c r="AD56" s="32"/>
      <c r="AE56" s="32"/>
    </row>
    <row r="57" spans="1:47" s="2" customFormat="1" ht="6.95" customHeight="1">
      <c r="A57" s="32"/>
      <c r="B57" s="33"/>
      <c r="C57" s="34"/>
      <c r="D57" s="34"/>
      <c r="E57" s="34"/>
      <c r="F57" s="34"/>
      <c r="G57" s="34"/>
      <c r="H57" s="34"/>
      <c r="I57" s="34"/>
      <c r="J57" s="34"/>
      <c r="K57" s="34"/>
      <c r="L57" s="111"/>
      <c r="S57" s="32"/>
      <c r="T57" s="32"/>
      <c r="U57" s="32"/>
      <c r="V57" s="32"/>
      <c r="W57" s="32"/>
      <c r="X57" s="32"/>
      <c r="Y57" s="32"/>
      <c r="Z57" s="32"/>
      <c r="AA57" s="32"/>
      <c r="AB57" s="32"/>
      <c r="AC57" s="32"/>
      <c r="AD57" s="32"/>
      <c r="AE57" s="32"/>
    </row>
    <row r="58" spans="1:47" s="2" customFormat="1" ht="15.6" customHeight="1">
      <c r="A58" s="32"/>
      <c r="B58" s="33"/>
      <c r="C58" s="27" t="s">
        <v>25</v>
      </c>
      <c r="D58" s="34"/>
      <c r="E58" s="34"/>
      <c r="F58" s="25" t="str">
        <f>E17</f>
        <v xml:space="preserve"> </v>
      </c>
      <c r="G58" s="34"/>
      <c r="H58" s="34"/>
      <c r="I58" s="27" t="s">
        <v>31</v>
      </c>
      <c r="J58" s="30" t="str">
        <f>E23</f>
        <v>INS spol. s r.o.</v>
      </c>
      <c r="K58" s="34"/>
      <c r="L58" s="111"/>
      <c r="S58" s="32"/>
      <c r="T58" s="32"/>
      <c r="U58" s="32"/>
      <c r="V58" s="32"/>
      <c r="W58" s="32"/>
      <c r="X58" s="32"/>
      <c r="Y58" s="32"/>
      <c r="Z58" s="32"/>
      <c r="AA58" s="32"/>
      <c r="AB58" s="32"/>
      <c r="AC58" s="32"/>
      <c r="AD58" s="32"/>
      <c r="AE58" s="32"/>
    </row>
    <row r="59" spans="1:47" s="2" customFormat="1" ht="26.45" customHeight="1">
      <c r="A59" s="32"/>
      <c r="B59" s="33"/>
      <c r="C59" s="27" t="s">
        <v>29</v>
      </c>
      <c r="D59" s="34"/>
      <c r="E59" s="34"/>
      <c r="F59" s="25" t="str">
        <f>IF(E20="","",E20)</f>
        <v>Vyplň údaj</v>
      </c>
      <c r="G59" s="34"/>
      <c r="H59" s="34"/>
      <c r="I59" s="27" t="s">
        <v>36</v>
      </c>
      <c r="J59" s="30" t="str">
        <f>E26</f>
        <v>Ing. Michaela Hůlková</v>
      </c>
      <c r="K59" s="34"/>
      <c r="L59" s="111"/>
      <c r="S59" s="32"/>
      <c r="T59" s="32"/>
      <c r="U59" s="32"/>
      <c r="V59" s="32"/>
      <c r="W59" s="32"/>
      <c r="X59" s="32"/>
      <c r="Y59" s="32"/>
      <c r="Z59" s="32"/>
      <c r="AA59" s="32"/>
      <c r="AB59" s="32"/>
      <c r="AC59" s="32"/>
      <c r="AD59" s="32"/>
      <c r="AE59" s="32"/>
    </row>
    <row r="60" spans="1:47" s="2" customFormat="1" ht="10.35" customHeight="1">
      <c r="A60" s="32"/>
      <c r="B60" s="33"/>
      <c r="C60" s="34"/>
      <c r="D60" s="34"/>
      <c r="E60" s="34"/>
      <c r="F60" s="34"/>
      <c r="G60" s="34"/>
      <c r="H60" s="34"/>
      <c r="I60" s="34"/>
      <c r="J60" s="34"/>
      <c r="K60" s="34"/>
      <c r="L60" s="111"/>
      <c r="S60" s="32"/>
      <c r="T60" s="32"/>
      <c r="U60" s="32"/>
      <c r="V60" s="32"/>
      <c r="W60" s="32"/>
      <c r="X60" s="32"/>
      <c r="Y60" s="32"/>
      <c r="Z60" s="32"/>
      <c r="AA60" s="32"/>
      <c r="AB60" s="32"/>
      <c r="AC60" s="32"/>
      <c r="AD60" s="32"/>
      <c r="AE60" s="32"/>
    </row>
    <row r="61" spans="1:47" s="2" customFormat="1" ht="29.25" customHeight="1">
      <c r="A61" s="32"/>
      <c r="B61" s="33"/>
      <c r="C61" s="134" t="s">
        <v>117</v>
      </c>
      <c r="D61" s="135"/>
      <c r="E61" s="135"/>
      <c r="F61" s="135"/>
      <c r="G61" s="135"/>
      <c r="H61" s="135"/>
      <c r="I61" s="135"/>
      <c r="J61" s="136" t="s">
        <v>118</v>
      </c>
      <c r="K61" s="135"/>
      <c r="L61" s="111"/>
      <c r="S61" s="32"/>
      <c r="T61" s="32"/>
      <c r="U61" s="32"/>
      <c r="V61" s="32"/>
      <c r="W61" s="32"/>
      <c r="X61" s="32"/>
      <c r="Y61" s="32"/>
      <c r="Z61" s="32"/>
      <c r="AA61" s="32"/>
      <c r="AB61" s="32"/>
      <c r="AC61" s="32"/>
      <c r="AD61" s="32"/>
      <c r="AE61" s="32"/>
    </row>
    <row r="62" spans="1:47" s="2" customFormat="1" ht="10.35" customHeight="1">
      <c r="A62" s="32"/>
      <c r="B62" s="33"/>
      <c r="C62" s="34"/>
      <c r="D62" s="34"/>
      <c r="E62" s="34"/>
      <c r="F62" s="34"/>
      <c r="G62" s="34"/>
      <c r="H62" s="34"/>
      <c r="I62" s="34"/>
      <c r="J62" s="34"/>
      <c r="K62" s="34"/>
      <c r="L62" s="111"/>
      <c r="S62" s="32"/>
      <c r="T62" s="32"/>
      <c r="U62" s="32"/>
      <c r="V62" s="32"/>
      <c r="W62" s="32"/>
      <c r="X62" s="32"/>
      <c r="Y62" s="32"/>
      <c r="Z62" s="32"/>
      <c r="AA62" s="32"/>
      <c r="AB62" s="32"/>
      <c r="AC62" s="32"/>
      <c r="AD62" s="32"/>
      <c r="AE62" s="32"/>
    </row>
    <row r="63" spans="1:47" s="2" customFormat="1" ht="22.9" customHeight="1">
      <c r="A63" s="32"/>
      <c r="B63" s="33"/>
      <c r="C63" s="137" t="s">
        <v>72</v>
      </c>
      <c r="D63" s="34"/>
      <c r="E63" s="34"/>
      <c r="F63" s="34"/>
      <c r="G63" s="34"/>
      <c r="H63" s="34"/>
      <c r="I63" s="34"/>
      <c r="J63" s="75">
        <f>J93</f>
        <v>0</v>
      </c>
      <c r="K63" s="34"/>
      <c r="L63" s="111"/>
      <c r="S63" s="32"/>
      <c r="T63" s="32"/>
      <c r="U63" s="32"/>
      <c r="V63" s="32"/>
      <c r="W63" s="32"/>
      <c r="X63" s="32"/>
      <c r="Y63" s="32"/>
      <c r="Z63" s="32"/>
      <c r="AA63" s="32"/>
      <c r="AB63" s="32"/>
      <c r="AC63" s="32"/>
      <c r="AD63" s="32"/>
      <c r="AE63" s="32"/>
      <c r="AU63" s="15" t="s">
        <v>119</v>
      </c>
    </row>
    <row r="64" spans="1:47" s="9" customFormat="1" ht="24.95" customHeight="1">
      <c r="B64" s="138"/>
      <c r="C64" s="139"/>
      <c r="D64" s="140" t="s">
        <v>1798</v>
      </c>
      <c r="E64" s="141"/>
      <c r="F64" s="141"/>
      <c r="G64" s="141"/>
      <c r="H64" s="141"/>
      <c r="I64" s="141"/>
      <c r="J64" s="142">
        <f>J94</f>
        <v>0</v>
      </c>
      <c r="K64" s="139"/>
      <c r="L64" s="143"/>
    </row>
    <row r="65" spans="1:31" s="9" customFormat="1" ht="24.95" customHeight="1">
      <c r="B65" s="138"/>
      <c r="C65" s="139"/>
      <c r="D65" s="140" t="s">
        <v>1799</v>
      </c>
      <c r="E65" s="141"/>
      <c r="F65" s="141"/>
      <c r="G65" s="141"/>
      <c r="H65" s="141"/>
      <c r="I65" s="141"/>
      <c r="J65" s="142">
        <f>J96</f>
        <v>0</v>
      </c>
      <c r="K65" s="139"/>
      <c r="L65" s="143"/>
    </row>
    <row r="66" spans="1:31" s="9" customFormat="1" ht="24.95" customHeight="1">
      <c r="B66" s="138"/>
      <c r="C66" s="139"/>
      <c r="D66" s="140" t="s">
        <v>1800</v>
      </c>
      <c r="E66" s="141"/>
      <c r="F66" s="141"/>
      <c r="G66" s="141"/>
      <c r="H66" s="141"/>
      <c r="I66" s="141"/>
      <c r="J66" s="142">
        <f>J104</f>
        <v>0</v>
      </c>
      <c r="K66" s="139"/>
      <c r="L66" s="143"/>
    </row>
    <row r="67" spans="1:31" s="9" customFormat="1" ht="24.95" customHeight="1">
      <c r="B67" s="138"/>
      <c r="C67" s="139"/>
      <c r="D67" s="140" t="s">
        <v>1801</v>
      </c>
      <c r="E67" s="141"/>
      <c r="F67" s="141"/>
      <c r="G67" s="141"/>
      <c r="H67" s="141"/>
      <c r="I67" s="141"/>
      <c r="J67" s="142">
        <f>J113</f>
        <v>0</v>
      </c>
      <c r="K67" s="139"/>
      <c r="L67" s="143"/>
    </row>
    <row r="68" spans="1:31" s="9" customFormat="1" ht="24.95" customHeight="1">
      <c r="B68" s="138"/>
      <c r="C68" s="139"/>
      <c r="D68" s="140" t="s">
        <v>1802</v>
      </c>
      <c r="E68" s="141"/>
      <c r="F68" s="141"/>
      <c r="G68" s="141"/>
      <c r="H68" s="141"/>
      <c r="I68" s="141"/>
      <c r="J68" s="142">
        <f>J131</f>
        <v>0</v>
      </c>
      <c r="K68" s="139"/>
      <c r="L68" s="143"/>
    </row>
    <row r="69" spans="1:31" s="9" customFormat="1" ht="24.95" customHeight="1">
      <c r="B69" s="138"/>
      <c r="C69" s="139"/>
      <c r="D69" s="140" t="s">
        <v>1803</v>
      </c>
      <c r="E69" s="141"/>
      <c r="F69" s="141"/>
      <c r="G69" s="141"/>
      <c r="H69" s="141"/>
      <c r="I69" s="141"/>
      <c r="J69" s="142">
        <f>J138</f>
        <v>0</v>
      </c>
      <c r="K69" s="139"/>
      <c r="L69" s="143"/>
    </row>
    <row r="70" spans="1:31" s="9" customFormat="1" ht="24.95" customHeight="1">
      <c r="B70" s="138"/>
      <c r="C70" s="139"/>
      <c r="D70" s="140" t="s">
        <v>1804</v>
      </c>
      <c r="E70" s="141"/>
      <c r="F70" s="141"/>
      <c r="G70" s="141"/>
      <c r="H70" s="141"/>
      <c r="I70" s="141"/>
      <c r="J70" s="142">
        <f>J141</f>
        <v>0</v>
      </c>
      <c r="K70" s="139"/>
      <c r="L70" s="143"/>
    </row>
    <row r="71" spans="1:31" s="9" customFormat="1" ht="24.95" customHeight="1">
      <c r="B71" s="138"/>
      <c r="C71" s="139"/>
      <c r="D71" s="140" t="s">
        <v>150</v>
      </c>
      <c r="E71" s="141"/>
      <c r="F71" s="141"/>
      <c r="G71" s="141"/>
      <c r="H71" s="141"/>
      <c r="I71" s="141"/>
      <c r="J71" s="142">
        <f>J144</f>
        <v>0</v>
      </c>
      <c r="K71" s="139"/>
      <c r="L71" s="143"/>
    </row>
    <row r="72" spans="1:31" s="2" customFormat="1" ht="21.75" customHeight="1">
      <c r="A72" s="32"/>
      <c r="B72" s="33"/>
      <c r="C72" s="34"/>
      <c r="D72" s="34"/>
      <c r="E72" s="34"/>
      <c r="F72" s="34"/>
      <c r="G72" s="34"/>
      <c r="H72" s="34"/>
      <c r="I72" s="34"/>
      <c r="J72" s="34"/>
      <c r="K72" s="34"/>
      <c r="L72" s="111"/>
      <c r="S72" s="32"/>
      <c r="T72" s="32"/>
      <c r="U72" s="32"/>
      <c r="V72" s="32"/>
      <c r="W72" s="32"/>
      <c r="X72" s="32"/>
      <c r="Y72" s="32"/>
      <c r="Z72" s="32"/>
      <c r="AA72" s="32"/>
      <c r="AB72" s="32"/>
      <c r="AC72" s="32"/>
      <c r="AD72" s="32"/>
      <c r="AE72" s="32"/>
    </row>
    <row r="73" spans="1:31" s="2" customFormat="1" ht="6.95" customHeight="1">
      <c r="A73" s="32"/>
      <c r="B73" s="45"/>
      <c r="C73" s="46"/>
      <c r="D73" s="46"/>
      <c r="E73" s="46"/>
      <c r="F73" s="46"/>
      <c r="G73" s="46"/>
      <c r="H73" s="46"/>
      <c r="I73" s="46"/>
      <c r="J73" s="46"/>
      <c r="K73" s="46"/>
      <c r="L73" s="111"/>
      <c r="S73" s="32"/>
      <c r="T73" s="32"/>
      <c r="U73" s="32"/>
      <c r="V73" s="32"/>
      <c r="W73" s="32"/>
      <c r="X73" s="32"/>
      <c r="Y73" s="32"/>
      <c r="Z73" s="32"/>
      <c r="AA73" s="32"/>
      <c r="AB73" s="32"/>
      <c r="AC73" s="32"/>
      <c r="AD73" s="32"/>
      <c r="AE73" s="32"/>
    </row>
    <row r="77" spans="1:31" s="2" customFormat="1" ht="6.95" customHeight="1">
      <c r="A77" s="32"/>
      <c r="B77" s="47"/>
      <c r="C77" s="48"/>
      <c r="D77" s="48"/>
      <c r="E77" s="48"/>
      <c r="F77" s="48"/>
      <c r="G77" s="48"/>
      <c r="H77" s="48"/>
      <c r="I77" s="48"/>
      <c r="J77" s="48"/>
      <c r="K77" s="48"/>
      <c r="L77" s="111"/>
      <c r="S77" s="32"/>
      <c r="T77" s="32"/>
      <c r="U77" s="32"/>
      <c r="V77" s="32"/>
      <c r="W77" s="32"/>
      <c r="X77" s="32"/>
      <c r="Y77" s="32"/>
      <c r="Z77" s="32"/>
      <c r="AA77" s="32"/>
      <c r="AB77" s="32"/>
      <c r="AC77" s="32"/>
      <c r="AD77" s="32"/>
      <c r="AE77" s="32"/>
    </row>
    <row r="78" spans="1:31" s="2" customFormat="1" ht="24.95" customHeight="1">
      <c r="A78" s="32"/>
      <c r="B78" s="33"/>
      <c r="C78" s="21" t="s">
        <v>153</v>
      </c>
      <c r="D78" s="34"/>
      <c r="E78" s="34"/>
      <c r="F78" s="34"/>
      <c r="G78" s="34"/>
      <c r="H78" s="34"/>
      <c r="I78" s="34"/>
      <c r="J78" s="34"/>
      <c r="K78" s="34"/>
      <c r="L78" s="111"/>
      <c r="S78" s="32"/>
      <c r="T78" s="32"/>
      <c r="U78" s="32"/>
      <c r="V78" s="32"/>
      <c r="W78" s="32"/>
      <c r="X78" s="32"/>
      <c r="Y78" s="32"/>
      <c r="Z78" s="32"/>
      <c r="AA78" s="32"/>
      <c r="AB78" s="32"/>
      <c r="AC78" s="32"/>
      <c r="AD78" s="32"/>
      <c r="AE78" s="32"/>
    </row>
    <row r="79" spans="1:31" s="2" customFormat="1" ht="6.95" customHeight="1">
      <c r="A79" s="32"/>
      <c r="B79" s="33"/>
      <c r="C79" s="34"/>
      <c r="D79" s="34"/>
      <c r="E79" s="34"/>
      <c r="F79" s="34"/>
      <c r="G79" s="34"/>
      <c r="H79" s="34"/>
      <c r="I79" s="34"/>
      <c r="J79" s="34"/>
      <c r="K79" s="34"/>
      <c r="L79" s="111"/>
      <c r="S79" s="32"/>
      <c r="T79" s="32"/>
      <c r="U79" s="32"/>
      <c r="V79" s="32"/>
      <c r="W79" s="32"/>
      <c r="X79" s="32"/>
      <c r="Y79" s="32"/>
      <c r="Z79" s="32"/>
      <c r="AA79" s="32"/>
      <c r="AB79" s="32"/>
      <c r="AC79" s="32"/>
      <c r="AD79" s="32"/>
      <c r="AE79" s="32"/>
    </row>
    <row r="80" spans="1:31" s="2" customFormat="1" ht="12" customHeight="1">
      <c r="A80" s="32"/>
      <c r="B80" s="33"/>
      <c r="C80" s="27" t="s">
        <v>16</v>
      </c>
      <c r="D80" s="34"/>
      <c r="E80" s="34"/>
      <c r="F80" s="34"/>
      <c r="G80" s="34"/>
      <c r="H80" s="34"/>
      <c r="I80" s="34"/>
      <c r="J80" s="34"/>
      <c r="K80" s="34"/>
      <c r="L80" s="111"/>
      <c r="S80" s="32"/>
      <c r="T80" s="32"/>
      <c r="U80" s="32"/>
      <c r="V80" s="32"/>
      <c r="W80" s="32"/>
      <c r="X80" s="32"/>
      <c r="Y80" s="32"/>
      <c r="Z80" s="32"/>
      <c r="AA80" s="32"/>
      <c r="AB80" s="32"/>
      <c r="AC80" s="32"/>
      <c r="AD80" s="32"/>
      <c r="AE80" s="32"/>
    </row>
    <row r="81" spans="1:65" s="2" customFormat="1" ht="14.45" customHeight="1">
      <c r="A81" s="32"/>
      <c r="B81" s="33"/>
      <c r="C81" s="34"/>
      <c r="D81" s="34"/>
      <c r="E81" s="350" t="str">
        <f>E7</f>
        <v>Stavební úpravy objektu č.p. 104 a 105, Café Herzog, Broumov - 1. etapa</v>
      </c>
      <c r="F81" s="351"/>
      <c r="G81" s="351"/>
      <c r="H81" s="351"/>
      <c r="I81" s="34"/>
      <c r="J81" s="34"/>
      <c r="K81" s="34"/>
      <c r="L81" s="111"/>
      <c r="S81" s="32"/>
      <c r="T81" s="32"/>
      <c r="U81" s="32"/>
      <c r="V81" s="32"/>
      <c r="W81" s="32"/>
      <c r="X81" s="32"/>
      <c r="Y81" s="32"/>
      <c r="Z81" s="32"/>
      <c r="AA81" s="32"/>
      <c r="AB81" s="32"/>
      <c r="AC81" s="32"/>
      <c r="AD81" s="32"/>
      <c r="AE81" s="32"/>
    </row>
    <row r="82" spans="1:65" s="1" customFormat="1" ht="12" customHeight="1">
      <c r="B82" s="19"/>
      <c r="C82" s="27" t="s">
        <v>112</v>
      </c>
      <c r="D82" s="20"/>
      <c r="E82" s="20"/>
      <c r="F82" s="20"/>
      <c r="G82" s="20"/>
      <c r="H82" s="20"/>
      <c r="I82" s="20"/>
      <c r="J82" s="20"/>
      <c r="K82" s="20"/>
      <c r="L82" s="18"/>
    </row>
    <row r="83" spans="1:65" s="2" customFormat="1" ht="14.45" customHeight="1">
      <c r="A83" s="32"/>
      <c r="B83" s="33"/>
      <c r="C83" s="34"/>
      <c r="D83" s="34"/>
      <c r="E83" s="350" t="s">
        <v>113</v>
      </c>
      <c r="F83" s="352"/>
      <c r="G83" s="352"/>
      <c r="H83" s="352"/>
      <c r="I83" s="34"/>
      <c r="J83" s="34"/>
      <c r="K83" s="34"/>
      <c r="L83" s="111"/>
      <c r="S83" s="32"/>
      <c r="T83" s="32"/>
      <c r="U83" s="32"/>
      <c r="V83" s="32"/>
      <c r="W83" s="32"/>
      <c r="X83" s="32"/>
      <c r="Y83" s="32"/>
      <c r="Z83" s="32"/>
      <c r="AA83" s="32"/>
      <c r="AB83" s="32"/>
      <c r="AC83" s="32"/>
      <c r="AD83" s="32"/>
      <c r="AE83" s="32"/>
    </row>
    <row r="84" spans="1:65" s="2" customFormat="1" ht="12" customHeight="1">
      <c r="A84" s="32"/>
      <c r="B84" s="33"/>
      <c r="C84" s="27" t="s">
        <v>114</v>
      </c>
      <c r="D84" s="34"/>
      <c r="E84" s="34"/>
      <c r="F84" s="34"/>
      <c r="G84" s="34"/>
      <c r="H84" s="34"/>
      <c r="I84" s="34"/>
      <c r="J84" s="34"/>
      <c r="K84" s="34"/>
      <c r="L84" s="111"/>
      <c r="S84" s="32"/>
      <c r="T84" s="32"/>
      <c r="U84" s="32"/>
      <c r="V84" s="32"/>
      <c r="W84" s="32"/>
      <c r="X84" s="32"/>
      <c r="Y84" s="32"/>
      <c r="Z84" s="32"/>
      <c r="AA84" s="32"/>
      <c r="AB84" s="32"/>
      <c r="AC84" s="32"/>
      <c r="AD84" s="32"/>
      <c r="AE84" s="32"/>
    </row>
    <row r="85" spans="1:65" s="2" customFormat="1" ht="15.6" customHeight="1">
      <c r="A85" s="32"/>
      <c r="B85" s="33"/>
      <c r="C85" s="34"/>
      <c r="D85" s="34"/>
      <c r="E85" s="299" t="str">
        <f>E11</f>
        <v>1.6 - Vytápění</v>
      </c>
      <c r="F85" s="352"/>
      <c r="G85" s="352"/>
      <c r="H85" s="352"/>
      <c r="I85" s="34"/>
      <c r="J85" s="34"/>
      <c r="K85" s="34"/>
      <c r="L85" s="111"/>
      <c r="S85" s="32"/>
      <c r="T85" s="32"/>
      <c r="U85" s="32"/>
      <c r="V85" s="32"/>
      <c r="W85" s="32"/>
      <c r="X85" s="32"/>
      <c r="Y85" s="32"/>
      <c r="Z85" s="32"/>
      <c r="AA85" s="32"/>
      <c r="AB85" s="32"/>
      <c r="AC85" s="32"/>
      <c r="AD85" s="32"/>
      <c r="AE85" s="32"/>
    </row>
    <row r="86" spans="1:65" s="2" customFormat="1" ht="6.95" customHeight="1">
      <c r="A86" s="32"/>
      <c r="B86" s="33"/>
      <c r="C86" s="34"/>
      <c r="D86" s="34"/>
      <c r="E86" s="34"/>
      <c r="F86" s="34"/>
      <c r="G86" s="34"/>
      <c r="H86" s="34"/>
      <c r="I86" s="34"/>
      <c r="J86" s="34"/>
      <c r="K86" s="34"/>
      <c r="L86" s="111"/>
      <c r="S86" s="32"/>
      <c r="T86" s="32"/>
      <c r="U86" s="32"/>
      <c r="V86" s="32"/>
      <c r="W86" s="32"/>
      <c r="X86" s="32"/>
      <c r="Y86" s="32"/>
      <c r="Z86" s="32"/>
      <c r="AA86" s="32"/>
      <c r="AB86" s="32"/>
      <c r="AC86" s="32"/>
      <c r="AD86" s="32"/>
      <c r="AE86" s="32"/>
    </row>
    <row r="87" spans="1:65" s="2" customFormat="1" ht="12" customHeight="1">
      <c r="A87" s="32"/>
      <c r="B87" s="33"/>
      <c r="C87" s="27" t="s">
        <v>21</v>
      </c>
      <c r="D87" s="34"/>
      <c r="E87" s="34"/>
      <c r="F87" s="25" t="str">
        <f>F14</f>
        <v>k. ú. Broumov</v>
      </c>
      <c r="G87" s="34"/>
      <c r="H87" s="34"/>
      <c r="I87" s="27" t="s">
        <v>23</v>
      </c>
      <c r="J87" s="57" t="str">
        <f>IF(J14="","",J14)</f>
        <v>10. 10. 2022</v>
      </c>
      <c r="K87" s="34"/>
      <c r="L87" s="111"/>
      <c r="S87" s="32"/>
      <c r="T87" s="32"/>
      <c r="U87" s="32"/>
      <c r="V87" s="32"/>
      <c r="W87" s="32"/>
      <c r="X87" s="32"/>
      <c r="Y87" s="32"/>
      <c r="Z87" s="32"/>
      <c r="AA87" s="32"/>
      <c r="AB87" s="32"/>
      <c r="AC87" s="32"/>
      <c r="AD87" s="32"/>
      <c r="AE87" s="32"/>
    </row>
    <row r="88" spans="1:65" s="2" customFormat="1" ht="6.95" customHeight="1">
      <c r="A88" s="32"/>
      <c r="B88" s="33"/>
      <c r="C88" s="34"/>
      <c r="D88" s="34"/>
      <c r="E88" s="34"/>
      <c r="F88" s="34"/>
      <c r="G88" s="34"/>
      <c r="H88" s="34"/>
      <c r="I88" s="34"/>
      <c r="J88" s="34"/>
      <c r="K88" s="34"/>
      <c r="L88" s="111"/>
      <c r="S88" s="32"/>
      <c r="T88" s="32"/>
      <c r="U88" s="32"/>
      <c r="V88" s="32"/>
      <c r="W88" s="32"/>
      <c r="X88" s="32"/>
      <c r="Y88" s="32"/>
      <c r="Z88" s="32"/>
      <c r="AA88" s="32"/>
      <c r="AB88" s="32"/>
      <c r="AC88" s="32"/>
      <c r="AD88" s="32"/>
      <c r="AE88" s="32"/>
    </row>
    <row r="89" spans="1:65" s="2" customFormat="1" ht="15.6" customHeight="1">
      <c r="A89" s="32"/>
      <c r="B89" s="33"/>
      <c r="C89" s="27" t="s">
        <v>25</v>
      </c>
      <c r="D89" s="34"/>
      <c r="E89" s="34"/>
      <c r="F89" s="25" t="str">
        <f>E17</f>
        <v xml:space="preserve"> </v>
      </c>
      <c r="G89" s="34"/>
      <c r="H89" s="34"/>
      <c r="I89" s="27" t="s">
        <v>31</v>
      </c>
      <c r="J89" s="30" t="str">
        <f>E23</f>
        <v>INS spol. s r.o.</v>
      </c>
      <c r="K89" s="34"/>
      <c r="L89" s="111"/>
      <c r="S89" s="32"/>
      <c r="T89" s="32"/>
      <c r="U89" s="32"/>
      <c r="V89" s="32"/>
      <c r="W89" s="32"/>
      <c r="X89" s="32"/>
      <c r="Y89" s="32"/>
      <c r="Z89" s="32"/>
      <c r="AA89" s="32"/>
      <c r="AB89" s="32"/>
      <c r="AC89" s="32"/>
      <c r="AD89" s="32"/>
      <c r="AE89" s="32"/>
    </row>
    <row r="90" spans="1:65" s="2" customFormat="1" ht="26.45" customHeight="1">
      <c r="A90" s="32"/>
      <c r="B90" s="33"/>
      <c r="C90" s="27" t="s">
        <v>29</v>
      </c>
      <c r="D90" s="34"/>
      <c r="E90" s="34"/>
      <c r="F90" s="25" t="str">
        <f>IF(E20="","",E20)</f>
        <v>Vyplň údaj</v>
      </c>
      <c r="G90" s="34"/>
      <c r="H90" s="34"/>
      <c r="I90" s="27" t="s">
        <v>36</v>
      </c>
      <c r="J90" s="30" t="str">
        <f>E26</f>
        <v>Ing. Michaela Hůlková</v>
      </c>
      <c r="K90" s="34"/>
      <c r="L90" s="111"/>
      <c r="S90" s="32"/>
      <c r="T90" s="32"/>
      <c r="U90" s="32"/>
      <c r="V90" s="32"/>
      <c r="W90" s="32"/>
      <c r="X90" s="32"/>
      <c r="Y90" s="32"/>
      <c r="Z90" s="32"/>
      <c r="AA90" s="32"/>
      <c r="AB90" s="32"/>
      <c r="AC90" s="32"/>
      <c r="AD90" s="32"/>
      <c r="AE90" s="32"/>
    </row>
    <row r="91" spans="1:65" s="2" customFormat="1" ht="10.35" customHeight="1">
      <c r="A91" s="32"/>
      <c r="B91" s="33"/>
      <c r="C91" s="34"/>
      <c r="D91" s="34"/>
      <c r="E91" s="34"/>
      <c r="F91" s="34"/>
      <c r="G91" s="34"/>
      <c r="H91" s="34"/>
      <c r="I91" s="34"/>
      <c r="J91" s="34"/>
      <c r="K91" s="34"/>
      <c r="L91" s="111"/>
      <c r="S91" s="32"/>
      <c r="T91" s="32"/>
      <c r="U91" s="32"/>
      <c r="V91" s="32"/>
      <c r="W91" s="32"/>
      <c r="X91" s="32"/>
      <c r="Y91" s="32"/>
      <c r="Z91" s="32"/>
      <c r="AA91" s="32"/>
      <c r="AB91" s="32"/>
      <c r="AC91" s="32"/>
      <c r="AD91" s="32"/>
      <c r="AE91" s="32"/>
    </row>
    <row r="92" spans="1:65" s="11" customFormat="1" ht="29.25" customHeight="1">
      <c r="A92" s="149"/>
      <c r="B92" s="150"/>
      <c r="C92" s="151" t="s">
        <v>154</v>
      </c>
      <c r="D92" s="152" t="s">
        <v>59</v>
      </c>
      <c r="E92" s="152" t="s">
        <v>55</v>
      </c>
      <c r="F92" s="152" t="s">
        <v>56</v>
      </c>
      <c r="G92" s="152" t="s">
        <v>155</v>
      </c>
      <c r="H92" s="152" t="s">
        <v>156</v>
      </c>
      <c r="I92" s="152" t="s">
        <v>157</v>
      </c>
      <c r="J92" s="153" t="s">
        <v>118</v>
      </c>
      <c r="K92" s="154" t="s">
        <v>158</v>
      </c>
      <c r="L92" s="155"/>
      <c r="M92" s="66" t="s">
        <v>19</v>
      </c>
      <c r="N92" s="67" t="s">
        <v>44</v>
      </c>
      <c r="O92" s="67" t="s">
        <v>159</v>
      </c>
      <c r="P92" s="67" t="s">
        <v>160</v>
      </c>
      <c r="Q92" s="67" t="s">
        <v>161</v>
      </c>
      <c r="R92" s="67" t="s">
        <v>162</v>
      </c>
      <c r="S92" s="67" t="s">
        <v>163</v>
      </c>
      <c r="T92" s="68" t="s">
        <v>164</v>
      </c>
      <c r="U92" s="149"/>
      <c r="V92" s="149"/>
      <c r="W92" s="149"/>
      <c r="X92" s="149"/>
      <c r="Y92" s="149"/>
      <c r="Z92" s="149"/>
      <c r="AA92" s="149"/>
      <c r="AB92" s="149"/>
      <c r="AC92" s="149"/>
      <c r="AD92" s="149"/>
      <c r="AE92" s="149"/>
    </row>
    <row r="93" spans="1:65" s="2" customFormat="1" ht="22.9" customHeight="1">
      <c r="A93" s="32"/>
      <c r="B93" s="33"/>
      <c r="C93" s="73" t="s">
        <v>165</v>
      </c>
      <c r="D93" s="34"/>
      <c r="E93" s="34"/>
      <c r="F93" s="34"/>
      <c r="G93" s="34"/>
      <c r="H93" s="34"/>
      <c r="I93" s="34"/>
      <c r="J93" s="156">
        <f>BK93</f>
        <v>0</v>
      </c>
      <c r="K93" s="34"/>
      <c r="L93" s="37"/>
      <c r="M93" s="69"/>
      <c r="N93" s="157"/>
      <c r="O93" s="70"/>
      <c r="P93" s="158">
        <f>P94+P96+P104+P113+P131+P138+P141+P144</f>
        <v>0</v>
      </c>
      <c r="Q93" s="70"/>
      <c r="R93" s="158">
        <f>R94+R96+R104+R113+R131+R138+R141+R144</f>
        <v>0</v>
      </c>
      <c r="S93" s="70"/>
      <c r="T93" s="159">
        <f>T94+T96+T104+T113+T131+T138+T141+T144</f>
        <v>0</v>
      </c>
      <c r="U93" s="32"/>
      <c r="V93" s="32"/>
      <c r="W93" s="32"/>
      <c r="X93" s="32"/>
      <c r="Y93" s="32"/>
      <c r="Z93" s="32"/>
      <c r="AA93" s="32"/>
      <c r="AB93" s="32"/>
      <c r="AC93" s="32"/>
      <c r="AD93" s="32"/>
      <c r="AE93" s="32"/>
      <c r="AT93" s="15" t="s">
        <v>73</v>
      </c>
      <c r="AU93" s="15" t="s">
        <v>119</v>
      </c>
      <c r="BK93" s="160">
        <f>BK94+BK96+BK104+BK113+BK131+BK138+BK141+BK144</f>
        <v>0</v>
      </c>
    </row>
    <row r="94" spans="1:65" s="12" customFormat="1" ht="25.9" customHeight="1">
      <c r="B94" s="161"/>
      <c r="C94" s="162"/>
      <c r="D94" s="163" t="s">
        <v>73</v>
      </c>
      <c r="E94" s="164" t="s">
        <v>1805</v>
      </c>
      <c r="F94" s="164" t="s">
        <v>1806</v>
      </c>
      <c r="G94" s="162"/>
      <c r="H94" s="162"/>
      <c r="I94" s="165"/>
      <c r="J94" s="166">
        <f>BK94</f>
        <v>0</v>
      </c>
      <c r="K94" s="162"/>
      <c r="L94" s="167"/>
      <c r="M94" s="168"/>
      <c r="N94" s="169"/>
      <c r="O94" s="169"/>
      <c r="P94" s="170">
        <f>P95</f>
        <v>0</v>
      </c>
      <c r="Q94" s="169"/>
      <c r="R94" s="170">
        <f>R95</f>
        <v>0</v>
      </c>
      <c r="S94" s="169"/>
      <c r="T94" s="171">
        <f>T95</f>
        <v>0</v>
      </c>
      <c r="AR94" s="172" t="s">
        <v>81</v>
      </c>
      <c r="AT94" s="173" t="s">
        <v>73</v>
      </c>
      <c r="AU94" s="173" t="s">
        <v>74</v>
      </c>
      <c r="AY94" s="172" t="s">
        <v>168</v>
      </c>
      <c r="BK94" s="174">
        <f>BK95</f>
        <v>0</v>
      </c>
    </row>
    <row r="95" spans="1:65" s="2" customFormat="1" ht="45" customHeight="1">
      <c r="A95" s="32"/>
      <c r="B95" s="33"/>
      <c r="C95" s="177" t="s">
        <v>81</v>
      </c>
      <c r="D95" s="177" t="s">
        <v>173</v>
      </c>
      <c r="E95" s="178" t="s">
        <v>1807</v>
      </c>
      <c r="F95" s="179" t="s">
        <v>1808</v>
      </c>
      <c r="G95" s="180" t="s">
        <v>176</v>
      </c>
      <c r="H95" s="181">
        <v>1</v>
      </c>
      <c r="I95" s="182"/>
      <c r="J95" s="183">
        <f>ROUND(I95*H95,2)</f>
        <v>0</v>
      </c>
      <c r="K95" s="184"/>
      <c r="L95" s="37"/>
      <c r="M95" s="185" t="s">
        <v>19</v>
      </c>
      <c r="N95" s="186" t="s">
        <v>45</v>
      </c>
      <c r="O95" s="62"/>
      <c r="P95" s="187">
        <f>O95*H95</f>
        <v>0</v>
      </c>
      <c r="Q95" s="187">
        <v>0</v>
      </c>
      <c r="R95" s="187">
        <f>Q95*H95</f>
        <v>0</v>
      </c>
      <c r="S95" s="187">
        <v>0</v>
      </c>
      <c r="T95" s="188">
        <f>S95*H95</f>
        <v>0</v>
      </c>
      <c r="U95" s="32"/>
      <c r="V95" s="32"/>
      <c r="W95" s="32"/>
      <c r="X95" s="32"/>
      <c r="Y95" s="32"/>
      <c r="Z95" s="32"/>
      <c r="AA95" s="32"/>
      <c r="AB95" s="32"/>
      <c r="AC95" s="32"/>
      <c r="AD95" s="32"/>
      <c r="AE95" s="32"/>
      <c r="AR95" s="189" t="s">
        <v>177</v>
      </c>
      <c r="AT95" s="189" t="s">
        <v>173</v>
      </c>
      <c r="AU95" s="189" t="s">
        <v>81</v>
      </c>
      <c r="AY95" s="15" t="s">
        <v>168</v>
      </c>
      <c r="BE95" s="190">
        <f>IF(N95="základní",J95,0)</f>
        <v>0</v>
      </c>
      <c r="BF95" s="190">
        <f>IF(N95="snížená",J95,0)</f>
        <v>0</v>
      </c>
      <c r="BG95" s="190">
        <f>IF(N95="zákl. přenesená",J95,0)</f>
        <v>0</v>
      </c>
      <c r="BH95" s="190">
        <f>IF(N95="sníž. přenesená",J95,0)</f>
        <v>0</v>
      </c>
      <c r="BI95" s="190">
        <f>IF(N95="nulová",J95,0)</f>
        <v>0</v>
      </c>
      <c r="BJ95" s="15" t="s">
        <v>81</v>
      </c>
      <c r="BK95" s="190">
        <f>ROUND(I95*H95,2)</f>
        <v>0</v>
      </c>
      <c r="BL95" s="15" t="s">
        <v>177</v>
      </c>
      <c r="BM95" s="189" t="s">
        <v>1809</v>
      </c>
    </row>
    <row r="96" spans="1:65" s="12" customFormat="1" ht="25.9" customHeight="1">
      <c r="B96" s="161"/>
      <c r="C96" s="162"/>
      <c r="D96" s="163" t="s">
        <v>73</v>
      </c>
      <c r="E96" s="164" t="s">
        <v>1810</v>
      </c>
      <c r="F96" s="164" t="s">
        <v>1811</v>
      </c>
      <c r="G96" s="162"/>
      <c r="H96" s="162"/>
      <c r="I96" s="165"/>
      <c r="J96" s="166">
        <f>BK96</f>
        <v>0</v>
      </c>
      <c r="K96" s="162"/>
      <c r="L96" s="167"/>
      <c r="M96" s="168"/>
      <c r="N96" s="169"/>
      <c r="O96" s="169"/>
      <c r="P96" s="170">
        <f>SUM(P97:P103)</f>
        <v>0</v>
      </c>
      <c r="Q96" s="169"/>
      <c r="R96" s="170">
        <f>SUM(R97:R103)</f>
        <v>0</v>
      </c>
      <c r="S96" s="169"/>
      <c r="T96" s="171">
        <f>SUM(T97:T103)</f>
        <v>0</v>
      </c>
      <c r="AR96" s="172" t="s">
        <v>83</v>
      </c>
      <c r="AT96" s="173" t="s">
        <v>73</v>
      </c>
      <c r="AU96" s="173" t="s">
        <v>74</v>
      </c>
      <c r="AY96" s="172" t="s">
        <v>168</v>
      </c>
      <c r="BK96" s="174">
        <f>SUM(BK97:BK103)</f>
        <v>0</v>
      </c>
    </row>
    <row r="97" spans="1:65" s="2" customFormat="1" ht="14.45" customHeight="1">
      <c r="A97" s="32"/>
      <c r="B97" s="33"/>
      <c r="C97" s="177" t="s">
        <v>83</v>
      </c>
      <c r="D97" s="196" t="s">
        <v>173</v>
      </c>
      <c r="E97" s="178" t="s">
        <v>1812</v>
      </c>
      <c r="F97" s="179" t="s">
        <v>1813</v>
      </c>
      <c r="G97" s="180" t="s">
        <v>1581</v>
      </c>
      <c r="H97" s="181">
        <v>0</v>
      </c>
      <c r="I97" s="182"/>
      <c r="J97" s="183">
        <f t="shared" ref="J97:J103" si="0">ROUND(I97*H97,2)</f>
        <v>0</v>
      </c>
      <c r="K97" s="184"/>
      <c r="L97" s="37"/>
      <c r="M97" s="185" t="s">
        <v>19</v>
      </c>
      <c r="N97" s="186" t="s">
        <v>45</v>
      </c>
      <c r="O97" s="62"/>
      <c r="P97" s="187">
        <f t="shared" ref="P97:P103" si="1">O97*H97</f>
        <v>0</v>
      </c>
      <c r="Q97" s="187">
        <v>0</v>
      </c>
      <c r="R97" s="187">
        <f t="shared" ref="R97:R103" si="2">Q97*H97</f>
        <v>0</v>
      </c>
      <c r="S97" s="187">
        <v>0</v>
      </c>
      <c r="T97" s="188">
        <f t="shared" ref="T97:T103" si="3">S97*H97</f>
        <v>0</v>
      </c>
      <c r="U97" s="32"/>
      <c r="V97" s="32"/>
      <c r="W97" s="32"/>
      <c r="X97" s="32"/>
      <c r="Y97" s="32"/>
      <c r="Z97" s="32"/>
      <c r="AA97" s="32"/>
      <c r="AB97" s="32"/>
      <c r="AC97" s="32"/>
      <c r="AD97" s="32"/>
      <c r="AE97" s="32"/>
      <c r="AR97" s="189" t="s">
        <v>177</v>
      </c>
      <c r="AT97" s="189" t="s">
        <v>173</v>
      </c>
      <c r="AU97" s="189" t="s">
        <v>81</v>
      </c>
      <c r="AY97" s="15" t="s">
        <v>168</v>
      </c>
      <c r="BE97" s="190">
        <f t="shared" ref="BE97:BE103" si="4">IF(N97="základní",J97,0)</f>
        <v>0</v>
      </c>
      <c r="BF97" s="190">
        <f t="shared" ref="BF97:BF103" si="5">IF(N97="snížená",J97,0)</f>
        <v>0</v>
      </c>
      <c r="BG97" s="190">
        <f t="shared" ref="BG97:BG103" si="6">IF(N97="zákl. přenesená",J97,0)</f>
        <v>0</v>
      </c>
      <c r="BH97" s="190">
        <f t="shared" ref="BH97:BH103" si="7">IF(N97="sníž. přenesená",J97,0)</f>
        <v>0</v>
      </c>
      <c r="BI97" s="190">
        <f t="shared" ref="BI97:BI103" si="8">IF(N97="nulová",J97,0)</f>
        <v>0</v>
      </c>
      <c r="BJ97" s="15" t="s">
        <v>81</v>
      </c>
      <c r="BK97" s="190">
        <f t="shared" ref="BK97:BK103" si="9">ROUND(I97*H97,2)</f>
        <v>0</v>
      </c>
      <c r="BL97" s="15" t="s">
        <v>177</v>
      </c>
      <c r="BM97" s="189" t="s">
        <v>1814</v>
      </c>
    </row>
    <row r="98" spans="1:65" s="2" customFormat="1" ht="14.45" customHeight="1">
      <c r="A98" s="32"/>
      <c r="B98" s="33"/>
      <c r="C98" s="177" t="s">
        <v>169</v>
      </c>
      <c r="D98" s="196" t="s">
        <v>173</v>
      </c>
      <c r="E98" s="178" t="s">
        <v>1810</v>
      </c>
      <c r="F98" s="179" t="s">
        <v>1815</v>
      </c>
      <c r="G98" s="180" t="s">
        <v>1581</v>
      </c>
      <c r="H98" s="181">
        <v>0</v>
      </c>
      <c r="I98" s="182"/>
      <c r="J98" s="183">
        <f t="shared" si="0"/>
        <v>0</v>
      </c>
      <c r="K98" s="184"/>
      <c r="L98" s="37"/>
      <c r="M98" s="185" t="s">
        <v>19</v>
      </c>
      <c r="N98" s="186" t="s">
        <v>45</v>
      </c>
      <c r="O98" s="62"/>
      <c r="P98" s="187">
        <f t="shared" si="1"/>
        <v>0</v>
      </c>
      <c r="Q98" s="187">
        <v>0</v>
      </c>
      <c r="R98" s="187">
        <f t="shared" si="2"/>
        <v>0</v>
      </c>
      <c r="S98" s="187">
        <v>0</v>
      </c>
      <c r="T98" s="188">
        <f t="shared" si="3"/>
        <v>0</v>
      </c>
      <c r="U98" s="32"/>
      <c r="V98" s="32"/>
      <c r="W98" s="32"/>
      <c r="X98" s="32"/>
      <c r="Y98" s="32"/>
      <c r="Z98" s="32"/>
      <c r="AA98" s="32"/>
      <c r="AB98" s="32"/>
      <c r="AC98" s="32"/>
      <c r="AD98" s="32"/>
      <c r="AE98" s="32"/>
      <c r="AR98" s="189" t="s">
        <v>177</v>
      </c>
      <c r="AT98" s="189" t="s">
        <v>173</v>
      </c>
      <c r="AU98" s="189" t="s">
        <v>81</v>
      </c>
      <c r="AY98" s="15" t="s">
        <v>168</v>
      </c>
      <c r="BE98" s="190">
        <f t="shared" si="4"/>
        <v>0</v>
      </c>
      <c r="BF98" s="190">
        <f t="shared" si="5"/>
        <v>0</v>
      </c>
      <c r="BG98" s="190">
        <f t="shared" si="6"/>
        <v>0</v>
      </c>
      <c r="BH98" s="190">
        <f t="shared" si="7"/>
        <v>0</v>
      </c>
      <c r="BI98" s="190">
        <f t="shared" si="8"/>
        <v>0</v>
      </c>
      <c r="BJ98" s="15" t="s">
        <v>81</v>
      </c>
      <c r="BK98" s="190">
        <f t="shared" si="9"/>
        <v>0</v>
      </c>
      <c r="BL98" s="15" t="s">
        <v>177</v>
      </c>
      <c r="BM98" s="189" t="s">
        <v>1816</v>
      </c>
    </row>
    <row r="99" spans="1:65" s="2" customFormat="1" ht="14.45" customHeight="1">
      <c r="A99" s="32"/>
      <c r="B99" s="33"/>
      <c r="C99" s="177" t="s">
        <v>177</v>
      </c>
      <c r="D99" s="196" t="s">
        <v>173</v>
      </c>
      <c r="E99" s="178" t="s">
        <v>1817</v>
      </c>
      <c r="F99" s="179" t="s">
        <v>1818</v>
      </c>
      <c r="G99" s="180" t="s">
        <v>1581</v>
      </c>
      <c r="H99" s="181">
        <v>0</v>
      </c>
      <c r="I99" s="182"/>
      <c r="J99" s="183">
        <f t="shared" si="0"/>
        <v>0</v>
      </c>
      <c r="K99" s="184"/>
      <c r="L99" s="37"/>
      <c r="M99" s="185" t="s">
        <v>19</v>
      </c>
      <c r="N99" s="186" t="s">
        <v>45</v>
      </c>
      <c r="O99" s="62"/>
      <c r="P99" s="187">
        <f t="shared" si="1"/>
        <v>0</v>
      </c>
      <c r="Q99" s="187">
        <v>0</v>
      </c>
      <c r="R99" s="187">
        <f t="shared" si="2"/>
        <v>0</v>
      </c>
      <c r="S99" s="187">
        <v>0</v>
      </c>
      <c r="T99" s="188">
        <f t="shared" si="3"/>
        <v>0</v>
      </c>
      <c r="U99" s="32"/>
      <c r="V99" s="32"/>
      <c r="W99" s="32"/>
      <c r="X99" s="32"/>
      <c r="Y99" s="32"/>
      <c r="Z99" s="32"/>
      <c r="AA99" s="32"/>
      <c r="AB99" s="32"/>
      <c r="AC99" s="32"/>
      <c r="AD99" s="32"/>
      <c r="AE99" s="32"/>
      <c r="AR99" s="189" t="s">
        <v>177</v>
      </c>
      <c r="AT99" s="189" t="s">
        <v>173</v>
      </c>
      <c r="AU99" s="189" t="s">
        <v>81</v>
      </c>
      <c r="AY99" s="15" t="s">
        <v>168</v>
      </c>
      <c r="BE99" s="190">
        <f t="shared" si="4"/>
        <v>0</v>
      </c>
      <c r="BF99" s="190">
        <f t="shared" si="5"/>
        <v>0</v>
      </c>
      <c r="BG99" s="190">
        <f t="shared" si="6"/>
        <v>0</v>
      </c>
      <c r="BH99" s="190">
        <f t="shared" si="7"/>
        <v>0</v>
      </c>
      <c r="BI99" s="190">
        <f t="shared" si="8"/>
        <v>0</v>
      </c>
      <c r="BJ99" s="15" t="s">
        <v>81</v>
      </c>
      <c r="BK99" s="190">
        <f t="shared" si="9"/>
        <v>0</v>
      </c>
      <c r="BL99" s="15" t="s">
        <v>177</v>
      </c>
      <c r="BM99" s="189" t="s">
        <v>1819</v>
      </c>
    </row>
    <row r="100" spans="1:65" s="2" customFormat="1" ht="14.45" customHeight="1">
      <c r="A100" s="32"/>
      <c r="B100" s="33"/>
      <c r="C100" s="177" t="s">
        <v>194</v>
      </c>
      <c r="D100" s="196" t="s">
        <v>173</v>
      </c>
      <c r="E100" s="178" t="s">
        <v>1820</v>
      </c>
      <c r="F100" s="179" t="s">
        <v>1821</v>
      </c>
      <c r="G100" s="180" t="s">
        <v>1581</v>
      </c>
      <c r="H100" s="181">
        <v>0</v>
      </c>
      <c r="I100" s="182"/>
      <c r="J100" s="183">
        <f t="shared" si="0"/>
        <v>0</v>
      </c>
      <c r="K100" s="184"/>
      <c r="L100" s="37"/>
      <c r="M100" s="185" t="s">
        <v>19</v>
      </c>
      <c r="N100" s="186" t="s">
        <v>45</v>
      </c>
      <c r="O100" s="62"/>
      <c r="P100" s="187">
        <f t="shared" si="1"/>
        <v>0</v>
      </c>
      <c r="Q100" s="187">
        <v>0</v>
      </c>
      <c r="R100" s="187">
        <f t="shared" si="2"/>
        <v>0</v>
      </c>
      <c r="S100" s="187">
        <v>0</v>
      </c>
      <c r="T100" s="188">
        <f t="shared" si="3"/>
        <v>0</v>
      </c>
      <c r="U100" s="32"/>
      <c r="V100" s="32"/>
      <c r="W100" s="32"/>
      <c r="X100" s="32"/>
      <c r="Y100" s="32"/>
      <c r="Z100" s="32"/>
      <c r="AA100" s="32"/>
      <c r="AB100" s="32"/>
      <c r="AC100" s="32"/>
      <c r="AD100" s="32"/>
      <c r="AE100" s="32"/>
      <c r="AR100" s="189" t="s">
        <v>177</v>
      </c>
      <c r="AT100" s="189" t="s">
        <v>173</v>
      </c>
      <c r="AU100" s="189" t="s">
        <v>81</v>
      </c>
      <c r="AY100" s="15" t="s">
        <v>168</v>
      </c>
      <c r="BE100" s="190">
        <f t="shared" si="4"/>
        <v>0</v>
      </c>
      <c r="BF100" s="190">
        <f t="shared" si="5"/>
        <v>0</v>
      </c>
      <c r="BG100" s="190">
        <f t="shared" si="6"/>
        <v>0</v>
      </c>
      <c r="BH100" s="190">
        <f t="shared" si="7"/>
        <v>0</v>
      </c>
      <c r="BI100" s="190">
        <f t="shared" si="8"/>
        <v>0</v>
      </c>
      <c r="BJ100" s="15" t="s">
        <v>81</v>
      </c>
      <c r="BK100" s="190">
        <f t="shared" si="9"/>
        <v>0</v>
      </c>
      <c r="BL100" s="15" t="s">
        <v>177</v>
      </c>
      <c r="BM100" s="189" t="s">
        <v>1822</v>
      </c>
    </row>
    <row r="101" spans="1:65" s="2" customFormat="1" ht="14.45" customHeight="1">
      <c r="A101" s="32"/>
      <c r="B101" s="33"/>
      <c r="C101" s="177" t="s">
        <v>200</v>
      </c>
      <c r="D101" s="177" t="s">
        <v>173</v>
      </c>
      <c r="E101" s="178" t="s">
        <v>1823</v>
      </c>
      <c r="F101" s="179" t="s">
        <v>1824</v>
      </c>
      <c r="G101" s="180" t="s">
        <v>1581</v>
      </c>
      <c r="H101" s="181">
        <v>4</v>
      </c>
      <c r="I101" s="182"/>
      <c r="J101" s="183">
        <f t="shared" si="0"/>
        <v>0</v>
      </c>
      <c r="K101" s="184"/>
      <c r="L101" s="37"/>
      <c r="M101" s="185" t="s">
        <v>19</v>
      </c>
      <c r="N101" s="186" t="s">
        <v>45</v>
      </c>
      <c r="O101" s="62"/>
      <c r="P101" s="187">
        <f t="shared" si="1"/>
        <v>0</v>
      </c>
      <c r="Q101" s="187">
        <v>0</v>
      </c>
      <c r="R101" s="187">
        <f t="shared" si="2"/>
        <v>0</v>
      </c>
      <c r="S101" s="187">
        <v>0</v>
      </c>
      <c r="T101" s="188">
        <f t="shared" si="3"/>
        <v>0</v>
      </c>
      <c r="U101" s="32"/>
      <c r="V101" s="32"/>
      <c r="W101" s="32"/>
      <c r="X101" s="32"/>
      <c r="Y101" s="32"/>
      <c r="Z101" s="32"/>
      <c r="AA101" s="32"/>
      <c r="AB101" s="32"/>
      <c r="AC101" s="32"/>
      <c r="AD101" s="32"/>
      <c r="AE101" s="32"/>
      <c r="AR101" s="189" t="s">
        <v>177</v>
      </c>
      <c r="AT101" s="189" t="s">
        <v>173</v>
      </c>
      <c r="AU101" s="189" t="s">
        <v>81</v>
      </c>
      <c r="AY101" s="15" t="s">
        <v>168</v>
      </c>
      <c r="BE101" s="190">
        <f t="shared" si="4"/>
        <v>0</v>
      </c>
      <c r="BF101" s="190">
        <f t="shared" si="5"/>
        <v>0</v>
      </c>
      <c r="BG101" s="190">
        <f t="shared" si="6"/>
        <v>0</v>
      </c>
      <c r="BH101" s="190">
        <f t="shared" si="7"/>
        <v>0</v>
      </c>
      <c r="BI101" s="190">
        <f t="shared" si="8"/>
        <v>0</v>
      </c>
      <c r="BJ101" s="15" t="s">
        <v>81</v>
      </c>
      <c r="BK101" s="190">
        <f t="shared" si="9"/>
        <v>0</v>
      </c>
      <c r="BL101" s="15" t="s">
        <v>177</v>
      </c>
      <c r="BM101" s="189" t="s">
        <v>1825</v>
      </c>
    </row>
    <row r="102" spans="1:65" s="2" customFormat="1" ht="14.45" customHeight="1">
      <c r="A102" s="32"/>
      <c r="B102" s="33"/>
      <c r="C102" s="177" t="s">
        <v>202</v>
      </c>
      <c r="D102" s="177" t="s">
        <v>173</v>
      </c>
      <c r="E102" s="178" t="s">
        <v>1826</v>
      </c>
      <c r="F102" s="179" t="s">
        <v>1827</v>
      </c>
      <c r="G102" s="180" t="s">
        <v>1581</v>
      </c>
      <c r="H102" s="181">
        <v>2</v>
      </c>
      <c r="I102" s="182"/>
      <c r="J102" s="183">
        <f t="shared" si="0"/>
        <v>0</v>
      </c>
      <c r="K102" s="184"/>
      <c r="L102" s="37"/>
      <c r="M102" s="185" t="s">
        <v>19</v>
      </c>
      <c r="N102" s="186" t="s">
        <v>45</v>
      </c>
      <c r="O102" s="62"/>
      <c r="P102" s="187">
        <f t="shared" si="1"/>
        <v>0</v>
      </c>
      <c r="Q102" s="187">
        <v>0</v>
      </c>
      <c r="R102" s="187">
        <f t="shared" si="2"/>
        <v>0</v>
      </c>
      <c r="S102" s="187">
        <v>0</v>
      </c>
      <c r="T102" s="188">
        <f t="shared" si="3"/>
        <v>0</v>
      </c>
      <c r="U102" s="32"/>
      <c r="V102" s="32"/>
      <c r="W102" s="32"/>
      <c r="X102" s="32"/>
      <c r="Y102" s="32"/>
      <c r="Z102" s="32"/>
      <c r="AA102" s="32"/>
      <c r="AB102" s="32"/>
      <c r="AC102" s="32"/>
      <c r="AD102" s="32"/>
      <c r="AE102" s="32"/>
      <c r="AR102" s="189" t="s">
        <v>177</v>
      </c>
      <c r="AT102" s="189" t="s">
        <v>173</v>
      </c>
      <c r="AU102" s="189" t="s">
        <v>81</v>
      </c>
      <c r="AY102" s="15" t="s">
        <v>168</v>
      </c>
      <c r="BE102" s="190">
        <f t="shared" si="4"/>
        <v>0</v>
      </c>
      <c r="BF102" s="190">
        <f t="shared" si="5"/>
        <v>0</v>
      </c>
      <c r="BG102" s="190">
        <f t="shared" si="6"/>
        <v>0</v>
      </c>
      <c r="BH102" s="190">
        <f t="shared" si="7"/>
        <v>0</v>
      </c>
      <c r="BI102" s="190">
        <f t="shared" si="8"/>
        <v>0</v>
      </c>
      <c r="BJ102" s="15" t="s">
        <v>81</v>
      </c>
      <c r="BK102" s="190">
        <f t="shared" si="9"/>
        <v>0</v>
      </c>
      <c r="BL102" s="15" t="s">
        <v>177</v>
      </c>
      <c r="BM102" s="189" t="s">
        <v>1828</v>
      </c>
    </row>
    <row r="103" spans="1:65" s="2" customFormat="1" ht="14.45" customHeight="1">
      <c r="A103" s="32"/>
      <c r="B103" s="33"/>
      <c r="C103" s="177" t="s">
        <v>207</v>
      </c>
      <c r="D103" s="177" t="s">
        <v>173</v>
      </c>
      <c r="E103" s="178" t="s">
        <v>1829</v>
      </c>
      <c r="F103" s="179" t="s">
        <v>1830</v>
      </c>
      <c r="G103" s="180" t="s">
        <v>1831</v>
      </c>
      <c r="H103" s="217"/>
      <c r="I103" s="182"/>
      <c r="J103" s="183">
        <f t="shared" si="0"/>
        <v>0</v>
      </c>
      <c r="K103" s="184"/>
      <c r="L103" s="37"/>
      <c r="M103" s="185" t="s">
        <v>19</v>
      </c>
      <c r="N103" s="186" t="s">
        <v>45</v>
      </c>
      <c r="O103" s="62"/>
      <c r="P103" s="187">
        <f t="shared" si="1"/>
        <v>0</v>
      </c>
      <c r="Q103" s="187">
        <v>0</v>
      </c>
      <c r="R103" s="187">
        <f t="shared" si="2"/>
        <v>0</v>
      </c>
      <c r="S103" s="187">
        <v>0</v>
      </c>
      <c r="T103" s="188">
        <f t="shared" si="3"/>
        <v>0</v>
      </c>
      <c r="U103" s="32"/>
      <c r="V103" s="32"/>
      <c r="W103" s="32"/>
      <c r="X103" s="32"/>
      <c r="Y103" s="32"/>
      <c r="Z103" s="32"/>
      <c r="AA103" s="32"/>
      <c r="AB103" s="32"/>
      <c r="AC103" s="32"/>
      <c r="AD103" s="32"/>
      <c r="AE103" s="32"/>
      <c r="AR103" s="189" t="s">
        <v>177</v>
      </c>
      <c r="AT103" s="189" t="s">
        <v>173</v>
      </c>
      <c r="AU103" s="189" t="s">
        <v>81</v>
      </c>
      <c r="AY103" s="15" t="s">
        <v>168</v>
      </c>
      <c r="BE103" s="190">
        <f t="shared" si="4"/>
        <v>0</v>
      </c>
      <c r="BF103" s="190">
        <f t="shared" si="5"/>
        <v>0</v>
      </c>
      <c r="BG103" s="190">
        <f t="shared" si="6"/>
        <v>0</v>
      </c>
      <c r="BH103" s="190">
        <f t="shared" si="7"/>
        <v>0</v>
      </c>
      <c r="BI103" s="190">
        <f t="shared" si="8"/>
        <v>0</v>
      </c>
      <c r="BJ103" s="15" t="s">
        <v>81</v>
      </c>
      <c r="BK103" s="190">
        <f t="shared" si="9"/>
        <v>0</v>
      </c>
      <c r="BL103" s="15" t="s">
        <v>177</v>
      </c>
      <c r="BM103" s="189" t="s">
        <v>1832</v>
      </c>
    </row>
    <row r="104" spans="1:65" s="12" customFormat="1" ht="25.9" customHeight="1">
      <c r="B104" s="161"/>
      <c r="C104" s="162"/>
      <c r="D104" s="163" t="s">
        <v>73</v>
      </c>
      <c r="E104" s="164" t="s">
        <v>1817</v>
      </c>
      <c r="F104" s="164" t="s">
        <v>1833</v>
      </c>
      <c r="G104" s="162"/>
      <c r="H104" s="162"/>
      <c r="I104" s="165"/>
      <c r="J104" s="166">
        <f>BK104</f>
        <v>0</v>
      </c>
      <c r="K104" s="162"/>
      <c r="L104" s="167"/>
      <c r="M104" s="168"/>
      <c r="N104" s="169"/>
      <c r="O104" s="169"/>
      <c r="P104" s="170">
        <f>SUM(P105:P112)</f>
        <v>0</v>
      </c>
      <c r="Q104" s="169"/>
      <c r="R104" s="170">
        <f>SUM(R105:R112)</f>
        <v>0</v>
      </c>
      <c r="S104" s="169"/>
      <c r="T104" s="171">
        <f>SUM(T105:T112)</f>
        <v>0</v>
      </c>
      <c r="AR104" s="172" t="s">
        <v>83</v>
      </c>
      <c r="AT104" s="173" t="s">
        <v>73</v>
      </c>
      <c r="AU104" s="173" t="s">
        <v>74</v>
      </c>
      <c r="AY104" s="172" t="s">
        <v>168</v>
      </c>
      <c r="BK104" s="174">
        <f>SUM(BK105:BK112)</f>
        <v>0</v>
      </c>
    </row>
    <row r="105" spans="1:65" s="2" customFormat="1" ht="22.15" customHeight="1">
      <c r="A105" s="32"/>
      <c r="B105" s="33"/>
      <c r="C105" s="177" t="s">
        <v>215</v>
      </c>
      <c r="D105" s="177" t="s">
        <v>173</v>
      </c>
      <c r="E105" s="178" t="s">
        <v>1834</v>
      </c>
      <c r="F105" s="179" t="s">
        <v>1835</v>
      </c>
      <c r="G105" s="180" t="s">
        <v>223</v>
      </c>
      <c r="H105" s="181">
        <v>44</v>
      </c>
      <c r="I105" s="182"/>
      <c r="J105" s="183">
        <f t="shared" ref="J105:J112" si="10">ROUND(I105*H105,2)</f>
        <v>0</v>
      </c>
      <c r="K105" s="184"/>
      <c r="L105" s="37"/>
      <c r="M105" s="185" t="s">
        <v>19</v>
      </c>
      <c r="N105" s="186" t="s">
        <v>45</v>
      </c>
      <c r="O105" s="62"/>
      <c r="P105" s="187">
        <f t="shared" ref="P105:P112" si="11">O105*H105</f>
        <v>0</v>
      </c>
      <c r="Q105" s="187">
        <v>0</v>
      </c>
      <c r="R105" s="187">
        <f t="shared" ref="R105:R112" si="12">Q105*H105</f>
        <v>0</v>
      </c>
      <c r="S105" s="187">
        <v>0</v>
      </c>
      <c r="T105" s="188">
        <f t="shared" ref="T105:T112" si="13">S105*H105</f>
        <v>0</v>
      </c>
      <c r="U105" s="32"/>
      <c r="V105" s="32"/>
      <c r="W105" s="32"/>
      <c r="X105" s="32"/>
      <c r="Y105" s="32"/>
      <c r="Z105" s="32"/>
      <c r="AA105" s="32"/>
      <c r="AB105" s="32"/>
      <c r="AC105" s="32"/>
      <c r="AD105" s="32"/>
      <c r="AE105" s="32"/>
      <c r="AR105" s="189" t="s">
        <v>177</v>
      </c>
      <c r="AT105" s="189" t="s">
        <v>173</v>
      </c>
      <c r="AU105" s="189" t="s">
        <v>81</v>
      </c>
      <c r="AY105" s="15" t="s">
        <v>168</v>
      </c>
      <c r="BE105" s="190">
        <f t="shared" ref="BE105:BE112" si="14">IF(N105="základní",J105,0)</f>
        <v>0</v>
      </c>
      <c r="BF105" s="190">
        <f t="shared" ref="BF105:BF112" si="15">IF(N105="snížená",J105,0)</f>
        <v>0</v>
      </c>
      <c r="BG105" s="190">
        <f t="shared" ref="BG105:BG112" si="16">IF(N105="zákl. přenesená",J105,0)</f>
        <v>0</v>
      </c>
      <c r="BH105" s="190">
        <f t="shared" ref="BH105:BH112" si="17">IF(N105="sníž. přenesená",J105,0)</f>
        <v>0</v>
      </c>
      <c r="BI105" s="190">
        <f t="shared" ref="BI105:BI112" si="18">IF(N105="nulová",J105,0)</f>
        <v>0</v>
      </c>
      <c r="BJ105" s="15" t="s">
        <v>81</v>
      </c>
      <c r="BK105" s="190">
        <f t="shared" ref="BK105:BK112" si="19">ROUND(I105*H105,2)</f>
        <v>0</v>
      </c>
      <c r="BL105" s="15" t="s">
        <v>177</v>
      </c>
      <c r="BM105" s="189" t="s">
        <v>1836</v>
      </c>
    </row>
    <row r="106" spans="1:65" s="2" customFormat="1" ht="22.15" customHeight="1">
      <c r="A106" s="32"/>
      <c r="B106" s="33"/>
      <c r="C106" s="177" t="s">
        <v>220</v>
      </c>
      <c r="D106" s="177" t="s">
        <v>173</v>
      </c>
      <c r="E106" s="178" t="s">
        <v>1837</v>
      </c>
      <c r="F106" s="179" t="s">
        <v>1838</v>
      </c>
      <c r="G106" s="180" t="s">
        <v>223</v>
      </c>
      <c r="H106" s="181">
        <v>10</v>
      </c>
      <c r="I106" s="182"/>
      <c r="J106" s="183">
        <f t="shared" si="10"/>
        <v>0</v>
      </c>
      <c r="K106" s="184"/>
      <c r="L106" s="37"/>
      <c r="M106" s="185" t="s">
        <v>19</v>
      </c>
      <c r="N106" s="186" t="s">
        <v>45</v>
      </c>
      <c r="O106" s="62"/>
      <c r="P106" s="187">
        <f t="shared" si="11"/>
        <v>0</v>
      </c>
      <c r="Q106" s="187">
        <v>0</v>
      </c>
      <c r="R106" s="187">
        <f t="shared" si="12"/>
        <v>0</v>
      </c>
      <c r="S106" s="187">
        <v>0</v>
      </c>
      <c r="T106" s="188">
        <f t="shared" si="13"/>
        <v>0</v>
      </c>
      <c r="U106" s="32"/>
      <c r="V106" s="32"/>
      <c r="W106" s="32"/>
      <c r="X106" s="32"/>
      <c r="Y106" s="32"/>
      <c r="Z106" s="32"/>
      <c r="AA106" s="32"/>
      <c r="AB106" s="32"/>
      <c r="AC106" s="32"/>
      <c r="AD106" s="32"/>
      <c r="AE106" s="32"/>
      <c r="AR106" s="189" t="s">
        <v>177</v>
      </c>
      <c r="AT106" s="189" t="s">
        <v>173</v>
      </c>
      <c r="AU106" s="189" t="s">
        <v>81</v>
      </c>
      <c r="AY106" s="15" t="s">
        <v>168</v>
      </c>
      <c r="BE106" s="190">
        <f t="shared" si="14"/>
        <v>0</v>
      </c>
      <c r="BF106" s="190">
        <f t="shared" si="15"/>
        <v>0</v>
      </c>
      <c r="BG106" s="190">
        <f t="shared" si="16"/>
        <v>0</v>
      </c>
      <c r="BH106" s="190">
        <f t="shared" si="17"/>
        <v>0</v>
      </c>
      <c r="BI106" s="190">
        <f t="shared" si="18"/>
        <v>0</v>
      </c>
      <c r="BJ106" s="15" t="s">
        <v>81</v>
      </c>
      <c r="BK106" s="190">
        <f t="shared" si="19"/>
        <v>0</v>
      </c>
      <c r="BL106" s="15" t="s">
        <v>177</v>
      </c>
      <c r="BM106" s="189" t="s">
        <v>1839</v>
      </c>
    </row>
    <row r="107" spans="1:65" s="2" customFormat="1" ht="22.15" customHeight="1">
      <c r="A107" s="32"/>
      <c r="B107" s="33"/>
      <c r="C107" s="177" t="s">
        <v>229</v>
      </c>
      <c r="D107" s="177" t="s">
        <v>173</v>
      </c>
      <c r="E107" s="178" t="s">
        <v>1840</v>
      </c>
      <c r="F107" s="179" t="s">
        <v>1841</v>
      </c>
      <c r="G107" s="180" t="s">
        <v>223</v>
      </c>
      <c r="H107" s="181">
        <v>32</v>
      </c>
      <c r="I107" s="182"/>
      <c r="J107" s="183">
        <f t="shared" si="10"/>
        <v>0</v>
      </c>
      <c r="K107" s="184"/>
      <c r="L107" s="37"/>
      <c r="M107" s="185" t="s">
        <v>19</v>
      </c>
      <c r="N107" s="186" t="s">
        <v>45</v>
      </c>
      <c r="O107" s="62"/>
      <c r="P107" s="187">
        <f t="shared" si="11"/>
        <v>0</v>
      </c>
      <c r="Q107" s="187">
        <v>0</v>
      </c>
      <c r="R107" s="187">
        <f t="shared" si="12"/>
        <v>0</v>
      </c>
      <c r="S107" s="187">
        <v>0</v>
      </c>
      <c r="T107" s="188">
        <f t="shared" si="13"/>
        <v>0</v>
      </c>
      <c r="U107" s="32"/>
      <c r="V107" s="32"/>
      <c r="W107" s="32"/>
      <c r="X107" s="32"/>
      <c r="Y107" s="32"/>
      <c r="Z107" s="32"/>
      <c r="AA107" s="32"/>
      <c r="AB107" s="32"/>
      <c r="AC107" s="32"/>
      <c r="AD107" s="32"/>
      <c r="AE107" s="32"/>
      <c r="AR107" s="189" t="s">
        <v>177</v>
      </c>
      <c r="AT107" s="189" t="s">
        <v>173</v>
      </c>
      <c r="AU107" s="189" t="s">
        <v>81</v>
      </c>
      <c r="AY107" s="15" t="s">
        <v>168</v>
      </c>
      <c r="BE107" s="190">
        <f t="shared" si="14"/>
        <v>0</v>
      </c>
      <c r="BF107" s="190">
        <f t="shared" si="15"/>
        <v>0</v>
      </c>
      <c r="BG107" s="190">
        <f t="shared" si="16"/>
        <v>0</v>
      </c>
      <c r="BH107" s="190">
        <f t="shared" si="17"/>
        <v>0</v>
      </c>
      <c r="BI107" s="190">
        <f t="shared" si="18"/>
        <v>0</v>
      </c>
      <c r="BJ107" s="15" t="s">
        <v>81</v>
      </c>
      <c r="BK107" s="190">
        <f t="shared" si="19"/>
        <v>0</v>
      </c>
      <c r="BL107" s="15" t="s">
        <v>177</v>
      </c>
      <c r="BM107" s="189" t="s">
        <v>1842</v>
      </c>
    </row>
    <row r="108" spans="1:65" s="2" customFormat="1" ht="22.15" customHeight="1">
      <c r="A108" s="32"/>
      <c r="B108" s="33"/>
      <c r="C108" s="177" t="s">
        <v>234</v>
      </c>
      <c r="D108" s="177" t="s">
        <v>173</v>
      </c>
      <c r="E108" s="178" t="s">
        <v>1843</v>
      </c>
      <c r="F108" s="179" t="s">
        <v>1844</v>
      </c>
      <c r="G108" s="180" t="s">
        <v>223</v>
      </c>
      <c r="H108" s="181">
        <v>8</v>
      </c>
      <c r="I108" s="182"/>
      <c r="J108" s="183">
        <f t="shared" si="10"/>
        <v>0</v>
      </c>
      <c r="K108" s="184"/>
      <c r="L108" s="37"/>
      <c r="M108" s="185" t="s">
        <v>19</v>
      </c>
      <c r="N108" s="186" t="s">
        <v>45</v>
      </c>
      <c r="O108" s="62"/>
      <c r="P108" s="187">
        <f t="shared" si="11"/>
        <v>0</v>
      </c>
      <c r="Q108" s="187">
        <v>0</v>
      </c>
      <c r="R108" s="187">
        <f t="shared" si="12"/>
        <v>0</v>
      </c>
      <c r="S108" s="187">
        <v>0</v>
      </c>
      <c r="T108" s="188">
        <f t="shared" si="13"/>
        <v>0</v>
      </c>
      <c r="U108" s="32"/>
      <c r="V108" s="32"/>
      <c r="W108" s="32"/>
      <c r="X108" s="32"/>
      <c r="Y108" s="32"/>
      <c r="Z108" s="32"/>
      <c r="AA108" s="32"/>
      <c r="AB108" s="32"/>
      <c r="AC108" s="32"/>
      <c r="AD108" s="32"/>
      <c r="AE108" s="32"/>
      <c r="AR108" s="189" t="s">
        <v>177</v>
      </c>
      <c r="AT108" s="189" t="s">
        <v>173</v>
      </c>
      <c r="AU108" s="189" t="s">
        <v>81</v>
      </c>
      <c r="AY108" s="15" t="s">
        <v>168</v>
      </c>
      <c r="BE108" s="190">
        <f t="shared" si="14"/>
        <v>0</v>
      </c>
      <c r="BF108" s="190">
        <f t="shared" si="15"/>
        <v>0</v>
      </c>
      <c r="BG108" s="190">
        <f t="shared" si="16"/>
        <v>0</v>
      </c>
      <c r="BH108" s="190">
        <f t="shared" si="17"/>
        <v>0</v>
      </c>
      <c r="BI108" s="190">
        <f t="shared" si="18"/>
        <v>0</v>
      </c>
      <c r="BJ108" s="15" t="s">
        <v>81</v>
      </c>
      <c r="BK108" s="190">
        <f t="shared" si="19"/>
        <v>0</v>
      </c>
      <c r="BL108" s="15" t="s">
        <v>177</v>
      </c>
      <c r="BM108" s="189" t="s">
        <v>1845</v>
      </c>
    </row>
    <row r="109" spans="1:65" s="2" customFormat="1" ht="14.45" customHeight="1">
      <c r="A109" s="32"/>
      <c r="B109" s="33"/>
      <c r="C109" s="177" t="s">
        <v>239</v>
      </c>
      <c r="D109" s="177" t="s">
        <v>173</v>
      </c>
      <c r="E109" s="178" t="s">
        <v>1846</v>
      </c>
      <c r="F109" s="179" t="s">
        <v>1847</v>
      </c>
      <c r="G109" s="180" t="s">
        <v>223</v>
      </c>
      <c r="H109" s="181">
        <v>94</v>
      </c>
      <c r="I109" s="182"/>
      <c r="J109" s="183">
        <f t="shared" si="10"/>
        <v>0</v>
      </c>
      <c r="K109" s="184"/>
      <c r="L109" s="37"/>
      <c r="M109" s="185" t="s">
        <v>19</v>
      </c>
      <c r="N109" s="186" t="s">
        <v>45</v>
      </c>
      <c r="O109" s="62"/>
      <c r="P109" s="187">
        <f t="shared" si="11"/>
        <v>0</v>
      </c>
      <c r="Q109" s="187">
        <v>0</v>
      </c>
      <c r="R109" s="187">
        <f t="shared" si="12"/>
        <v>0</v>
      </c>
      <c r="S109" s="187">
        <v>0</v>
      </c>
      <c r="T109" s="188">
        <f t="shared" si="13"/>
        <v>0</v>
      </c>
      <c r="U109" s="32"/>
      <c r="V109" s="32"/>
      <c r="W109" s="32"/>
      <c r="X109" s="32"/>
      <c r="Y109" s="32"/>
      <c r="Z109" s="32"/>
      <c r="AA109" s="32"/>
      <c r="AB109" s="32"/>
      <c r="AC109" s="32"/>
      <c r="AD109" s="32"/>
      <c r="AE109" s="32"/>
      <c r="AR109" s="189" t="s">
        <v>177</v>
      </c>
      <c r="AT109" s="189" t="s">
        <v>173</v>
      </c>
      <c r="AU109" s="189" t="s">
        <v>81</v>
      </c>
      <c r="AY109" s="15" t="s">
        <v>168</v>
      </c>
      <c r="BE109" s="190">
        <f t="shared" si="14"/>
        <v>0</v>
      </c>
      <c r="BF109" s="190">
        <f t="shared" si="15"/>
        <v>0</v>
      </c>
      <c r="BG109" s="190">
        <f t="shared" si="16"/>
        <v>0</v>
      </c>
      <c r="BH109" s="190">
        <f t="shared" si="17"/>
        <v>0</v>
      </c>
      <c r="BI109" s="190">
        <f t="shared" si="18"/>
        <v>0</v>
      </c>
      <c r="BJ109" s="15" t="s">
        <v>81</v>
      </c>
      <c r="BK109" s="190">
        <f t="shared" si="19"/>
        <v>0</v>
      </c>
      <c r="BL109" s="15" t="s">
        <v>177</v>
      </c>
      <c r="BM109" s="189" t="s">
        <v>1848</v>
      </c>
    </row>
    <row r="110" spans="1:65" s="2" customFormat="1" ht="14.45" customHeight="1">
      <c r="A110" s="32"/>
      <c r="B110" s="33"/>
      <c r="C110" s="177" t="s">
        <v>244</v>
      </c>
      <c r="D110" s="177" t="s">
        <v>173</v>
      </c>
      <c r="E110" s="178" t="s">
        <v>1849</v>
      </c>
      <c r="F110" s="179" t="s">
        <v>1850</v>
      </c>
      <c r="G110" s="180" t="s">
        <v>1851</v>
      </c>
      <c r="H110" s="181">
        <v>4</v>
      </c>
      <c r="I110" s="182"/>
      <c r="J110" s="183">
        <f t="shared" si="10"/>
        <v>0</v>
      </c>
      <c r="K110" s="184"/>
      <c r="L110" s="37"/>
      <c r="M110" s="185" t="s">
        <v>19</v>
      </c>
      <c r="N110" s="186" t="s">
        <v>45</v>
      </c>
      <c r="O110" s="62"/>
      <c r="P110" s="187">
        <f t="shared" si="11"/>
        <v>0</v>
      </c>
      <c r="Q110" s="187">
        <v>0</v>
      </c>
      <c r="R110" s="187">
        <f t="shared" si="12"/>
        <v>0</v>
      </c>
      <c r="S110" s="187">
        <v>0</v>
      </c>
      <c r="T110" s="188">
        <f t="shared" si="13"/>
        <v>0</v>
      </c>
      <c r="U110" s="32"/>
      <c r="V110" s="32"/>
      <c r="W110" s="32"/>
      <c r="X110" s="32"/>
      <c r="Y110" s="32"/>
      <c r="Z110" s="32"/>
      <c r="AA110" s="32"/>
      <c r="AB110" s="32"/>
      <c r="AC110" s="32"/>
      <c r="AD110" s="32"/>
      <c r="AE110" s="32"/>
      <c r="AR110" s="189" t="s">
        <v>177</v>
      </c>
      <c r="AT110" s="189" t="s">
        <v>173</v>
      </c>
      <c r="AU110" s="189" t="s">
        <v>81</v>
      </c>
      <c r="AY110" s="15" t="s">
        <v>168</v>
      </c>
      <c r="BE110" s="190">
        <f t="shared" si="14"/>
        <v>0</v>
      </c>
      <c r="BF110" s="190">
        <f t="shared" si="15"/>
        <v>0</v>
      </c>
      <c r="BG110" s="190">
        <f t="shared" si="16"/>
        <v>0</v>
      </c>
      <c r="BH110" s="190">
        <f t="shared" si="17"/>
        <v>0</v>
      </c>
      <c r="BI110" s="190">
        <f t="shared" si="18"/>
        <v>0</v>
      </c>
      <c r="BJ110" s="15" t="s">
        <v>81</v>
      </c>
      <c r="BK110" s="190">
        <f t="shared" si="19"/>
        <v>0</v>
      </c>
      <c r="BL110" s="15" t="s">
        <v>177</v>
      </c>
      <c r="BM110" s="189" t="s">
        <v>1852</v>
      </c>
    </row>
    <row r="111" spans="1:65" s="2" customFormat="1" ht="14.45" customHeight="1">
      <c r="A111" s="32"/>
      <c r="B111" s="33"/>
      <c r="C111" s="177" t="s">
        <v>8</v>
      </c>
      <c r="D111" s="177" t="s">
        <v>173</v>
      </c>
      <c r="E111" s="178" t="s">
        <v>1853</v>
      </c>
      <c r="F111" s="179" t="s">
        <v>1854</v>
      </c>
      <c r="G111" s="180" t="s">
        <v>1851</v>
      </c>
      <c r="H111" s="181">
        <v>3</v>
      </c>
      <c r="I111" s="182"/>
      <c r="J111" s="183">
        <f t="shared" si="10"/>
        <v>0</v>
      </c>
      <c r="K111" s="184"/>
      <c r="L111" s="37"/>
      <c r="M111" s="185" t="s">
        <v>19</v>
      </c>
      <c r="N111" s="186" t="s">
        <v>45</v>
      </c>
      <c r="O111" s="62"/>
      <c r="P111" s="187">
        <f t="shared" si="11"/>
        <v>0</v>
      </c>
      <c r="Q111" s="187">
        <v>0</v>
      </c>
      <c r="R111" s="187">
        <f t="shared" si="12"/>
        <v>0</v>
      </c>
      <c r="S111" s="187">
        <v>0</v>
      </c>
      <c r="T111" s="188">
        <f t="shared" si="13"/>
        <v>0</v>
      </c>
      <c r="U111" s="32"/>
      <c r="V111" s="32"/>
      <c r="W111" s="32"/>
      <c r="X111" s="32"/>
      <c r="Y111" s="32"/>
      <c r="Z111" s="32"/>
      <c r="AA111" s="32"/>
      <c r="AB111" s="32"/>
      <c r="AC111" s="32"/>
      <c r="AD111" s="32"/>
      <c r="AE111" s="32"/>
      <c r="AR111" s="189" t="s">
        <v>177</v>
      </c>
      <c r="AT111" s="189" t="s">
        <v>173</v>
      </c>
      <c r="AU111" s="189" t="s">
        <v>81</v>
      </c>
      <c r="AY111" s="15" t="s">
        <v>168</v>
      </c>
      <c r="BE111" s="190">
        <f t="shared" si="14"/>
        <v>0</v>
      </c>
      <c r="BF111" s="190">
        <f t="shared" si="15"/>
        <v>0</v>
      </c>
      <c r="BG111" s="190">
        <f t="shared" si="16"/>
        <v>0</v>
      </c>
      <c r="BH111" s="190">
        <f t="shared" si="17"/>
        <v>0</v>
      </c>
      <c r="BI111" s="190">
        <f t="shared" si="18"/>
        <v>0</v>
      </c>
      <c r="BJ111" s="15" t="s">
        <v>81</v>
      </c>
      <c r="BK111" s="190">
        <f t="shared" si="19"/>
        <v>0</v>
      </c>
      <c r="BL111" s="15" t="s">
        <v>177</v>
      </c>
      <c r="BM111" s="189" t="s">
        <v>1855</v>
      </c>
    </row>
    <row r="112" spans="1:65" s="2" customFormat="1" ht="14.45" customHeight="1">
      <c r="A112" s="32"/>
      <c r="B112" s="33"/>
      <c r="C112" s="177" t="s">
        <v>253</v>
      </c>
      <c r="D112" s="177" t="s">
        <v>173</v>
      </c>
      <c r="E112" s="178" t="s">
        <v>1856</v>
      </c>
      <c r="F112" s="179" t="s">
        <v>1830</v>
      </c>
      <c r="G112" s="180" t="s">
        <v>1831</v>
      </c>
      <c r="H112" s="217"/>
      <c r="I112" s="182"/>
      <c r="J112" s="183">
        <f t="shared" si="10"/>
        <v>0</v>
      </c>
      <c r="K112" s="184"/>
      <c r="L112" s="37"/>
      <c r="M112" s="185" t="s">
        <v>19</v>
      </c>
      <c r="N112" s="186" t="s">
        <v>45</v>
      </c>
      <c r="O112" s="62"/>
      <c r="P112" s="187">
        <f t="shared" si="11"/>
        <v>0</v>
      </c>
      <c r="Q112" s="187">
        <v>0</v>
      </c>
      <c r="R112" s="187">
        <f t="shared" si="12"/>
        <v>0</v>
      </c>
      <c r="S112" s="187">
        <v>0</v>
      </c>
      <c r="T112" s="188">
        <f t="shared" si="13"/>
        <v>0</v>
      </c>
      <c r="U112" s="32"/>
      <c r="V112" s="32"/>
      <c r="W112" s="32"/>
      <c r="X112" s="32"/>
      <c r="Y112" s="32"/>
      <c r="Z112" s="32"/>
      <c r="AA112" s="32"/>
      <c r="AB112" s="32"/>
      <c r="AC112" s="32"/>
      <c r="AD112" s="32"/>
      <c r="AE112" s="32"/>
      <c r="AR112" s="189" t="s">
        <v>177</v>
      </c>
      <c r="AT112" s="189" t="s">
        <v>173</v>
      </c>
      <c r="AU112" s="189" t="s">
        <v>81</v>
      </c>
      <c r="AY112" s="15" t="s">
        <v>168</v>
      </c>
      <c r="BE112" s="190">
        <f t="shared" si="14"/>
        <v>0</v>
      </c>
      <c r="BF112" s="190">
        <f t="shared" si="15"/>
        <v>0</v>
      </c>
      <c r="BG112" s="190">
        <f t="shared" si="16"/>
        <v>0</v>
      </c>
      <c r="BH112" s="190">
        <f t="shared" si="17"/>
        <v>0</v>
      </c>
      <c r="BI112" s="190">
        <f t="shared" si="18"/>
        <v>0</v>
      </c>
      <c r="BJ112" s="15" t="s">
        <v>81</v>
      </c>
      <c r="BK112" s="190">
        <f t="shared" si="19"/>
        <v>0</v>
      </c>
      <c r="BL112" s="15" t="s">
        <v>177</v>
      </c>
      <c r="BM112" s="189" t="s">
        <v>1857</v>
      </c>
    </row>
    <row r="113" spans="1:65" s="12" customFormat="1" ht="25.9" customHeight="1">
      <c r="B113" s="161"/>
      <c r="C113" s="162"/>
      <c r="D113" s="163" t="s">
        <v>73</v>
      </c>
      <c r="E113" s="164" t="s">
        <v>1820</v>
      </c>
      <c r="F113" s="164" t="s">
        <v>1858</v>
      </c>
      <c r="G113" s="162"/>
      <c r="H113" s="162"/>
      <c r="I113" s="165"/>
      <c r="J113" s="166">
        <f>BK113</f>
        <v>0</v>
      </c>
      <c r="K113" s="162"/>
      <c r="L113" s="167"/>
      <c r="M113" s="168"/>
      <c r="N113" s="169"/>
      <c r="O113" s="169"/>
      <c r="P113" s="170">
        <f>SUM(P114:P130)</f>
        <v>0</v>
      </c>
      <c r="Q113" s="169"/>
      <c r="R113" s="170">
        <f>SUM(R114:R130)</f>
        <v>0</v>
      </c>
      <c r="S113" s="169"/>
      <c r="T113" s="171">
        <f>SUM(T114:T130)</f>
        <v>0</v>
      </c>
      <c r="AR113" s="172" t="s">
        <v>83</v>
      </c>
      <c r="AT113" s="173" t="s">
        <v>73</v>
      </c>
      <c r="AU113" s="173" t="s">
        <v>74</v>
      </c>
      <c r="AY113" s="172" t="s">
        <v>168</v>
      </c>
      <c r="BK113" s="174">
        <f>SUM(BK114:BK130)</f>
        <v>0</v>
      </c>
    </row>
    <row r="114" spans="1:65" s="2" customFormat="1" ht="14.45" customHeight="1">
      <c r="A114" s="32"/>
      <c r="B114" s="33"/>
      <c r="C114" s="177" t="s">
        <v>258</v>
      </c>
      <c r="D114" s="196" t="s">
        <v>173</v>
      </c>
      <c r="E114" s="178" t="s">
        <v>1859</v>
      </c>
      <c r="F114" s="179" t="s">
        <v>1860</v>
      </c>
      <c r="G114" s="180" t="s">
        <v>1581</v>
      </c>
      <c r="H114" s="181">
        <v>0</v>
      </c>
      <c r="I114" s="182"/>
      <c r="J114" s="183">
        <f t="shared" ref="J114:J130" si="20">ROUND(I114*H114,2)</f>
        <v>0</v>
      </c>
      <c r="K114" s="184"/>
      <c r="L114" s="37"/>
      <c r="M114" s="185" t="s">
        <v>19</v>
      </c>
      <c r="N114" s="186" t="s">
        <v>45</v>
      </c>
      <c r="O114" s="62"/>
      <c r="P114" s="187">
        <f t="shared" ref="P114:P130" si="21">O114*H114</f>
        <v>0</v>
      </c>
      <c r="Q114" s="187">
        <v>0</v>
      </c>
      <c r="R114" s="187">
        <f t="shared" ref="R114:R130" si="22">Q114*H114</f>
        <v>0</v>
      </c>
      <c r="S114" s="187">
        <v>0</v>
      </c>
      <c r="T114" s="188">
        <f t="shared" ref="T114:T130" si="23">S114*H114</f>
        <v>0</v>
      </c>
      <c r="U114" s="32"/>
      <c r="V114" s="32"/>
      <c r="W114" s="32"/>
      <c r="X114" s="32"/>
      <c r="Y114" s="32"/>
      <c r="Z114" s="32"/>
      <c r="AA114" s="32"/>
      <c r="AB114" s="32"/>
      <c r="AC114" s="32"/>
      <c r="AD114" s="32"/>
      <c r="AE114" s="32"/>
      <c r="AR114" s="189" t="s">
        <v>177</v>
      </c>
      <c r="AT114" s="189" t="s">
        <v>173</v>
      </c>
      <c r="AU114" s="189" t="s">
        <v>81</v>
      </c>
      <c r="AY114" s="15" t="s">
        <v>168</v>
      </c>
      <c r="BE114" s="190">
        <f t="shared" ref="BE114:BE130" si="24">IF(N114="základní",J114,0)</f>
        <v>0</v>
      </c>
      <c r="BF114" s="190">
        <f t="shared" ref="BF114:BF130" si="25">IF(N114="snížená",J114,0)</f>
        <v>0</v>
      </c>
      <c r="BG114" s="190">
        <f t="shared" ref="BG114:BG130" si="26">IF(N114="zákl. přenesená",J114,0)</f>
        <v>0</v>
      </c>
      <c r="BH114" s="190">
        <f t="shared" ref="BH114:BH130" si="27">IF(N114="sníž. přenesená",J114,0)</f>
        <v>0</v>
      </c>
      <c r="BI114" s="190">
        <f t="shared" ref="BI114:BI130" si="28">IF(N114="nulová",J114,0)</f>
        <v>0</v>
      </c>
      <c r="BJ114" s="15" t="s">
        <v>81</v>
      </c>
      <c r="BK114" s="190">
        <f t="shared" ref="BK114:BK130" si="29">ROUND(I114*H114,2)</f>
        <v>0</v>
      </c>
      <c r="BL114" s="15" t="s">
        <v>177</v>
      </c>
      <c r="BM114" s="189" t="s">
        <v>1861</v>
      </c>
    </row>
    <row r="115" spans="1:65" s="2" customFormat="1" ht="14.45" customHeight="1">
      <c r="A115" s="32"/>
      <c r="B115" s="33"/>
      <c r="C115" s="177" t="s">
        <v>263</v>
      </c>
      <c r="D115" s="196" t="s">
        <v>173</v>
      </c>
      <c r="E115" s="178" t="s">
        <v>1862</v>
      </c>
      <c r="F115" s="179" t="s">
        <v>1863</v>
      </c>
      <c r="G115" s="180" t="s">
        <v>1581</v>
      </c>
      <c r="H115" s="181">
        <v>0</v>
      </c>
      <c r="I115" s="182"/>
      <c r="J115" s="183">
        <f t="shared" si="20"/>
        <v>0</v>
      </c>
      <c r="K115" s="184"/>
      <c r="L115" s="37"/>
      <c r="M115" s="185" t="s">
        <v>19</v>
      </c>
      <c r="N115" s="186" t="s">
        <v>45</v>
      </c>
      <c r="O115" s="62"/>
      <c r="P115" s="187">
        <f t="shared" si="21"/>
        <v>0</v>
      </c>
      <c r="Q115" s="187">
        <v>0</v>
      </c>
      <c r="R115" s="187">
        <f t="shared" si="22"/>
        <v>0</v>
      </c>
      <c r="S115" s="187">
        <v>0</v>
      </c>
      <c r="T115" s="188">
        <f t="shared" si="23"/>
        <v>0</v>
      </c>
      <c r="U115" s="32"/>
      <c r="V115" s="32"/>
      <c r="W115" s="32"/>
      <c r="X115" s="32"/>
      <c r="Y115" s="32"/>
      <c r="Z115" s="32"/>
      <c r="AA115" s="32"/>
      <c r="AB115" s="32"/>
      <c r="AC115" s="32"/>
      <c r="AD115" s="32"/>
      <c r="AE115" s="32"/>
      <c r="AR115" s="189" t="s">
        <v>177</v>
      </c>
      <c r="AT115" s="189" t="s">
        <v>173</v>
      </c>
      <c r="AU115" s="189" t="s">
        <v>81</v>
      </c>
      <c r="AY115" s="15" t="s">
        <v>168</v>
      </c>
      <c r="BE115" s="190">
        <f t="shared" si="24"/>
        <v>0</v>
      </c>
      <c r="BF115" s="190">
        <f t="shared" si="25"/>
        <v>0</v>
      </c>
      <c r="BG115" s="190">
        <f t="shared" si="26"/>
        <v>0</v>
      </c>
      <c r="BH115" s="190">
        <f t="shared" si="27"/>
        <v>0</v>
      </c>
      <c r="BI115" s="190">
        <f t="shared" si="28"/>
        <v>0</v>
      </c>
      <c r="BJ115" s="15" t="s">
        <v>81</v>
      </c>
      <c r="BK115" s="190">
        <f t="shared" si="29"/>
        <v>0</v>
      </c>
      <c r="BL115" s="15" t="s">
        <v>177</v>
      </c>
      <c r="BM115" s="189" t="s">
        <v>1864</v>
      </c>
    </row>
    <row r="116" spans="1:65" s="2" customFormat="1" ht="14.45" customHeight="1">
      <c r="A116" s="32"/>
      <c r="B116" s="33"/>
      <c r="C116" s="177" t="s">
        <v>268</v>
      </c>
      <c r="D116" s="196" t="s">
        <v>173</v>
      </c>
      <c r="E116" s="178" t="s">
        <v>1865</v>
      </c>
      <c r="F116" s="179" t="s">
        <v>1866</v>
      </c>
      <c r="G116" s="180" t="s">
        <v>1581</v>
      </c>
      <c r="H116" s="181">
        <v>0</v>
      </c>
      <c r="I116" s="182"/>
      <c r="J116" s="183">
        <f t="shared" si="20"/>
        <v>0</v>
      </c>
      <c r="K116" s="184"/>
      <c r="L116" s="37"/>
      <c r="M116" s="185" t="s">
        <v>19</v>
      </c>
      <c r="N116" s="186" t="s">
        <v>45</v>
      </c>
      <c r="O116" s="62"/>
      <c r="P116" s="187">
        <f t="shared" si="21"/>
        <v>0</v>
      </c>
      <c r="Q116" s="187">
        <v>0</v>
      </c>
      <c r="R116" s="187">
        <f t="shared" si="22"/>
        <v>0</v>
      </c>
      <c r="S116" s="187">
        <v>0</v>
      </c>
      <c r="T116" s="188">
        <f t="shared" si="23"/>
        <v>0</v>
      </c>
      <c r="U116" s="32"/>
      <c r="V116" s="32"/>
      <c r="W116" s="32"/>
      <c r="X116" s="32"/>
      <c r="Y116" s="32"/>
      <c r="Z116" s="32"/>
      <c r="AA116" s="32"/>
      <c r="AB116" s="32"/>
      <c r="AC116" s="32"/>
      <c r="AD116" s="32"/>
      <c r="AE116" s="32"/>
      <c r="AR116" s="189" t="s">
        <v>177</v>
      </c>
      <c r="AT116" s="189" t="s">
        <v>173</v>
      </c>
      <c r="AU116" s="189" t="s">
        <v>81</v>
      </c>
      <c r="AY116" s="15" t="s">
        <v>168</v>
      </c>
      <c r="BE116" s="190">
        <f t="shared" si="24"/>
        <v>0</v>
      </c>
      <c r="BF116" s="190">
        <f t="shared" si="25"/>
        <v>0</v>
      </c>
      <c r="BG116" s="190">
        <f t="shared" si="26"/>
        <v>0</v>
      </c>
      <c r="BH116" s="190">
        <f t="shared" si="27"/>
        <v>0</v>
      </c>
      <c r="BI116" s="190">
        <f t="shared" si="28"/>
        <v>0</v>
      </c>
      <c r="BJ116" s="15" t="s">
        <v>81</v>
      </c>
      <c r="BK116" s="190">
        <f t="shared" si="29"/>
        <v>0</v>
      </c>
      <c r="BL116" s="15" t="s">
        <v>177</v>
      </c>
      <c r="BM116" s="189" t="s">
        <v>1867</v>
      </c>
    </row>
    <row r="117" spans="1:65" s="2" customFormat="1" ht="14.45" customHeight="1">
      <c r="A117" s="32"/>
      <c r="B117" s="33"/>
      <c r="C117" s="177" t="s">
        <v>275</v>
      </c>
      <c r="D117" s="196" t="s">
        <v>173</v>
      </c>
      <c r="E117" s="178" t="s">
        <v>1868</v>
      </c>
      <c r="F117" s="179" t="s">
        <v>1869</v>
      </c>
      <c r="G117" s="180" t="s">
        <v>1581</v>
      </c>
      <c r="H117" s="181">
        <v>0</v>
      </c>
      <c r="I117" s="182"/>
      <c r="J117" s="183">
        <f t="shared" si="20"/>
        <v>0</v>
      </c>
      <c r="K117" s="184"/>
      <c r="L117" s="37"/>
      <c r="M117" s="185" t="s">
        <v>19</v>
      </c>
      <c r="N117" s="186" t="s">
        <v>45</v>
      </c>
      <c r="O117" s="62"/>
      <c r="P117" s="187">
        <f t="shared" si="21"/>
        <v>0</v>
      </c>
      <c r="Q117" s="187">
        <v>0</v>
      </c>
      <c r="R117" s="187">
        <f t="shared" si="22"/>
        <v>0</v>
      </c>
      <c r="S117" s="187">
        <v>0</v>
      </c>
      <c r="T117" s="188">
        <f t="shared" si="23"/>
        <v>0</v>
      </c>
      <c r="U117" s="32"/>
      <c r="V117" s="32"/>
      <c r="W117" s="32"/>
      <c r="X117" s="32"/>
      <c r="Y117" s="32"/>
      <c r="Z117" s="32"/>
      <c r="AA117" s="32"/>
      <c r="AB117" s="32"/>
      <c r="AC117" s="32"/>
      <c r="AD117" s="32"/>
      <c r="AE117" s="32"/>
      <c r="AR117" s="189" t="s">
        <v>177</v>
      </c>
      <c r="AT117" s="189" t="s">
        <v>173</v>
      </c>
      <c r="AU117" s="189" t="s">
        <v>81</v>
      </c>
      <c r="AY117" s="15" t="s">
        <v>168</v>
      </c>
      <c r="BE117" s="190">
        <f t="shared" si="24"/>
        <v>0</v>
      </c>
      <c r="BF117" s="190">
        <f t="shared" si="25"/>
        <v>0</v>
      </c>
      <c r="BG117" s="190">
        <f t="shared" si="26"/>
        <v>0</v>
      </c>
      <c r="BH117" s="190">
        <f t="shared" si="27"/>
        <v>0</v>
      </c>
      <c r="BI117" s="190">
        <f t="shared" si="28"/>
        <v>0</v>
      </c>
      <c r="BJ117" s="15" t="s">
        <v>81</v>
      </c>
      <c r="BK117" s="190">
        <f t="shared" si="29"/>
        <v>0</v>
      </c>
      <c r="BL117" s="15" t="s">
        <v>177</v>
      </c>
      <c r="BM117" s="189" t="s">
        <v>1870</v>
      </c>
    </row>
    <row r="118" spans="1:65" s="2" customFormat="1" ht="14.45" customHeight="1">
      <c r="A118" s="32"/>
      <c r="B118" s="33"/>
      <c r="C118" s="177" t="s">
        <v>7</v>
      </c>
      <c r="D118" s="196" t="s">
        <v>173</v>
      </c>
      <c r="E118" s="178" t="s">
        <v>1871</v>
      </c>
      <c r="F118" s="179" t="s">
        <v>1872</v>
      </c>
      <c r="G118" s="180" t="s">
        <v>1581</v>
      </c>
      <c r="H118" s="181">
        <v>0</v>
      </c>
      <c r="I118" s="182"/>
      <c r="J118" s="183">
        <f t="shared" si="20"/>
        <v>0</v>
      </c>
      <c r="K118" s="184"/>
      <c r="L118" s="37"/>
      <c r="M118" s="185" t="s">
        <v>19</v>
      </c>
      <c r="N118" s="186" t="s">
        <v>45</v>
      </c>
      <c r="O118" s="62"/>
      <c r="P118" s="187">
        <f t="shared" si="21"/>
        <v>0</v>
      </c>
      <c r="Q118" s="187">
        <v>0</v>
      </c>
      <c r="R118" s="187">
        <f t="shared" si="22"/>
        <v>0</v>
      </c>
      <c r="S118" s="187">
        <v>0</v>
      </c>
      <c r="T118" s="188">
        <f t="shared" si="23"/>
        <v>0</v>
      </c>
      <c r="U118" s="32"/>
      <c r="V118" s="32"/>
      <c r="W118" s="32"/>
      <c r="X118" s="32"/>
      <c r="Y118" s="32"/>
      <c r="Z118" s="32"/>
      <c r="AA118" s="32"/>
      <c r="AB118" s="32"/>
      <c r="AC118" s="32"/>
      <c r="AD118" s="32"/>
      <c r="AE118" s="32"/>
      <c r="AR118" s="189" t="s">
        <v>177</v>
      </c>
      <c r="AT118" s="189" t="s">
        <v>173</v>
      </c>
      <c r="AU118" s="189" t="s">
        <v>81</v>
      </c>
      <c r="AY118" s="15" t="s">
        <v>168</v>
      </c>
      <c r="BE118" s="190">
        <f t="shared" si="24"/>
        <v>0</v>
      </c>
      <c r="BF118" s="190">
        <f t="shared" si="25"/>
        <v>0</v>
      </c>
      <c r="BG118" s="190">
        <f t="shared" si="26"/>
        <v>0</v>
      </c>
      <c r="BH118" s="190">
        <f t="shared" si="27"/>
        <v>0</v>
      </c>
      <c r="BI118" s="190">
        <f t="shared" si="28"/>
        <v>0</v>
      </c>
      <c r="BJ118" s="15" t="s">
        <v>81</v>
      </c>
      <c r="BK118" s="190">
        <f t="shared" si="29"/>
        <v>0</v>
      </c>
      <c r="BL118" s="15" t="s">
        <v>177</v>
      </c>
      <c r="BM118" s="189" t="s">
        <v>1873</v>
      </c>
    </row>
    <row r="119" spans="1:65" s="2" customFormat="1" ht="22.15" customHeight="1">
      <c r="A119" s="32"/>
      <c r="B119" s="33"/>
      <c r="C119" s="177" t="s">
        <v>281</v>
      </c>
      <c r="D119" s="196" t="s">
        <v>173</v>
      </c>
      <c r="E119" s="178" t="s">
        <v>1874</v>
      </c>
      <c r="F119" s="179" t="s">
        <v>1875</v>
      </c>
      <c r="G119" s="180" t="s">
        <v>1581</v>
      </c>
      <c r="H119" s="181">
        <v>0</v>
      </c>
      <c r="I119" s="182"/>
      <c r="J119" s="183">
        <f t="shared" si="20"/>
        <v>0</v>
      </c>
      <c r="K119" s="184"/>
      <c r="L119" s="37"/>
      <c r="M119" s="185" t="s">
        <v>19</v>
      </c>
      <c r="N119" s="186" t="s">
        <v>45</v>
      </c>
      <c r="O119" s="62"/>
      <c r="P119" s="187">
        <f t="shared" si="21"/>
        <v>0</v>
      </c>
      <c r="Q119" s="187">
        <v>0</v>
      </c>
      <c r="R119" s="187">
        <f t="shared" si="22"/>
        <v>0</v>
      </c>
      <c r="S119" s="187">
        <v>0</v>
      </c>
      <c r="T119" s="188">
        <f t="shared" si="23"/>
        <v>0</v>
      </c>
      <c r="U119" s="32"/>
      <c r="V119" s="32"/>
      <c r="W119" s="32"/>
      <c r="X119" s="32"/>
      <c r="Y119" s="32"/>
      <c r="Z119" s="32"/>
      <c r="AA119" s="32"/>
      <c r="AB119" s="32"/>
      <c r="AC119" s="32"/>
      <c r="AD119" s="32"/>
      <c r="AE119" s="32"/>
      <c r="AR119" s="189" t="s">
        <v>177</v>
      </c>
      <c r="AT119" s="189" t="s">
        <v>173</v>
      </c>
      <c r="AU119" s="189" t="s">
        <v>81</v>
      </c>
      <c r="AY119" s="15" t="s">
        <v>168</v>
      </c>
      <c r="BE119" s="190">
        <f t="shared" si="24"/>
        <v>0</v>
      </c>
      <c r="BF119" s="190">
        <f t="shared" si="25"/>
        <v>0</v>
      </c>
      <c r="BG119" s="190">
        <f t="shared" si="26"/>
        <v>0</v>
      </c>
      <c r="BH119" s="190">
        <f t="shared" si="27"/>
        <v>0</v>
      </c>
      <c r="BI119" s="190">
        <f t="shared" si="28"/>
        <v>0</v>
      </c>
      <c r="BJ119" s="15" t="s">
        <v>81</v>
      </c>
      <c r="BK119" s="190">
        <f t="shared" si="29"/>
        <v>0</v>
      </c>
      <c r="BL119" s="15" t="s">
        <v>177</v>
      </c>
      <c r="BM119" s="189" t="s">
        <v>1876</v>
      </c>
    </row>
    <row r="120" spans="1:65" s="2" customFormat="1" ht="14.45" customHeight="1">
      <c r="A120" s="32"/>
      <c r="B120" s="33"/>
      <c r="C120" s="177" t="s">
        <v>286</v>
      </c>
      <c r="D120" s="196" t="s">
        <v>173</v>
      </c>
      <c r="E120" s="178" t="s">
        <v>1877</v>
      </c>
      <c r="F120" s="179" t="s">
        <v>1878</v>
      </c>
      <c r="G120" s="180" t="s">
        <v>1581</v>
      </c>
      <c r="H120" s="181">
        <v>0</v>
      </c>
      <c r="I120" s="182"/>
      <c r="J120" s="183">
        <f t="shared" si="20"/>
        <v>0</v>
      </c>
      <c r="K120" s="184"/>
      <c r="L120" s="37"/>
      <c r="M120" s="185" t="s">
        <v>19</v>
      </c>
      <c r="N120" s="186" t="s">
        <v>45</v>
      </c>
      <c r="O120" s="62"/>
      <c r="P120" s="187">
        <f t="shared" si="21"/>
        <v>0</v>
      </c>
      <c r="Q120" s="187">
        <v>0</v>
      </c>
      <c r="R120" s="187">
        <f t="shared" si="22"/>
        <v>0</v>
      </c>
      <c r="S120" s="187">
        <v>0</v>
      </c>
      <c r="T120" s="188">
        <f t="shared" si="23"/>
        <v>0</v>
      </c>
      <c r="U120" s="32"/>
      <c r="V120" s="32"/>
      <c r="W120" s="32"/>
      <c r="X120" s="32"/>
      <c r="Y120" s="32"/>
      <c r="Z120" s="32"/>
      <c r="AA120" s="32"/>
      <c r="AB120" s="32"/>
      <c r="AC120" s="32"/>
      <c r="AD120" s="32"/>
      <c r="AE120" s="32"/>
      <c r="AR120" s="189" t="s">
        <v>177</v>
      </c>
      <c r="AT120" s="189" t="s">
        <v>173</v>
      </c>
      <c r="AU120" s="189" t="s">
        <v>81</v>
      </c>
      <c r="AY120" s="15" t="s">
        <v>168</v>
      </c>
      <c r="BE120" s="190">
        <f t="shared" si="24"/>
        <v>0</v>
      </c>
      <c r="BF120" s="190">
        <f t="shared" si="25"/>
        <v>0</v>
      </c>
      <c r="BG120" s="190">
        <f t="shared" si="26"/>
        <v>0</v>
      </c>
      <c r="BH120" s="190">
        <f t="shared" si="27"/>
        <v>0</v>
      </c>
      <c r="BI120" s="190">
        <f t="shared" si="28"/>
        <v>0</v>
      </c>
      <c r="BJ120" s="15" t="s">
        <v>81</v>
      </c>
      <c r="BK120" s="190">
        <f t="shared" si="29"/>
        <v>0</v>
      </c>
      <c r="BL120" s="15" t="s">
        <v>177</v>
      </c>
      <c r="BM120" s="189" t="s">
        <v>1879</v>
      </c>
    </row>
    <row r="121" spans="1:65" s="2" customFormat="1" ht="22.15" customHeight="1">
      <c r="A121" s="32"/>
      <c r="B121" s="33"/>
      <c r="C121" s="177" t="s">
        <v>291</v>
      </c>
      <c r="D121" s="196" t="s">
        <v>173</v>
      </c>
      <c r="E121" s="178" t="s">
        <v>220</v>
      </c>
      <c r="F121" s="179" t="s">
        <v>1880</v>
      </c>
      <c r="G121" s="180" t="s">
        <v>1581</v>
      </c>
      <c r="H121" s="181">
        <v>0</v>
      </c>
      <c r="I121" s="182"/>
      <c r="J121" s="183">
        <f t="shared" si="20"/>
        <v>0</v>
      </c>
      <c r="K121" s="184"/>
      <c r="L121" s="37"/>
      <c r="M121" s="185" t="s">
        <v>19</v>
      </c>
      <c r="N121" s="186" t="s">
        <v>45</v>
      </c>
      <c r="O121" s="62"/>
      <c r="P121" s="187">
        <f t="shared" si="21"/>
        <v>0</v>
      </c>
      <c r="Q121" s="187">
        <v>0</v>
      </c>
      <c r="R121" s="187">
        <f t="shared" si="22"/>
        <v>0</v>
      </c>
      <c r="S121" s="187">
        <v>0</v>
      </c>
      <c r="T121" s="188">
        <f t="shared" si="23"/>
        <v>0</v>
      </c>
      <c r="U121" s="32"/>
      <c r="V121" s="32"/>
      <c r="W121" s="32"/>
      <c r="X121" s="32"/>
      <c r="Y121" s="32"/>
      <c r="Z121" s="32"/>
      <c r="AA121" s="32"/>
      <c r="AB121" s="32"/>
      <c r="AC121" s="32"/>
      <c r="AD121" s="32"/>
      <c r="AE121" s="32"/>
      <c r="AR121" s="189" t="s">
        <v>177</v>
      </c>
      <c r="AT121" s="189" t="s">
        <v>173</v>
      </c>
      <c r="AU121" s="189" t="s">
        <v>81</v>
      </c>
      <c r="AY121" s="15" t="s">
        <v>168</v>
      </c>
      <c r="BE121" s="190">
        <f t="shared" si="24"/>
        <v>0</v>
      </c>
      <c r="BF121" s="190">
        <f t="shared" si="25"/>
        <v>0</v>
      </c>
      <c r="BG121" s="190">
        <f t="shared" si="26"/>
        <v>0</v>
      </c>
      <c r="BH121" s="190">
        <f t="shared" si="27"/>
        <v>0</v>
      </c>
      <c r="BI121" s="190">
        <f t="shared" si="28"/>
        <v>0</v>
      </c>
      <c r="BJ121" s="15" t="s">
        <v>81</v>
      </c>
      <c r="BK121" s="190">
        <f t="shared" si="29"/>
        <v>0</v>
      </c>
      <c r="BL121" s="15" t="s">
        <v>177</v>
      </c>
      <c r="BM121" s="189" t="s">
        <v>1881</v>
      </c>
    </row>
    <row r="122" spans="1:65" s="2" customFormat="1" ht="14.45" customHeight="1">
      <c r="A122" s="32"/>
      <c r="B122" s="33"/>
      <c r="C122" s="177" t="s">
        <v>296</v>
      </c>
      <c r="D122" s="196" t="s">
        <v>173</v>
      </c>
      <c r="E122" s="178" t="s">
        <v>229</v>
      </c>
      <c r="F122" s="179" t="s">
        <v>1878</v>
      </c>
      <c r="G122" s="180" t="s">
        <v>1581</v>
      </c>
      <c r="H122" s="181">
        <v>0</v>
      </c>
      <c r="I122" s="182"/>
      <c r="J122" s="183">
        <f t="shared" si="20"/>
        <v>0</v>
      </c>
      <c r="K122" s="184"/>
      <c r="L122" s="37"/>
      <c r="M122" s="185" t="s">
        <v>19</v>
      </c>
      <c r="N122" s="186" t="s">
        <v>45</v>
      </c>
      <c r="O122" s="62"/>
      <c r="P122" s="187">
        <f t="shared" si="21"/>
        <v>0</v>
      </c>
      <c r="Q122" s="187">
        <v>0</v>
      </c>
      <c r="R122" s="187">
        <f t="shared" si="22"/>
        <v>0</v>
      </c>
      <c r="S122" s="187">
        <v>0</v>
      </c>
      <c r="T122" s="188">
        <f t="shared" si="23"/>
        <v>0</v>
      </c>
      <c r="U122" s="32"/>
      <c r="V122" s="32"/>
      <c r="W122" s="32"/>
      <c r="X122" s="32"/>
      <c r="Y122" s="32"/>
      <c r="Z122" s="32"/>
      <c r="AA122" s="32"/>
      <c r="AB122" s="32"/>
      <c r="AC122" s="32"/>
      <c r="AD122" s="32"/>
      <c r="AE122" s="32"/>
      <c r="AR122" s="189" t="s">
        <v>177</v>
      </c>
      <c r="AT122" s="189" t="s">
        <v>173</v>
      </c>
      <c r="AU122" s="189" t="s">
        <v>81</v>
      </c>
      <c r="AY122" s="15" t="s">
        <v>168</v>
      </c>
      <c r="BE122" s="190">
        <f t="shared" si="24"/>
        <v>0</v>
      </c>
      <c r="BF122" s="190">
        <f t="shared" si="25"/>
        <v>0</v>
      </c>
      <c r="BG122" s="190">
        <f t="shared" si="26"/>
        <v>0</v>
      </c>
      <c r="BH122" s="190">
        <f t="shared" si="27"/>
        <v>0</v>
      </c>
      <c r="BI122" s="190">
        <f t="shared" si="28"/>
        <v>0</v>
      </c>
      <c r="BJ122" s="15" t="s">
        <v>81</v>
      </c>
      <c r="BK122" s="190">
        <f t="shared" si="29"/>
        <v>0</v>
      </c>
      <c r="BL122" s="15" t="s">
        <v>177</v>
      </c>
      <c r="BM122" s="189" t="s">
        <v>1882</v>
      </c>
    </row>
    <row r="123" spans="1:65" s="2" customFormat="1" ht="22.15" customHeight="1">
      <c r="A123" s="32"/>
      <c r="B123" s="33"/>
      <c r="C123" s="177" t="s">
        <v>301</v>
      </c>
      <c r="D123" s="196" t="s">
        <v>173</v>
      </c>
      <c r="E123" s="178" t="s">
        <v>234</v>
      </c>
      <c r="F123" s="179" t="s">
        <v>1883</v>
      </c>
      <c r="G123" s="180" t="s">
        <v>1581</v>
      </c>
      <c r="H123" s="181">
        <v>0</v>
      </c>
      <c r="I123" s="182"/>
      <c r="J123" s="183">
        <f t="shared" si="20"/>
        <v>0</v>
      </c>
      <c r="K123" s="184"/>
      <c r="L123" s="37"/>
      <c r="M123" s="185" t="s">
        <v>19</v>
      </c>
      <c r="N123" s="186" t="s">
        <v>45</v>
      </c>
      <c r="O123" s="62"/>
      <c r="P123" s="187">
        <f t="shared" si="21"/>
        <v>0</v>
      </c>
      <c r="Q123" s="187">
        <v>0</v>
      </c>
      <c r="R123" s="187">
        <f t="shared" si="22"/>
        <v>0</v>
      </c>
      <c r="S123" s="187">
        <v>0</v>
      </c>
      <c r="T123" s="188">
        <f t="shared" si="23"/>
        <v>0</v>
      </c>
      <c r="U123" s="32"/>
      <c r="V123" s="32"/>
      <c r="W123" s="32"/>
      <c r="X123" s="32"/>
      <c r="Y123" s="32"/>
      <c r="Z123" s="32"/>
      <c r="AA123" s="32"/>
      <c r="AB123" s="32"/>
      <c r="AC123" s="32"/>
      <c r="AD123" s="32"/>
      <c r="AE123" s="32"/>
      <c r="AR123" s="189" t="s">
        <v>177</v>
      </c>
      <c r="AT123" s="189" t="s">
        <v>173</v>
      </c>
      <c r="AU123" s="189" t="s">
        <v>81</v>
      </c>
      <c r="AY123" s="15" t="s">
        <v>168</v>
      </c>
      <c r="BE123" s="190">
        <f t="shared" si="24"/>
        <v>0</v>
      </c>
      <c r="BF123" s="190">
        <f t="shared" si="25"/>
        <v>0</v>
      </c>
      <c r="BG123" s="190">
        <f t="shared" si="26"/>
        <v>0</v>
      </c>
      <c r="BH123" s="190">
        <f t="shared" si="27"/>
        <v>0</v>
      </c>
      <c r="BI123" s="190">
        <f t="shared" si="28"/>
        <v>0</v>
      </c>
      <c r="BJ123" s="15" t="s">
        <v>81</v>
      </c>
      <c r="BK123" s="190">
        <f t="shared" si="29"/>
        <v>0</v>
      </c>
      <c r="BL123" s="15" t="s">
        <v>177</v>
      </c>
      <c r="BM123" s="189" t="s">
        <v>1884</v>
      </c>
    </row>
    <row r="124" spans="1:65" s="2" customFormat="1" ht="14.45" customHeight="1">
      <c r="A124" s="32"/>
      <c r="B124" s="33"/>
      <c r="C124" s="177" t="s">
        <v>306</v>
      </c>
      <c r="D124" s="196" t="s">
        <v>173</v>
      </c>
      <c r="E124" s="178" t="s">
        <v>239</v>
      </c>
      <c r="F124" s="179" t="s">
        <v>1885</v>
      </c>
      <c r="G124" s="180" t="s">
        <v>1581</v>
      </c>
      <c r="H124" s="181">
        <v>0</v>
      </c>
      <c r="I124" s="182"/>
      <c r="J124" s="183">
        <f t="shared" si="20"/>
        <v>0</v>
      </c>
      <c r="K124" s="184"/>
      <c r="L124" s="37"/>
      <c r="M124" s="185" t="s">
        <v>19</v>
      </c>
      <c r="N124" s="186" t="s">
        <v>45</v>
      </c>
      <c r="O124" s="62"/>
      <c r="P124" s="187">
        <f t="shared" si="21"/>
        <v>0</v>
      </c>
      <c r="Q124" s="187">
        <v>0</v>
      </c>
      <c r="R124" s="187">
        <f t="shared" si="22"/>
        <v>0</v>
      </c>
      <c r="S124" s="187">
        <v>0</v>
      </c>
      <c r="T124" s="188">
        <f t="shared" si="23"/>
        <v>0</v>
      </c>
      <c r="U124" s="32"/>
      <c r="V124" s="32"/>
      <c r="W124" s="32"/>
      <c r="X124" s="32"/>
      <c r="Y124" s="32"/>
      <c r="Z124" s="32"/>
      <c r="AA124" s="32"/>
      <c r="AB124" s="32"/>
      <c r="AC124" s="32"/>
      <c r="AD124" s="32"/>
      <c r="AE124" s="32"/>
      <c r="AR124" s="189" t="s">
        <v>177</v>
      </c>
      <c r="AT124" s="189" t="s">
        <v>173</v>
      </c>
      <c r="AU124" s="189" t="s">
        <v>81</v>
      </c>
      <c r="AY124" s="15" t="s">
        <v>168</v>
      </c>
      <c r="BE124" s="190">
        <f t="shared" si="24"/>
        <v>0</v>
      </c>
      <c r="BF124" s="190">
        <f t="shared" si="25"/>
        <v>0</v>
      </c>
      <c r="BG124" s="190">
        <f t="shared" si="26"/>
        <v>0</v>
      </c>
      <c r="BH124" s="190">
        <f t="shared" si="27"/>
        <v>0</v>
      </c>
      <c r="BI124" s="190">
        <f t="shared" si="28"/>
        <v>0</v>
      </c>
      <c r="BJ124" s="15" t="s">
        <v>81</v>
      </c>
      <c r="BK124" s="190">
        <f t="shared" si="29"/>
        <v>0</v>
      </c>
      <c r="BL124" s="15" t="s">
        <v>177</v>
      </c>
      <c r="BM124" s="189" t="s">
        <v>1886</v>
      </c>
    </row>
    <row r="125" spans="1:65" s="2" customFormat="1" ht="22.15" customHeight="1">
      <c r="A125" s="32"/>
      <c r="B125" s="33"/>
      <c r="C125" s="177" t="s">
        <v>314</v>
      </c>
      <c r="D125" s="196" t="s">
        <v>173</v>
      </c>
      <c r="E125" s="178" t="s">
        <v>244</v>
      </c>
      <c r="F125" s="179" t="s">
        <v>1887</v>
      </c>
      <c r="G125" s="180" t="s">
        <v>1581</v>
      </c>
      <c r="H125" s="181">
        <v>0</v>
      </c>
      <c r="I125" s="182"/>
      <c r="J125" s="183">
        <f t="shared" si="20"/>
        <v>0</v>
      </c>
      <c r="K125" s="184"/>
      <c r="L125" s="37"/>
      <c r="M125" s="185" t="s">
        <v>19</v>
      </c>
      <c r="N125" s="186" t="s">
        <v>45</v>
      </c>
      <c r="O125" s="62"/>
      <c r="P125" s="187">
        <f t="shared" si="21"/>
        <v>0</v>
      </c>
      <c r="Q125" s="187">
        <v>0</v>
      </c>
      <c r="R125" s="187">
        <f t="shared" si="22"/>
        <v>0</v>
      </c>
      <c r="S125" s="187">
        <v>0</v>
      </c>
      <c r="T125" s="188">
        <f t="shared" si="23"/>
        <v>0</v>
      </c>
      <c r="U125" s="32"/>
      <c r="V125" s="32"/>
      <c r="W125" s="32"/>
      <c r="X125" s="32"/>
      <c r="Y125" s="32"/>
      <c r="Z125" s="32"/>
      <c r="AA125" s="32"/>
      <c r="AB125" s="32"/>
      <c r="AC125" s="32"/>
      <c r="AD125" s="32"/>
      <c r="AE125" s="32"/>
      <c r="AR125" s="189" t="s">
        <v>177</v>
      </c>
      <c r="AT125" s="189" t="s">
        <v>173</v>
      </c>
      <c r="AU125" s="189" t="s">
        <v>81</v>
      </c>
      <c r="AY125" s="15" t="s">
        <v>168</v>
      </c>
      <c r="BE125" s="190">
        <f t="shared" si="24"/>
        <v>0</v>
      </c>
      <c r="BF125" s="190">
        <f t="shared" si="25"/>
        <v>0</v>
      </c>
      <c r="BG125" s="190">
        <f t="shared" si="26"/>
        <v>0</v>
      </c>
      <c r="BH125" s="190">
        <f t="shared" si="27"/>
        <v>0</v>
      </c>
      <c r="BI125" s="190">
        <f t="shared" si="28"/>
        <v>0</v>
      </c>
      <c r="BJ125" s="15" t="s">
        <v>81</v>
      </c>
      <c r="BK125" s="190">
        <f t="shared" si="29"/>
        <v>0</v>
      </c>
      <c r="BL125" s="15" t="s">
        <v>177</v>
      </c>
      <c r="BM125" s="189" t="s">
        <v>1888</v>
      </c>
    </row>
    <row r="126" spans="1:65" s="2" customFormat="1" ht="14.45" customHeight="1">
      <c r="A126" s="32"/>
      <c r="B126" s="33"/>
      <c r="C126" s="177" t="s">
        <v>321</v>
      </c>
      <c r="D126" s="196" t="s">
        <v>173</v>
      </c>
      <c r="E126" s="178" t="s">
        <v>8</v>
      </c>
      <c r="F126" s="179" t="s">
        <v>1885</v>
      </c>
      <c r="G126" s="180" t="s">
        <v>1581</v>
      </c>
      <c r="H126" s="181">
        <v>0</v>
      </c>
      <c r="I126" s="182"/>
      <c r="J126" s="183">
        <f t="shared" si="20"/>
        <v>0</v>
      </c>
      <c r="K126" s="184"/>
      <c r="L126" s="37"/>
      <c r="M126" s="185" t="s">
        <v>19</v>
      </c>
      <c r="N126" s="186" t="s">
        <v>45</v>
      </c>
      <c r="O126" s="62"/>
      <c r="P126" s="187">
        <f t="shared" si="21"/>
        <v>0</v>
      </c>
      <c r="Q126" s="187">
        <v>0</v>
      </c>
      <c r="R126" s="187">
        <f t="shared" si="22"/>
        <v>0</v>
      </c>
      <c r="S126" s="187">
        <v>0</v>
      </c>
      <c r="T126" s="188">
        <f t="shared" si="23"/>
        <v>0</v>
      </c>
      <c r="U126" s="32"/>
      <c r="V126" s="32"/>
      <c r="W126" s="32"/>
      <c r="X126" s="32"/>
      <c r="Y126" s="32"/>
      <c r="Z126" s="32"/>
      <c r="AA126" s="32"/>
      <c r="AB126" s="32"/>
      <c r="AC126" s="32"/>
      <c r="AD126" s="32"/>
      <c r="AE126" s="32"/>
      <c r="AR126" s="189" t="s">
        <v>177</v>
      </c>
      <c r="AT126" s="189" t="s">
        <v>173</v>
      </c>
      <c r="AU126" s="189" t="s">
        <v>81</v>
      </c>
      <c r="AY126" s="15" t="s">
        <v>168</v>
      </c>
      <c r="BE126" s="190">
        <f t="shared" si="24"/>
        <v>0</v>
      </c>
      <c r="BF126" s="190">
        <f t="shared" si="25"/>
        <v>0</v>
      </c>
      <c r="BG126" s="190">
        <f t="shared" si="26"/>
        <v>0</v>
      </c>
      <c r="BH126" s="190">
        <f t="shared" si="27"/>
        <v>0</v>
      </c>
      <c r="BI126" s="190">
        <f t="shared" si="28"/>
        <v>0</v>
      </c>
      <c r="BJ126" s="15" t="s">
        <v>81</v>
      </c>
      <c r="BK126" s="190">
        <f t="shared" si="29"/>
        <v>0</v>
      </c>
      <c r="BL126" s="15" t="s">
        <v>177</v>
      </c>
      <c r="BM126" s="189" t="s">
        <v>1889</v>
      </c>
    </row>
    <row r="127" spans="1:65" s="2" customFormat="1" ht="19.899999999999999" customHeight="1">
      <c r="A127" s="32"/>
      <c r="B127" s="33"/>
      <c r="C127" s="177" t="s">
        <v>326</v>
      </c>
      <c r="D127" s="196" t="s">
        <v>173</v>
      </c>
      <c r="E127" s="178" t="s">
        <v>253</v>
      </c>
      <c r="F127" s="179" t="s">
        <v>1890</v>
      </c>
      <c r="G127" s="180" t="s">
        <v>1761</v>
      </c>
      <c r="H127" s="181">
        <v>0</v>
      </c>
      <c r="I127" s="182"/>
      <c r="J127" s="183">
        <f t="shared" si="20"/>
        <v>0</v>
      </c>
      <c r="K127" s="184"/>
      <c r="L127" s="37"/>
      <c r="M127" s="185" t="s">
        <v>19</v>
      </c>
      <c r="N127" s="186" t="s">
        <v>45</v>
      </c>
      <c r="O127" s="62"/>
      <c r="P127" s="187">
        <f t="shared" si="21"/>
        <v>0</v>
      </c>
      <c r="Q127" s="187">
        <v>0</v>
      </c>
      <c r="R127" s="187">
        <f t="shared" si="22"/>
        <v>0</v>
      </c>
      <c r="S127" s="187">
        <v>0</v>
      </c>
      <c r="T127" s="188">
        <f t="shared" si="23"/>
        <v>0</v>
      </c>
      <c r="U127" s="32"/>
      <c r="V127" s="32"/>
      <c r="W127" s="32"/>
      <c r="X127" s="32"/>
      <c r="Y127" s="32"/>
      <c r="Z127" s="32"/>
      <c r="AA127" s="32"/>
      <c r="AB127" s="32"/>
      <c r="AC127" s="32"/>
      <c r="AD127" s="32"/>
      <c r="AE127" s="32"/>
      <c r="AR127" s="189" t="s">
        <v>177</v>
      </c>
      <c r="AT127" s="189" t="s">
        <v>173</v>
      </c>
      <c r="AU127" s="189" t="s">
        <v>81</v>
      </c>
      <c r="AY127" s="15" t="s">
        <v>168</v>
      </c>
      <c r="BE127" s="190">
        <f t="shared" si="24"/>
        <v>0</v>
      </c>
      <c r="BF127" s="190">
        <f t="shared" si="25"/>
        <v>0</v>
      </c>
      <c r="BG127" s="190">
        <f t="shared" si="26"/>
        <v>0</v>
      </c>
      <c r="BH127" s="190">
        <f t="shared" si="27"/>
        <v>0</v>
      </c>
      <c r="BI127" s="190">
        <f t="shared" si="28"/>
        <v>0</v>
      </c>
      <c r="BJ127" s="15" t="s">
        <v>81</v>
      </c>
      <c r="BK127" s="190">
        <f t="shared" si="29"/>
        <v>0</v>
      </c>
      <c r="BL127" s="15" t="s">
        <v>177</v>
      </c>
      <c r="BM127" s="189" t="s">
        <v>1891</v>
      </c>
    </row>
    <row r="128" spans="1:65" s="2" customFormat="1" ht="14.45" customHeight="1">
      <c r="A128" s="32"/>
      <c r="B128" s="33"/>
      <c r="C128" s="177" t="s">
        <v>171</v>
      </c>
      <c r="D128" s="196" t="s">
        <v>173</v>
      </c>
      <c r="E128" s="178" t="s">
        <v>258</v>
      </c>
      <c r="F128" s="179" t="s">
        <v>1892</v>
      </c>
      <c r="G128" s="180" t="s">
        <v>1581</v>
      </c>
      <c r="H128" s="181">
        <v>0</v>
      </c>
      <c r="I128" s="182"/>
      <c r="J128" s="183">
        <f t="shared" si="20"/>
        <v>0</v>
      </c>
      <c r="K128" s="184"/>
      <c r="L128" s="37"/>
      <c r="M128" s="185" t="s">
        <v>19</v>
      </c>
      <c r="N128" s="186" t="s">
        <v>45</v>
      </c>
      <c r="O128" s="62"/>
      <c r="P128" s="187">
        <f t="shared" si="21"/>
        <v>0</v>
      </c>
      <c r="Q128" s="187">
        <v>0</v>
      </c>
      <c r="R128" s="187">
        <f t="shared" si="22"/>
        <v>0</v>
      </c>
      <c r="S128" s="187">
        <v>0</v>
      </c>
      <c r="T128" s="188">
        <f t="shared" si="23"/>
        <v>0</v>
      </c>
      <c r="U128" s="32"/>
      <c r="V128" s="32"/>
      <c r="W128" s="32"/>
      <c r="X128" s="32"/>
      <c r="Y128" s="32"/>
      <c r="Z128" s="32"/>
      <c r="AA128" s="32"/>
      <c r="AB128" s="32"/>
      <c r="AC128" s="32"/>
      <c r="AD128" s="32"/>
      <c r="AE128" s="32"/>
      <c r="AR128" s="189" t="s">
        <v>177</v>
      </c>
      <c r="AT128" s="189" t="s">
        <v>173</v>
      </c>
      <c r="AU128" s="189" t="s">
        <v>81</v>
      </c>
      <c r="AY128" s="15" t="s">
        <v>168</v>
      </c>
      <c r="BE128" s="190">
        <f t="shared" si="24"/>
        <v>0</v>
      </c>
      <c r="BF128" s="190">
        <f t="shared" si="25"/>
        <v>0</v>
      </c>
      <c r="BG128" s="190">
        <f t="shared" si="26"/>
        <v>0</v>
      </c>
      <c r="BH128" s="190">
        <f t="shared" si="27"/>
        <v>0</v>
      </c>
      <c r="BI128" s="190">
        <f t="shared" si="28"/>
        <v>0</v>
      </c>
      <c r="BJ128" s="15" t="s">
        <v>81</v>
      </c>
      <c r="BK128" s="190">
        <f t="shared" si="29"/>
        <v>0</v>
      </c>
      <c r="BL128" s="15" t="s">
        <v>177</v>
      </c>
      <c r="BM128" s="189" t="s">
        <v>1893</v>
      </c>
    </row>
    <row r="129" spans="1:65" s="2" customFormat="1" ht="14.45" customHeight="1">
      <c r="A129" s="32"/>
      <c r="B129" s="33"/>
      <c r="C129" s="177" t="s">
        <v>337</v>
      </c>
      <c r="D129" s="196" t="s">
        <v>173</v>
      </c>
      <c r="E129" s="178" t="s">
        <v>263</v>
      </c>
      <c r="F129" s="179" t="s">
        <v>1894</v>
      </c>
      <c r="G129" s="180" t="s">
        <v>1581</v>
      </c>
      <c r="H129" s="181">
        <v>0</v>
      </c>
      <c r="I129" s="182"/>
      <c r="J129" s="183">
        <f t="shared" si="20"/>
        <v>0</v>
      </c>
      <c r="K129" s="184"/>
      <c r="L129" s="37"/>
      <c r="M129" s="185" t="s">
        <v>19</v>
      </c>
      <c r="N129" s="186" t="s">
        <v>45</v>
      </c>
      <c r="O129" s="62"/>
      <c r="P129" s="187">
        <f t="shared" si="21"/>
        <v>0</v>
      </c>
      <c r="Q129" s="187">
        <v>0</v>
      </c>
      <c r="R129" s="187">
        <f t="shared" si="22"/>
        <v>0</v>
      </c>
      <c r="S129" s="187">
        <v>0</v>
      </c>
      <c r="T129" s="188">
        <f t="shared" si="23"/>
        <v>0</v>
      </c>
      <c r="U129" s="32"/>
      <c r="V129" s="32"/>
      <c r="W129" s="32"/>
      <c r="X129" s="32"/>
      <c r="Y129" s="32"/>
      <c r="Z129" s="32"/>
      <c r="AA129" s="32"/>
      <c r="AB129" s="32"/>
      <c r="AC129" s="32"/>
      <c r="AD129" s="32"/>
      <c r="AE129" s="32"/>
      <c r="AR129" s="189" t="s">
        <v>177</v>
      </c>
      <c r="AT129" s="189" t="s">
        <v>173</v>
      </c>
      <c r="AU129" s="189" t="s">
        <v>81</v>
      </c>
      <c r="AY129" s="15" t="s">
        <v>168</v>
      </c>
      <c r="BE129" s="190">
        <f t="shared" si="24"/>
        <v>0</v>
      </c>
      <c r="BF129" s="190">
        <f t="shared" si="25"/>
        <v>0</v>
      </c>
      <c r="BG129" s="190">
        <f t="shared" si="26"/>
        <v>0</v>
      </c>
      <c r="BH129" s="190">
        <f t="shared" si="27"/>
        <v>0</v>
      </c>
      <c r="BI129" s="190">
        <f t="shared" si="28"/>
        <v>0</v>
      </c>
      <c r="BJ129" s="15" t="s">
        <v>81</v>
      </c>
      <c r="BK129" s="190">
        <f t="shared" si="29"/>
        <v>0</v>
      </c>
      <c r="BL129" s="15" t="s">
        <v>177</v>
      </c>
      <c r="BM129" s="189" t="s">
        <v>1895</v>
      </c>
    </row>
    <row r="130" spans="1:65" s="2" customFormat="1" ht="14.45" customHeight="1">
      <c r="A130" s="32"/>
      <c r="B130" s="33"/>
      <c r="C130" s="177" t="s">
        <v>342</v>
      </c>
      <c r="D130" s="196" t="s">
        <v>173</v>
      </c>
      <c r="E130" s="178" t="s">
        <v>1896</v>
      </c>
      <c r="F130" s="179" t="s">
        <v>1830</v>
      </c>
      <c r="G130" s="180" t="s">
        <v>1831</v>
      </c>
      <c r="H130" s="217"/>
      <c r="I130" s="182"/>
      <c r="J130" s="183">
        <f t="shared" si="20"/>
        <v>0</v>
      </c>
      <c r="K130" s="184"/>
      <c r="L130" s="37"/>
      <c r="M130" s="185" t="s">
        <v>19</v>
      </c>
      <c r="N130" s="186" t="s">
        <v>45</v>
      </c>
      <c r="O130" s="62"/>
      <c r="P130" s="187">
        <f t="shared" si="21"/>
        <v>0</v>
      </c>
      <c r="Q130" s="187">
        <v>0</v>
      </c>
      <c r="R130" s="187">
        <f t="shared" si="22"/>
        <v>0</v>
      </c>
      <c r="S130" s="187">
        <v>0</v>
      </c>
      <c r="T130" s="188">
        <f t="shared" si="23"/>
        <v>0</v>
      </c>
      <c r="U130" s="32"/>
      <c r="V130" s="32"/>
      <c r="W130" s="32"/>
      <c r="X130" s="32"/>
      <c r="Y130" s="32"/>
      <c r="Z130" s="32"/>
      <c r="AA130" s="32"/>
      <c r="AB130" s="32"/>
      <c r="AC130" s="32"/>
      <c r="AD130" s="32"/>
      <c r="AE130" s="32"/>
      <c r="AR130" s="189" t="s">
        <v>177</v>
      </c>
      <c r="AT130" s="189" t="s">
        <v>173</v>
      </c>
      <c r="AU130" s="189" t="s">
        <v>81</v>
      </c>
      <c r="AY130" s="15" t="s">
        <v>168</v>
      </c>
      <c r="BE130" s="190">
        <f t="shared" si="24"/>
        <v>0</v>
      </c>
      <c r="BF130" s="190">
        <f t="shared" si="25"/>
        <v>0</v>
      </c>
      <c r="BG130" s="190">
        <f t="shared" si="26"/>
        <v>0</v>
      </c>
      <c r="BH130" s="190">
        <f t="shared" si="27"/>
        <v>0</v>
      </c>
      <c r="BI130" s="190">
        <f t="shared" si="28"/>
        <v>0</v>
      </c>
      <c r="BJ130" s="15" t="s">
        <v>81</v>
      </c>
      <c r="BK130" s="190">
        <f t="shared" si="29"/>
        <v>0</v>
      </c>
      <c r="BL130" s="15" t="s">
        <v>177</v>
      </c>
      <c r="BM130" s="189" t="s">
        <v>1897</v>
      </c>
    </row>
    <row r="131" spans="1:65" s="12" customFormat="1" ht="25.9" customHeight="1">
      <c r="B131" s="161"/>
      <c r="C131" s="162"/>
      <c r="D131" s="163" t="s">
        <v>73</v>
      </c>
      <c r="E131" s="164" t="s">
        <v>1849</v>
      </c>
      <c r="F131" s="164" t="s">
        <v>1898</v>
      </c>
      <c r="G131" s="162"/>
      <c r="H131" s="162"/>
      <c r="I131" s="165"/>
      <c r="J131" s="166">
        <f>BK131</f>
        <v>0</v>
      </c>
      <c r="K131" s="162"/>
      <c r="L131" s="167"/>
      <c r="M131" s="168"/>
      <c r="N131" s="169"/>
      <c r="O131" s="169"/>
      <c r="P131" s="170">
        <f>SUM(P132:P137)</f>
        <v>0</v>
      </c>
      <c r="Q131" s="169"/>
      <c r="R131" s="170">
        <f>SUM(R132:R137)</f>
        <v>0</v>
      </c>
      <c r="S131" s="169"/>
      <c r="T131" s="171">
        <f>SUM(T132:T137)</f>
        <v>0</v>
      </c>
      <c r="AR131" s="172" t="s">
        <v>83</v>
      </c>
      <c r="AT131" s="173" t="s">
        <v>73</v>
      </c>
      <c r="AU131" s="173" t="s">
        <v>74</v>
      </c>
      <c r="AY131" s="172" t="s">
        <v>168</v>
      </c>
      <c r="BK131" s="174">
        <f>SUM(BK132:BK137)</f>
        <v>0</v>
      </c>
    </row>
    <row r="132" spans="1:65" s="2" customFormat="1" ht="14.45" customHeight="1">
      <c r="A132" s="32"/>
      <c r="B132" s="33"/>
      <c r="C132" s="177" t="s">
        <v>213</v>
      </c>
      <c r="D132" s="177" t="s">
        <v>173</v>
      </c>
      <c r="E132" s="178" t="s">
        <v>268</v>
      </c>
      <c r="F132" s="179" t="s">
        <v>1899</v>
      </c>
      <c r="G132" s="180" t="s">
        <v>223</v>
      </c>
      <c r="H132" s="181">
        <v>44</v>
      </c>
      <c r="I132" s="182"/>
      <c r="J132" s="183">
        <f t="shared" ref="J132:J137" si="30">ROUND(I132*H132,2)</f>
        <v>0</v>
      </c>
      <c r="K132" s="184"/>
      <c r="L132" s="37"/>
      <c r="M132" s="185" t="s">
        <v>19</v>
      </c>
      <c r="N132" s="186" t="s">
        <v>45</v>
      </c>
      <c r="O132" s="62"/>
      <c r="P132" s="187">
        <f t="shared" ref="P132:P137" si="31">O132*H132</f>
        <v>0</v>
      </c>
      <c r="Q132" s="187">
        <v>0</v>
      </c>
      <c r="R132" s="187">
        <f t="shared" ref="R132:R137" si="32">Q132*H132</f>
        <v>0</v>
      </c>
      <c r="S132" s="187">
        <v>0</v>
      </c>
      <c r="T132" s="188">
        <f t="shared" ref="T132:T137" si="33">S132*H132</f>
        <v>0</v>
      </c>
      <c r="U132" s="32"/>
      <c r="V132" s="32"/>
      <c r="W132" s="32"/>
      <c r="X132" s="32"/>
      <c r="Y132" s="32"/>
      <c r="Z132" s="32"/>
      <c r="AA132" s="32"/>
      <c r="AB132" s="32"/>
      <c r="AC132" s="32"/>
      <c r="AD132" s="32"/>
      <c r="AE132" s="32"/>
      <c r="AR132" s="189" t="s">
        <v>177</v>
      </c>
      <c r="AT132" s="189" t="s">
        <v>173</v>
      </c>
      <c r="AU132" s="189" t="s">
        <v>81</v>
      </c>
      <c r="AY132" s="15" t="s">
        <v>168</v>
      </c>
      <c r="BE132" s="190">
        <f t="shared" ref="BE132:BE137" si="34">IF(N132="základní",J132,0)</f>
        <v>0</v>
      </c>
      <c r="BF132" s="190">
        <f t="shared" ref="BF132:BF137" si="35">IF(N132="snížená",J132,0)</f>
        <v>0</v>
      </c>
      <c r="BG132" s="190">
        <f t="shared" ref="BG132:BG137" si="36">IF(N132="zákl. přenesená",J132,0)</f>
        <v>0</v>
      </c>
      <c r="BH132" s="190">
        <f t="shared" ref="BH132:BH137" si="37">IF(N132="sníž. přenesená",J132,0)</f>
        <v>0</v>
      </c>
      <c r="BI132" s="190">
        <f t="shared" ref="BI132:BI137" si="38">IF(N132="nulová",J132,0)</f>
        <v>0</v>
      </c>
      <c r="BJ132" s="15" t="s">
        <v>81</v>
      </c>
      <c r="BK132" s="190">
        <f t="shared" ref="BK132:BK137" si="39">ROUND(I132*H132,2)</f>
        <v>0</v>
      </c>
      <c r="BL132" s="15" t="s">
        <v>177</v>
      </c>
      <c r="BM132" s="189" t="s">
        <v>1900</v>
      </c>
    </row>
    <row r="133" spans="1:65" s="2" customFormat="1" ht="14.45" customHeight="1">
      <c r="A133" s="32"/>
      <c r="B133" s="33"/>
      <c r="C133" s="177" t="s">
        <v>351</v>
      </c>
      <c r="D133" s="177" t="s">
        <v>173</v>
      </c>
      <c r="E133" s="178" t="s">
        <v>275</v>
      </c>
      <c r="F133" s="179" t="s">
        <v>1901</v>
      </c>
      <c r="G133" s="180" t="s">
        <v>223</v>
      </c>
      <c r="H133" s="181">
        <v>10</v>
      </c>
      <c r="I133" s="182"/>
      <c r="J133" s="183">
        <f t="shared" si="30"/>
        <v>0</v>
      </c>
      <c r="K133" s="184"/>
      <c r="L133" s="37"/>
      <c r="M133" s="185" t="s">
        <v>19</v>
      </c>
      <c r="N133" s="186" t="s">
        <v>45</v>
      </c>
      <c r="O133" s="62"/>
      <c r="P133" s="187">
        <f t="shared" si="31"/>
        <v>0</v>
      </c>
      <c r="Q133" s="187">
        <v>0</v>
      </c>
      <c r="R133" s="187">
        <f t="shared" si="32"/>
        <v>0</v>
      </c>
      <c r="S133" s="187">
        <v>0</v>
      </c>
      <c r="T133" s="188">
        <f t="shared" si="33"/>
        <v>0</v>
      </c>
      <c r="U133" s="32"/>
      <c r="V133" s="32"/>
      <c r="W133" s="32"/>
      <c r="X133" s="32"/>
      <c r="Y133" s="32"/>
      <c r="Z133" s="32"/>
      <c r="AA133" s="32"/>
      <c r="AB133" s="32"/>
      <c r="AC133" s="32"/>
      <c r="AD133" s="32"/>
      <c r="AE133" s="32"/>
      <c r="AR133" s="189" t="s">
        <v>177</v>
      </c>
      <c r="AT133" s="189" t="s">
        <v>173</v>
      </c>
      <c r="AU133" s="189" t="s">
        <v>81</v>
      </c>
      <c r="AY133" s="15" t="s">
        <v>168</v>
      </c>
      <c r="BE133" s="190">
        <f t="shared" si="34"/>
        <v>0</v>
      </c>
      <c r="BF133" s="190">
        <f t="shared" si="35"/>
        <v>0</v>
      </c>
      <c r="BG133" s="190">
        <f t="shared" si="36"/>
        <v>0</v>
      </c>
      <c r="BH133" s="190">
        <f t="shared" si="37"/>
        <v>0</v>
      </c>
      <c r="BI133" s="190">
        <f t="shared" si="38"/>
        <v>0</v>
      </c>
      <c r="BJ133" s="15" t="s">
        <v>81</v>
      </c>
      <c r="BK133" s="190">
        <f t="shared" si="39"/>
        <v>0</v>
      </c>
      <c r="BL133" s="15" t="s">
        <v>177</v>
      </c>
      <c r="BM133" s="189" t="s">
        <v>1902</v>
      </c>
    </row>
    <row r="134" spans="1:65" s="2" customFormat="1" ht="14.45" customHeight="1">
      <c r="A134" s="32"/>
      <c r="B134" s="33"/>
      <c r="C134" s="177" t="s">
        <v>356</v>
      </c>
      <c r="D134" s="177" t="s">
        <v>173</v>
      </c>
      <c r="E134" s="178" t="s">
        <v>7</v>
      </c>
      <c r="F134" s="179" t="s">
        <v>1903</v>
      </c>
      <c r="G134" s="180" t="s">
        <v>223</v>
      </c>
      <c r="H134" s="181">
        <v>32</v>
      </c>
      <c r="I134" s="182"/>
      <c r="J134" s="183">
        <f t="shared" si="30"/>
        <v>0</v>
      </c>
      <c r="K134" s="184"/>
      <c r="L134" s="37"/>
      <c r="M134" s="185" t="s">
        <v>19</v>
      </c>
      <c r="N134" s="186" t="s">
        <v>45</v>
      </c>
      <c r="O134" s="62"/>
      <c r="P134" s="187">
        <f t="shared" si="31"/>
        <v>0</v>
      </c>
      <c r="Q134" s="187">
        <v>0</v>
      </c>
      <c r="R134" s="187">
        <f t="shared" si="32"/>
        <v>0</v>
      </c>
      <c r="S134" s="187">
        <v>0</v>
      </c>
      <c r="T134" s="188">
        <f t="shared" si="33"/>
        <v>0</v>
      </c>
      <c r="U134" s="32"/>
      <c r="V134" s="32"/>
      <c r="W134" s="32"/>
      <c r="X134" s="32"/>
      <c r="Y134" s="32"/>
      <c r="Z134" s="32"/>
      <c r="AA134" s="32"/>
      <c r="AB134" s="32"/>
      <c r="AC134" s="32"/>
      <c r="AD134" s="32"/>
      <c r="AE134" s="32"/>
      <c r="AR134" s="189" t="s">
        <v>177</v>
      </c>
      <c r="AT134" s="189" t="s">
        <v>173</v>
      </c>
      <c r="AU134" s="189" t="s">
        <v>81</v>
      </c>
      <c r="AY134" s="15" t="s">
        <v>168</v>
      </c>
      <c r="BE134" s="190">
        <f t="shared" si="34"/>
        <v>0</v>
      </c>
      <c r="BF134" s="190">
        <f t="shared" si="35"/>
        <v>0</v>
      </c>
      <c r="BG134" s="190">
        <f t="shared" si="36"/>
        <v>0</v>
      </c>
      <c r="BH134" s="190">
        <f t="shared" si="37"/>
        <v>0</v>
      </c>
      <c r="BI134" s="190">
        <f t="shared" si="38"/>
        <v>0</v>
      </c>
      <c r="BJ134" s="15" t="s">
        <v>81</v>
      </c>
      <c r="BK134" s="190">
        <f t="shared" si="39"/>
        <v>0</v>
      </c>
      <c r="BL134" s="15" t="s">
        <v>177</v>
      </c>
      <c r="BM134" s="189" t="s">
        <v>1904</v>
      </c>
    </row>
    <row r="135" spans="1:65" s="2" customFormat="1" ht="14.45" customHeight="1">
      <c r="A135" s="32"/>
      <c r="B135" s="33"/>
      <c r="C135" s="177" t="s">
        <v>361</v>
      </c>
      <c r="D135" s="177" t="s">
        <v>173</v>
      </c>
      <c r="E135" s="178" t="s">
        <v>281</v>
      </c>
      <c r="F135" s="179" t="s">
        <v>1905</v>
      </c>
      <c r="G135" s="180" t="s">
        <v>223</v>
      </c>
      <c r="H135" s="181">
        <v>8</v>
      </c>
      <c r="I135" s="182"/>
      <c r="J135" s="183">
        <f t="shared" si="30"/>
        <v>0</v>
      </c>
      <c r="K135" s="184"/>
      <c r="L135" s="37"/>
      <c r="M135" s="185" t="s">
        <v>19</v>
      </c>
      <c r="N135" s="186" t="s">
        <v>45</v>
      </c>
      <c r="O135" s="62"/>
      <c r="P135" s="187">
        <f t="shared" si="31"/>
        <v>0</v>
      </c>
      <c r="Q135" s="187">
        <v>0</v>
      </c>
      <c r="R135" s="187">
        <f t="shared" si="32"/>
        <v>0</v>
      </c>
      <c r="S135" s="187">
        <v>0</v>
      </c>
      <c r="T135" s="188">
        <f t="shared" si="33"/>
        <v>0</v>
      </c>
      <c r="U135" s="32"/>
      <c r="V135" s="32"/>
      <c r="W135" s="32"/>
      <c r="X135" s="32"/>
      <c r="Y135" s="32"/>
      <c r="Z135" s="32"/>
      <c r="AA135" s="32"/>
      <c r="AB135" s="32"/>
      <c r="AC135" s="32"/>
      <c r="AD135" s="32"/>
      <c r="AE135" s="32"/>
      <c r="AR135" s="189" t="s">
        <v>177</v>
      </c>
      <c r="AT135" s="189" t="s">
        <v>173</v>
      </c>
      <c r="AU135" s="189" t="s">
        <v>81</v>
      </c>
      <c r="AY135" s="15" t="s">
        <v>168</v>
      </c>
      <c r="BE135" s="190">
        <f t="shared" si="34"/>
        <v>0</v>
      </c>
      <c r="BF135" s="190">
        <f t="shared" si="35"/>
        <v>0</v>
      </c>
      <c r="BG135" s="190">
        <f t="shared" si="36"/>
        <v>0</v>
      </c>
      <c r="BH135" s="190">
        <f t="shared" si="37"/>
        <v>0</v>
      </c>
      <c r="BI135" s="190">
        <f t="shared" si="38"/>
        <v>0</v>
      </c>
      <c r="BJ135" s="15" t="s">
        <v>81</v>
      </c>
      <c r="BK135" s="190">
        <f t="shared" si="39"/>
        <v>0</v>
      </c>
      <c r="BL135" s="15" t="s">
        <v>177</v>
      </c>
      <c r="BM135" s="189" t="s">
        <v>1906</v>
      </c>
    </row>
    <row r="136" spans="1:65" s="2" customFormat="1" ht="14.45" customHeight="1">
      <c r="A136" s="32"/>
      <c r="B136" s="33"/>
      <c r="C136" s="177" t="s">
        <v>368</v>
      </c>
      <c r="D136" s="177" t="s">
        <v>173</v>
      </c>
      <c r="E136" s="178" t="s">
        <v>286</v>
      </c>
      <c r="F136" s="179" t="s">
        <v>1907</v>
      </c>
      <c r="G136" s="180" t="s">
        <v>223</v>
      </c>
      <c r="H136" s="181">
        <v>94</v>
      </c>
      <c r="I136" s="182"/>
      <c r="J136" s="183">
        <f t="shared" si="30"/>
        <v>0</v>
      </c>
      <c r="K136" s="184"/>
      <c r="L136" s="37"/>
      <c r="M136" s="185" t="s">
        <v>19</v>
      </c>
      <c r="N136" s="186" t="s">
        <v>45</v>
      </c>
      <c r="O136" s="62"/>
      <c r="P136" s="187">
        <f t="shared" si="31"/>
        <v>0</v>
      </c>
      <c r="Q136" s="187">
        <v>0</v>
      </c>
      <c r="R136" s="187">
        <f t="shared" si="32"/>
        <v>0</v>
      </c>
      <c r="S136" s="187">
        <v>0</v>
      </c>
      <c r="T136" s="188">
        <f t="shared" si="33"/>
        <v>0</v>
      </c>
      <c r="U136" s="32"/>
      <c r="V136" s="32"/>
      <c r="W136" s="32"/>
      <c r="X136" s="32"/>
      <c r="Y136" s="32"/>
      <c r="Z136" s="32"/>
      <c r="AA136" s="32"/>
      <c r="AB136" s="32"/>
      <c r="AC136" s="32"/>
      <c r="AD136" s="32"/>
      <c r="AE136" s="32"/>
      <c r="AR136" s="189" t="s">
        <v>177</v>
      </c>
      <c r="AT136" s="189" t="s">
        <v>173</v>
      </c>
      <c r="AU136" s="189" t="s">
        <v>81</v>
      </c>
      <c r="AY136" s="15" t="s">
        <v>168</v>
      </c>
      <c r="BE136" s="190">
        <f t="shared" si="34"/>
        <v>0</v>
      </c>
      <c r="BF136" s="190">
        <f t="shared" si="35"/>
        <v>0</v>
      </c>
      <c r="BG136" s="190">
        <f t="shared" si="36"/>
        <v>0</v>
      </c>
      <c r="BH136" s="190">
        <f t="shared" si="37"/>
        <v>0</v>
      </c>
      <c r="BI136" s="190">
        <f t="shared" si="38"/>
        <v>0</v>
      </c>
      <c r="BJ136" s="15" t="s">
        <v>81</v>
      </c>
      <c r="BK136" s="190">
        <f t="shared" si="39"/>
        <v>0</v>
      </c>
      <c r="BL136" s="15" t="s">
        <v>177</v>
      </c>
      <c r="BM136" s="189" t="s">
        <v>1908</v>
      </c>
    </row>
    <row r="137" spans="1:65" s="2" customFormat="1" ht="14.45" customHeight="1">
      <c r="A137" s="32"/>
      <c r="B137" s="33"/>
      <c r="C137" s="177" t="s">
        <v>373</v>
      </c>
      <c r="D137" s="177" t="s">
        <v>173</v>
      </c>
      <c r="E137" s="178" t="s">
        <v>1909</v>
      </c>
      <c r="F137" s="179" t="s">
        <v>1910</v>
      </c>
      <c r="G137" s="180" t="s">
        <v>1831</v>
      </c>
      <c r="H137" s="217"/>
      <c r="I137" s="182"/>
      <c r="J137" s="183">
        <f t="shared" si="30"/>
        <v>0</v>
      </c>
      <c r="K137" s="184"/>
      <c r="L137" s="37"/>
      <c r="M137" s="185" t="s">
        <v>19</v>
      </c>
      <c r="N137" s="186" t="s">
        <v>45</v>
      </c>
      <c r="O137" s="62"/>
      <c r="P137" s="187">
        <f t="shared" si="31"/>
        <v>0</v>
      </c>
      <c r="Q137" s="187">
        <v>0</v>
      </c>
      <c r="R137" s="187">
        <f t="shared" si="32"/>
        <v>0</v>
      </c>
      <c r="S137" s="187">
        <v>0</v>
      </c>
      <c r="T137" s="188">
        <f t="shared" si="33"/>
        <v>0</v>
      </c>
      <c r="U137" s="32"/>
      <c r="V137" s="32"/>
      <c r="W137" s="32"/>
      <c r="X137" s="32"/>
      <c r="Y137" s="32"/>
      <c r="Z137" s="32"/>
      <c r="AA137" s="32"/>
      <c r="AB137" s="32"/>
      <c r="AC137" s="32"/>
      <c r="AD137" s="32"/>
      <c r="AE137" s="32"/>
      <c r="AR137" s="189" t="s">
        <v>177</v>
      </c>
      <c r="AT137" s="189" t="s">
        <v>173</v>
      </c>
      <c r="AU137" s="189" t="s">
        <v>81</v>
      </c>
      <c r="AY137" s="15" t="s">
        <v>168</v>
      </c>
      <c r="BE137" s="190">
        <f t="shared" si="34"/>
        <v>0</v>
      </c>
      <c r="BF137" s="190">
        <f t="shared" si="35"/>
        <v>0</v>
      </c>
      <c r="BG137" s="190">
        <f t="shared" si="36"/>
        <v>0</v>
      </c>
      <c r="BH137" s="190">
        <f t="shared" si="37"/>
        <v>0</v>
      </c>
      <c r="BI137" s="190">
        <f t="shared" si="38"/>
        <v>0</v>
      </c>
      <c r="BJ137" s="15" t="s">
        <v>81</v>
      </c>
      <c r="BK137" s="190">
        <f t="shared" si="39"/>
        <v>0</v>
      </c>
      <c r="BL137" s="15" t="s">
        <v>177</v>
      </c>
      <c r="BM137" s="189" t="s">
        <v>1911</v>
      </c>
    </row>
    <row r="138" spans="1:65" s="12" customFormat="1" ht="25.9" customHeight="1">
      <c r="B138" s="161"/>
      <c r="C138" s="162"/>
      <c r="D138" s="163" t="s">
        <v>73</v>
      </c>
      <c r="E138" s="164" t="s">
        <v>1853</v>
      </c>
      <c r="F138" s="164" t="s">
        <v>1912</v>
      </c>
      <c r="G138" s="162"/>
      <c r="H138" s="162"/>
      <c r="I138" s="165"/>
      <c r="J138" s="166">
        <f>BK138</f>
        <v>0</v>
      </c>
      <c r="K138" s="162"/>
      <c r="L138" s="167"/>
      <c r="M138" s="168"/>
      <c r="N138" s="169"/>
      <c r="O138" s="169"/>
      <c r="P138" s="170">
        <f>SUM(P139:P140)</f>
        <v>0</v>
      </c>
      <c r="Q138" s="169"/>
      <c r="R138" s="170">
        <f>SUM(R139:R140)</f>
        <v>0</v>
      </c>
      <c r="S138" s="169"/>
      <c r="T138" s="171">
        <f>SUM(T139:T140)</f>
        <v>0</v>
      </c>
      <c r="AR138" s="172" t="s">
        <v>83</v>
      </c>
      <c r="AT138" s="173" t="s">
        <v>73</v>
      </c>
      <c r="AU138" s="173" t="s">
        <v>74</v>
      </c>
      <c r="AY138" s="172" t="s">
        <v>168</v>
      </c>
      <c r="BK138" s="174">
        <f>SUM(BK139:BK140)</f>
        <v>0</v>
      </c>
    </row>
    <row r="139" spans="1:65" s="2" customFormat="1" ht="14.45" customHeight="1">
      <c r="A139" s="32"/>
      <c r="B139" s="33"/>
      <c r="C139" s="177" t="s">
        <v>378</v>
      </c>
      <c r="D139" s="196" t="s">
        <v>173</v>
      </c>
      <c r="E139" s="178" t="s">
        <v>291</v>
      </c>
      <c r="F139" s="179" t="s">
        <v>1913</v>
      </c>
      <c r="G139" s="180" t="s">
        <v>223</v>
      </c>
      <c r="H139" s="181">
        <v>0</v>
      </c>
      <c r="I139" s="182"/>
      <c r="J139" s="183">
        <f>ROUND(I139*H139,2)</f>
        <v>0</v>
      </c>
      <c r="K139" s="184"/>
      <c r="L139" s="37"/>
      <c r="M139" s="185" t="s">
        <v>19</v>
      </c>
      <c r="N139" s="186" t="s">
        <v>45</v>
      </c>
      <c r="O139" s="62"/>
      <c r="P139" s="187">
        <f>O139*H139</f>
        <v>0</v>
      </c>
      <c r="Q139" s="187">
        <v>0</v>
      </c>
      <c r="R139" s="187">
        <f>Q139*H139</f>
        <v>0</v>
      </c>
      <c r="S139" s="187">
        <v>0</v>
      </c>
      <c r="T139" s="188">
        <f>S139*H139</f>
        <v>0</v>
      </c>
      <c r="U139" s="32"/>
      <c r="V139" s="32"/>
      <c r="W139" s="32"/>
      <c r="X139" s="32"/>
      <c r="Y139" s="32"/>
      <c r="Z139" s="32"/>
      <c r="AA139" s="32"/>
      <c r="AB139" s="32"/>
      <c r="AC139" s="32"/>
      <c r="AD139" s="32"/>
      <c r="AE139" s="32"/>
      <c r="AR139" s="189" t="s">
        <v>177</v>
      </c>
      <c r="AT139" s="189" t="s">
        <v>173</v>
      </c>
      <c r="AU139" s="189" t="s">
        <v>81</v>
      </c>
      <c r="AY139" s="15" t="s">
        <v>168</v>
      </c>
      <c r="BE139" s="190">
        <f>IF(N139="základní",J139,0)</f>
        <v>0</v>
      </c>
      <c r="BF139" s="190">
        <f>IF(N139="snížená",J139,0)</f>
        <v>0</v>
      </c>
      <c r="BG139" s="190">
        <f>IF(N139="zákl. přenesená",J139,0)</f>
        <v>0</v>
      </c>
      <c r="BH139" s="190">
        <f>IF(N139="sníž. přenesená",J139,0)</f>
        <v>0</v>
      </c>
      <c r="BI139" s="190">
        <f>IF(N139="nulová",J139,0)</f>
        <v>0</v>
      </c>
      <c r="BJ139" s="15" t="s">
        <v>81</v>
      </c>
      <c r="BK139" s="190">
        <f>ROUND(I139*H139,2)</f>
        <v>0</v>
      </c>
      <c r="BL139" s="15" t="s">
        <v>177</v>
      </c>
      <c r="BM139" s="189" t="s">
        <v>1914</v>
      </c>
    </row>
    <row r="140" spans="1:65" s="2" customFormat="1" ht="14.45" customHeight="1">
      <c r="A140" s="32"/>
      <c r="B140" s="33"/>
      <c r="C140" s="177" t="s">
        <v>383</v>
      </c>
      <c r="D140" s="196" t="s">
        <v>173</v>
      </c>
      <c r="E140" s="178" t="s">
        <v>296</v>
      </c>
      <c r="F140" s="179" t="s">
        <v>1915</v>
      </c>
      <c r="G140" s="180" t="s">
        <v>1581</v>
      </c>
      <c r="H140" s="181">
        <v>0</v>
      </c>
      <c r="I140" s="182"/>
      <c r="J140" s="183">
        <f>ROUND(I140*H140,2)</f>
        <v>0</v>
      </c>
      <c r="K140" s="184"/>
      <c r="L140" s="37"/>
      <c r="M140" s="185" t="s">
        <v>19</v>
      </c>
      <c r="N140" s="186" t="s">
        <v>45</v>
      </c>
      <c r="O140" s="62"/>
      <c r="P140" s="187">
        <f>O140*H140</f>
        <v>0</v>
      </c>
      <c r="Q140" s="187">
        <v>0</v>
      </c>
      <c r="R140" s="187">
        <f>Q140*H140</f>
        <v>0</v>
      </c>
      <c r="S140" s="187">
        <v>0</v>
      </c>
      <c r="T140" s="188">
        <f>S140*H140</f>
        <v>0</v>
      </c>
      <c r="U140" s="32"/>
      <c r="V140" s="32"/>
      <c r="W140" s="32"/>
      <c r="X140" s="32"/>
      <c r="Y140" s="32"/>
      <c r="Z140" s="32"/>
      <c r="AA140" s="32"/>
      <c r="AB140" s="32"/>
      <c r="AC140" s="32"/>
      <c r="AD140" s="32"/>
      <c r="AE140" s="32"/>
      <c r="AR140" s="189" t="s">
        <v>177</v>
      </c>
      <c r="AT140" s="189" t="s">
        <v>173</v>
      </c>
      <c r="AU140" s="189" t="s">
        <v>81</v>
      </c>
      <c r="AY140" s="15" t="s">
        <v>168</v>
      </c>
      <c r="BE140" s="190">
        <f>IF(N140="základní",J140,0)</f>
        <v>0</v>
      </c>
      <c r="BF140" s="190">
        <f>IF(N140="snížená",J140,0)</f>
        <v>0</v>
      </c>
      <c r="BG140" s="190">
        <f>IF(N140="zákl. přenesená",J140,0)</f>
        <v>0</v>
      </c>
      <c r="BH140" s="190">
        <f>IF(N140="sníž. přenesená",J140,0)</f>
        <v>0</v>
      </c>
      <c r="BI140" s="190">
        <f>IF(N140="nulová",J140,0)</f>
        <v>0</v>
      </c>
      <c r="BJ140" s="15" t="s">
        <v>81</v>
      </c>
      <c r="BK140" s="190">
        <f>ROUND(I140*H140,2)</f>
        <v>0</v>
      </c>
      <c r="BL140" s="15" t="s">
        <v>177</v>
      </c>
      <c r="BM140" s="189" t="s">
        <v>1916</v>
      </c>
    </row>
    <row r="141" spans="1:65" s="12" customFormat="1" ht="25.9" customHeight="1">
      <c r="B141" s="161"/>
      <c r="C141" s="162"/>
      <c r="D141" s="163" t="s">
        <v>73</v>
      </c>
      <c r="E141" s="164" t="s">
        <v>1868</v>
      </c>
      <c r="F141" s="164" t="s">
        <v>1917</v>
      </c>
      <c r="G141" s="162"/>
      <c r="H141" s="162"/>
      <c r="I141" s="165"/>
      <c r="J141" s="166">
        <f>BK141</f>
        <v>0</v>
      </c>
      <c r="K141" s="162"/>
      <c r="L141" s="167"/>
      <c r="M141" s="168"/>
      <c r="N141" s="169"/>
      <c r="O141" s="169"/>
      <c r="P141" s="170">
        <f>SUM(P142:P143)</f>
        <v>0</v>
      </c>
      <c r="Q141" s="169"/>
      <c r="R141" s="170">
        <f>SUM(R142:R143)</f>
        <v>0</v>
      </c>
      <c r="S141" s="169"/>
      <c r="T141" s="171">
        <f>SUM(T142:T143)</f>
        <v>0</v>
      </c>
      <c r="AR141" s="172" t="s">
        <v>83</v>
      </c>
      <c r="AT141" s="173" t="s">
        <v>73</v>
      </c>
      <c r="AU141" s="173" t="s">
        <v>74</v>
      </c>
      <c r="AY141" s="172" t="s">
        <v>168</v>
      </c>
      <c r="BK141" s="174">
        <f>SUM(BK142:BK143)</f>
        <v>0</v>
      </c>
    </row>
    <row r="142" spans="1:65" s="2" customFormat="1" ht="14.45" customHeight="1">
      <c r="A142" s="32"/>
      <c r="B142" s="33"/>
      <c r="C142" s="177" t="s">
        <v>388</v>
      </c>
      <c r="D142" s="196" t="s">
        <v>173</v>
      </c>
      <c r="E142" s="178" t="s">
        <v>301</v>
      </c>
      <c r="F142" s="179" t="s">
        <v>1918</v>
      </c>
      <c r="G142" s="180" t="s">
        <v>1851</v>
      </c>
      <c r="H142" s="181">
        <v>0</v>
      </c>
      <c r="I142" s="182"/>
      <c r="J142" s="183">
        <f>ROUND(I142*H142,2)</f>
        <v>0</v>
      </c>
      <c r="K142" s="184"/>
      <c r="L142" s="37"/>
      <c r="M142" s="185" t="s">
        <v>19</v>
      </c>
      <c r="N142" s="186" t="s">
        <v>45</v>
      </c>
      <c r="O142" s="62"/>
      <c r="P142" s="187">
        <f>O142*H142</f>
        <v>0</v>
      </c>
      <c r="Q142" s="187">
        <v>0</v>
      </c>
      <c r="R142" s="187">
        <f>Q142*H142</f>
        <v>0</v>
      </c>
      <c r="S142" s="187">
        <v>0</v>
      </c>
      <c r="T142" s="188">
        <f>S142*H142</f>
        <v>0</v>
      </c>
      <c r="U142" s="32"/>
      <c r="V142" s="32"/>
      <c r="W142" s="32"/>
      <c r="X142" s="32"/>
      <c r="Y142" s="32"/>
      <c r="Z142" s="32"/>
      <c r="AA142" s="32"/>
      <c r="AB142" s="32"/>
      <c r="AC142" s="32"/>
      <c r="AD142" s="32"/>
      <c r="AE142" s="32"/>
      <c r="AR142" s="189" t="s">
        <v>177</v>
      </c>
      <c r="AT142" s="189" t="s">
        <v>173</v>
      </c>
      <c r="AU142" s="189" t="s">
        <v>81</v>
      </c>
      <c r="AY142" s="15" t="s">
        <v>168</v>
      </c>
      <c r="BE142" s="190">
        <f>IF(N142="základní",J142,0)</f>
        <v>0</v>
      </c>
      <c r="BF142" s="190">
        <f>IF(N142="snížená",J142,0)</f>
        <v>0</v>
      </c>
      <c r="BG142" s="190">
        <f>IF(N142="zákl. přenesená",J142,0)</f>
        <v>0</v>
      </c>
      <c r="BH142" s="190">
        <f>IF(N142="sníž. přenesená",J142,0)</f>
        <v>0</v>
      </c>
      <c r="BI142" s="190">
        <f>IF(N142="nulová",J142,0)</f>
        <v>0</v>
      </c>
      <c r="BJ142" s="15" t="s">
        <v>81</v>
      </c>
      <c r="BK142" s="190">
        <f>ROUND(I142*H142,2)</f>
        <v>0</v>
      </c>
      <c r="BL142" s="15" t="s">
        <v>177</v>
      </c>
      <c r="BM142" s="189" t="s">
        <v>1919</v>
      </c>
    </row>
    <row r="143" spans="1:65" s="2" customFormat="1" ht="14.45" customHeight="1">
      <c r="A143" s="32"/>
      <c r="B143" s="33"/>
      <c r="C143" s="177" t="s">
        <v>393</v>
      </c>
      <c r="D143" s="196" t="s">
        <v>173</v>
      </c>
      <c r="E143" s="178" t="s">
        <v>306</v>
      </c>
      <c r="F143" s="179" t="s">
        <v>1920</v>
      </c>
      <c r="G143" s="180" t="s">
        <v>1581</v>
      </c>
      <c r="H143" s="181">
        <v>0</v>
      </c>
      <c r="I143" s="182"/>
      <c r="J143" s="183">
        <f>ROUND(I143*H143,2)</f>
        <v>0</v>
      </c>
      <c r="K143" s="184"/>
      <c r="L143" s="37"/>
      <c r="M143" s="185" t="s">
        <v>19</v>
      </c>
      <c r="N143" s="186" t="s">
        <v>45</v>
      </c>
      <c r="O143" s="62"/>
      <c r="P143" s="187">
        <f>O143*H143</f>
        <v>0</v>
      </c>
      <c r="Q143" s="187">
        <v>0</v>
      </c>
      <c r="R143" s="187">
        <f>Q143*H143</f>
        <v>0</v>
      </c>
      <c r="S143" s="187">
        <v>0</v>
      </c>
      <c r="T143" s="188">
        <f>S143*H143</f>
        <v>0</v>
      </c>
      <c r="U143" s="32"/>
      <c r="V143" s="32"/>
      <c r="W143" s="32"/>
      <c r="X143" s="32"/>
      <c r="Y143" s="32"/>
      <c r="Z143" s="32"/>
      <c r="AA143" s="32"/>
      <c r="AB143" s="32"/>
      <c r="AC143" s="32"/>
      <c r="AD143" s="32"/>
      <c r="AE143" s="32"/>
      <c r="AR143" s="189" t="s">
        <v>177</v>
      </c>
      <c r="AT143" s="189" t="s">
        <v>173</v>
      </c>
      <c r="AU143" s="189" t="s">
        <v>81</v>
      </c>
      <c r="AY143" s="15" t="s">
        <v>168</v>
      </c>
      <c r="BE143" s="190">
        <f>IF(N143="základní",J143,0)</f>
        <v>0</v>
      </c>
      <c r="BF143" s="190">
        <f>IF(N143="snížená",J143,0)</f>
        <v>0</v>
      </c>
      <c r="BG143" s="190">
        <f>IF(N143="zákl. přenesená",J143,0)</f>
        <v>0</v>
      </c>
      <c r="BH143" s="190">
        <f>IF(N143="sníž. přenesená",J143,0)</f>
        <v>0</v>
      </c>
      <c r="BI143" s="190">
        <f>IF(N143="nulová",J143,0)</f>
        <v>0</v>
      </c>
      <c r="BJ143" s="15" t="s">
        <v>81</v>
      </c>
      <c r="BK143" s="190">
        <f>ROUND(I143*H143,2)</f>
        <v>0</v>
      </c>
      <c r="BL143" s="15" t="s">
        <v>177</v>
      </c>
      <c r="BM143" s="189" t="s">
        <v>1921</v>
      </c>
    </row>
    <row r="144" spans="1:65" s="12" customFormat="1" ht="25.9" customHeight="1">
      <c r="B144" s="161"/>
      <c r="C144" s="162"/>
      <c r="D144" s="163" t="s">
        <v>73</v>
      </c>
      <c r="E144" s="164" t="s">
        <v>957</v>
      </c>
      <c r="F144" s="164" t="s">
        <v>958</v>
      </c>
      <c r="G144" s="162"/>
      <c r="H144" s="162"/>
      <c r="I144" s="165"/>
      <c r="J144" s="166">
        <f>BK144</f>
        <v>0</v>
      </c>
      <c r="K144" s="162"/>
      <c r="L144" s="167"/>
      <c r="M144" s="168"/>
      <c r="N144" s="169"/>
      <c r="O144" s="169"/>
      <c r="P144" s="170">
        <f>P145</f>
        <v>0</v>
      </c>
      <c r="Q144" s="169"/>
      <c r="R144" s="170">
        <f>R145</f>
        <v>0</v>
      </c>
      <c r="S144" s="169"/>
      <c r="T144" s="171">
        <f>T145</f>
        <v>0</v>
      </c>
      <c r="AR144" s="172" t="s">
        <v>177</v>
      </c>
      <c r="AT144" s="173" t="s">
        <v>73</v>
      </c>
      <c r="AU144" s="173" t="s">
        <v>74</v>
      </c>
      <c r="AY144" s="172" t="s">
        <v>168</v>
      </c>
      <c r="BK144" s="174">
        <f>BK145</f>
        <v>0</v>
      </c>
    </row>
    <row r="145" spans="1:65" s="2" customFormat="1" ht="14.45" customHeight="1">
      <c r="A145" s="32"/>
      <c r="B145" s="33"/>
      <c r="C145" s="177" t="s">
        <v>398</v>
      </c>
      <c r="D145" s="177" t="s">
        <v>173</v>
      </c>
      <c r="E145" s="178" t="s">
        <v>314</v>
      </c>
      <c r="F145" s="179" t="s">
        <v>1922</v>
      </c>
      <c r="G145" s="180" t="s">
        <v>1581</v>
      </c>
      <c r="H145" s="181">
        <v>1</v>
      </c>
      <c r="I145" s="182"/>
      <c r="J145" s="183">
        <f>ROUND(I145*H145,2)</f>
        <v>0</v>
      </c>
      <c r="K145" s="184"/>
      <c r="L145" s="37"/>
      <c r="M145" s="209" t="s">
        <v>19</v>
      </c>
      <c r="N145" s="210" t="s">
        <v>45</v>
      </c>
      <c r="O145" s="211"/>
      <c r="P145" s="212">
        <f>O145*H145</f>
        <v>0</v>
      </c>
      <c r="Q145" s="212">
        <v>0</v>
      </c>
      <c r="R145" s="212">
        <f>Q145*H145</f>
        <v>0</v>
      </c>
      <c r="S145" s="212">
        <v>0</v>
      </c>
      <c r="T145" s="213">
        <f>S145*H145</f>
        <v>0</v>
      </c>
      <c r="U145" s="32"/>
      <c r="V145" s="32"/>
      <c r="W145" s="32"/>
      <c r="X145" s="32"/>
      <c r="Y145" s="32"/>
      <c r="Z145" s="32"/>
      <c r="AA145" s="32"/>
      <c r="AB145" s="32"/>
      <c r="AC145" s="32"/>
      <c r="AD145" s="32"/>
      <c r="AE145" s="32"/>
      <c r="AR145" s="189" t="s">
        <v>177</v>
      </c>
      <c r="AT145" s="189" t="s">
        <v>173</v>
      </c>
      <c r="AU145" s="189" t="s">
        <v>81</v>
      </c>
      <c r="AY145" s="15" t="s">
        <v>168</v>
      </c>
      <c r="BE145" s="190">
        <f>IF(N145="základní",J145,0)</f>
        <v>0</v>
      </c>
      <c r="BF145" s="190">
        <f>IF(N145="snížená",J145,0)</f>
        <v>0</v>
      </c>
      <c r="BG145" s="190">
        <f>IF(N145="zákl. přenesená",J145,0)</f>
        <v>0</v>
      </c>
      <c r="BH145" s="190">
        <f>IF(N145="sníž. přenesená",J145,0)</f>
        <v>0</v>
      </c>
      <c r="BI145" s="190">
        <f>IF(N145="nulová",J145,0)</f>
        <v>0</v>
      </c>
      <c r="BJ145" s="15" t="s">
        <v>81</v>
      </c>
      <c r="BK145" s="190">
        <f>ROUND(I145*H145,2)</f>
        <v>0</v>
      </c>
      <c r="BL145" s="15" t="s">
        <v>177</v>
      </c>
      <c r="BM145" s="189" t="s">
        <v>1923</v>
      </c>
    </row>
    <row r="146" spans="1:65" s="2" customFormat="1" ht="6.95" customHeight="1">
      <c r="A146" s="32"/>
      <c r="B146" s="45"/>
      <c r="C146" s="46"/>
      <c r="D146" s="46"/>
      <c r="E146" s="46"/>
      <c r="F146" s="46"/>
      <c r="G146" s="46"/>
      <c r="H146" s="46"/>
      <c r="I146" s="46"/>
      <c r="J146" s="46"/>
      <c r="K146" s="46"/>
      <c r="L146" s="37"/>
      <c r="M146" s="32"/>
      <c r="O146" s="32"/>
      <c r="P146" s="32"/>
      <c r="Q146" s="32"/>
      <c r="R146" s="32"/>
      <c r="S146" s="32"/>
      <c r="T146" s="32"/>
      <c r="U146" s="32"/>
      <c r="V146" s="32"/>
      <c r="W146" s="32"/>
      <c r="X146" s="32"/>
      <c r="Y146" s="32"/>
      <c r="Z146" s="32"/>
      <c r="AA146" s="32"/>
      <c r="AB146" s="32"/>
      <c r="AC146" s="32"/>
      <c r="AD146" s="32"/>
      <c r="AE146" s="32"/>
    </row>
  </sheetData>
  <sheetProtection algorithmName="SHA-512" hashValue="YiRAMYaZTCRAQEaLSEItj+iJT1jJMNEjCxRwX1up434aDU9vzWhbD0R4HAU/jly3ujVBsNM3MCmNSYgJsoubUA==" saltValue="g2R8OqqAlWijJCLnKDtjHHzekHOd7Wv4DM9BG2gPns4cNKwrcQcwuWJpNCSD08jbIAHbnhW0b9NiUoi66K7xqw==" spinCount="100000" sheet="1" objects="1" scenarios="1" formatColumns="0" formatRows="0" autoFilter="0"/>
  <autoFilter ref="C92:K145"/>
  <mergeCells count="12">
    <mergeCell ref="E85:H85"/>
    <mergeCell ref="L2:V2"/>
    <mergeCell ref="E50:H50"/>
    <mergeCell ref="E52:H52"/>
    <mergeCell ref="E54:H54"/>
    <mergeCell ref="E81:H81"/>
    <mergeCell ref="E83:H83"/>
    <mergeCell ref="E7:H7"/>
    <mergeCell ref="E9:H9"/>
    <mergeCell ref="E11:H11"/>
    <mergeCell ref="E20:H20"/>
    <mergeCell ref="E29:H29"/>
  </mergeCells>
  <pageMargins left="0.39374999999999999" right="0.39374999999999999" top="0.39374999999999999" bottom="0.39374999999999999" header="0" footer="0"/>
  <pageSetup paperSize="9" scale="88" fitToHeight="100" orientation="landscape" blackAndWhite="1" r:id="rId1"/>
  <headerFooter>
    <oddFooter>&amp;CStrana &amp;P z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30"/>
  <sheetViews>
    <sheetView showGridLines="0" workbookViewId="0"/>
  </sheetViews>
  <sheetFormatPr defaultRowHeight="15"/>
  <cols>
    <col min="1" max="1" width="8.83203125" style="1" customWidth="1"/>
    <col min="2" max="2" width="1.1640625" style="1" customWidth="1"/>
    <col min="3" max="4" width="4.5" style="1" customWidth="1"/>
    <col min="5" max="5" width="18.33203125" style="1" customWidth="1"/>
    <col min="6" max="6" width="108" style="1" customWidth="1"/>
    <col min="7" max="7" width="8" style="1" customWidth="1"/>
    <col min="8" max="8" width="15" style="1" customWidth="1"/>
    <col min="9" max="9" width="16.83203125" style="1" customWidth="1"/>
    <col min="10" max="10" width="23.83203125" style="1" customWidth="1"/>
    <col min="11" max="11" width="23.83203125" style="1" hidden="1" customWidth="1"/>
    <col min="12" max="12" width="10" style="1" customWidth="1"/>
    <col min="13" max="13" width="11.5" style="1" hidden="1" customWidth="1"/>
    <col min="14" max="14" width="9.1640625" style="1" hidden="1"/>
    <col min="15" max="20" width="15.1640625" style="1" hidden="1" customWidth="1"/>
    <col min="21" max="21" width="17.5" style="1" hidden="1" customWidth="1"/>
    <col min="22" max="22" width="13.1640625" style="1" customWidth="1"/>
    <col min="23" max="23" width="17.5" style="1" customWidth="1"/>
    <col min="24" max="24" width="13.1640625" style="1" customWidth="1"/>
    <col min="25" max="25" width="16" style="1" customWidth="1"/>
    <col min="26" max="26" width="11.6640625" style="1" customWidth="1"/>
    <col min="27" max="27" width="16" style="1" customWidth="1"/>
    <col min="28" max="28" width="17.5" style="1" customWidth="1"/>
    <col min="29" max="29" width="11.6640625" style="1" customWidth="1"/>
    <col min="30" max="30" width="16" style="1" customWidth="1"/>
    <col min="31" max="31" width="17.5" style="1" customWidth="1"/>
    <col min="44" max="65" width="9.1640625" style="1" hidden="1"/>
  </cols>
  <sheetData>
    <row r="2" spans="1:46" s="1" customFormat="1" ht="36.950000000000003" customHeight="1">
      <c r="L2" s="342"/>
      <c r="M2" s="342"/>
      <c r="N2" s="342"/>
      <c r="O2" s="342"/>
      <c r="P2" s="342"/>
      <c r="Q2" s="342"/>
      <c r="R2" s="342"/>
      <c r="S2" s="342"/>
      <c r="T2" s="342"/>
      <c r="U2" s="342"/>
      <c r="V2" s="342"/>
      <c r="AT2" s="15" t="s">
        <v>103</v>
      </c>
    </row>
    <row r="3" spans="1:46" s="1" customFormat="1" ht="6.95" customHeight="1">
      <c r="B3" s="106"/>
      <c r="C3" s="107"/>
      <c r="D3" s="107"/>
      <c r="E3" s="107"/>
      <c r="F3" s="107"/>
      <c r="G3" s="107"/>
      <c r="H3" s="107"/>
      <c r="I3" s="107"/>
      <c r="J3" s="107"/>
      <c r="K3" s="107"/>
      <c r="L3" s="18"/>
      <c r="AT3" s="15" t="s">
        <v>83</v>
      </c>
    </row>
    <row r="4" spans="1:46" s="1" customFormat="1" ht="24.95" customHeight="1">
      <c r="B4" s="18"/>
      <c r="D4" s="108" t="s">
        <v>111</v>
      </c>
      <c r="L4" s="18"/>
      <c r="M4" s="109" t="s">
        <v>10</v>
      </c>
      <c r="AT4" s="15" t="s">
        <v>4</v>
      </c>
    </row>
    <row r="5" spans="1:46" s="1" customFormat="1" ht="6.95" customHeight="1">
      <c r="B5" s="18"/>
      <c r="L5" s="18"/>
    </row>
    <row r="6" spans="1:46" s="1" customFormat="1" ht="12" customHeight="1">
      <c r="B6" s="18"/>
      <c r="D6" s="110" t="s">
        <v>16</v>
      </c>
      <c r="L6" s="18"/>
    </row>
    <row r="7" spans="1:46" s="1" customFormat="1" ht="14.45" customHeight="1">
      <c r="B7" s="18"/>
      <c r="E7" s="343" t="str">
        <f>'Rekapitulace stavby'!K6</f>
        <v>Stavební úpravy objektu č.p. 104 a 105, Café Herzog, Broumov - 1. etapa</v>
      </c>
      <c r="F7" s="344"/>
      <c r="G7" s="344"/>
      <c r="H7" s="344"/>
      <c r="L7" s="18"/>
    </row>
    <row r="8" spans="1:46" s="1" customFormat="1" ht="12" customHeight="1">
      <c r="B8" s="18"/>
      <c r="D8" s="110" t="s">
        <v>112</v>
      </c>
      <c r="L8" s="18"/>
    </row>
    <row r="9" spans="1:46" s="2" customFormat="1" ht="14.45" customHeight="1">
      <c r="A9" s="32"/>
      <c r="B9" s="37"/>
      <c r="C9" s="32"/>
      <c r="D9" s="32"/>
      <c r="E9" s="343" t="s">
        <v>113</v>
      </c>
      <c r="F9" s="345"/>
      <c r="G9" s="345"/>
      <c r="H9" s="345"/>
      <c r="I9" s="32"/>
      <c r="J9" s="32"/>
      <c r="K9" s="32"/>
      <c r="L9" s="111"/>
      <c r="S9" s="32"/>
      <c r="T9" s="32"/>
      <c r="U9" s="32"/>
      <c r="V9" s="32"/>
      <c r="W9" s="32"/>
      <c r="X9" s="32"/>
      <c r="Y9" s="32"/>
      <c r="Z9" s="32"/>
      <c r="AA9" s="32"/>
      <c r="AB9" s="32"/>
      <c r="AC9" s="32"/>
      <c r="AD9" s="32"/>
      <c r="AE9" s="32"/>
    </row>
    <row r="10" spans="1:46" s="2" customFormat="1" ht="12" customHeight="1">
      <c r="A10" s="32"/>
      <c r="B10" s="37"/>
      <c r="C10" s="32"/>
      <c r="D10" s="110" t="s">
        <v>114</v>
      </c>
      <c r="E10" s="32"/>
      <c r="F10" s="32"/>
      <c r="G10" s="32"/>
      <c r="H10" s="32"/>
      <c r="I10" s="32"/>
      <c r="J10" s="32"/>
      <c r="K10" s="32"/>
      <c r="L10" s="111"/>
      <c r="S10" s="32"/>
      <c r="T10" s="32"/>
      <c r="U10" s="32"/>
      <c r="V10" s="32"/>
      <c r="W10" s="32"/>
      <c r="X10" s="32"/>
      <c r="Y10" s="32"/>
      <c r="Z10" s="32"/>
      <c r="AA10" s="32"/>
      <c r="AB10" s="32"/>
      <c r="AC10" s="32"/>
      <c r="AD10" s="32"/>
      <c r="AE10" s="32"/>
    </row>
    <row r="11" spans="1:46" s="2" customFormat="1" ht="15.6" customHeight="1">
      <c r="A11" s="32"/>
      <c r="B11" s="37"/>
      <c r="C11" s="32"/>
      <c r="D11" s="32"/>
      <c r="E11" s="346" t="s">
        <v>1924</v>
      </c>
      <c r="F11" s="345"/>
      <c r="G11" s="345"/>
      <c r="H11" s="345"/>
      <c r="I11" s="32"/>
      <c r="J11" s="32"/>
      <c r="K11" s="32"/>
      <c r="L11" s="111"/>
      <c r="S11" s="32"/>
      <c r="T11" s="32"/>
      <c r="U11" s="32"/>
      <c r="V11" s="32"/>
      <c r="W11" s="32"/>
      <c r="X11" s="32"/>
      <c r="Y11" s="32"/>
      <c r="Z11" s="32"/>
      <c r="AA11" s="32"/>
      <c r="AB11" s="32"/>
      <c r="AC11" s="32"/>
      <c r="AD11" s="32"/>
      <c r="AE11" s="32"/>
    </row>
    <row r="12" spans="1:46" s="2" customFormat="1" ht="11.25">
      <c r="A12" s="32"/>
      <c r="B12" s="37"/>
      <c r="C12" s="32"/>
      <c r="D12" s="32"/>
      <c r="E12" s="32"/>
      <c r="F12" s="32"/>
      <c r="G12" s="32"/>
      <c r="H12" s="32"/>
      <c r="I12" s="32"/>
      <c r="J12" s="32"/>
      <c r="K12" s="32"/>
      <c r="L12" s="111"/>
      <c r="S12" s="32"/>
      <c r="T12" s="32"/>
      <c r="U12" s="32"/>
      <c r="V12" s="32"/>
      <c r="W12" s="32"/>
      <c r="X12" s="32"/>
      <c r="Y12" s="32"/>
      <c r="Z12" s="32"/>
      <c r="AA12" s="32"/>
      <c r="AB12" s="32"/>
      <c r="AC12" s="32"/>
      <c r="AD12" s="32"/>
      <c r="AE12" s="32"/>
    </row>
    <row r="13" spans="1:46" s="2" customFormat="1" ht="12" customHeight="1">
      <c r="A13" s="32"/>
      <c r="B13" s="37"/>
      <c r="C13" s="32"/>
      <c r="D13" s="110" t="s">
        <v>18</v>
      </c>
      <c r="E13" s="32"/>
      <c r="F13" s="101" t="s">
        <v>19</v>
      </c>
      <c r="G13" s="32"/>
      <c r="H13" s="32"/>
      <c r="I13" s="110" t="s">
        <v>20</v>
      </c>
      <c r="J13" s="101" t="s">
        <v>19</v>
      </c>
      <c r="K13" s="32"/>
      <c r="L13" s="111"/>
      <c r="S13" s="32"/>
      <c r="T13" s="32"/>
      <c r="U13" s="32"/>
      <c r="V13" s="32"/>
      <c r="W13" s="32"/>
      <c r="X13" s="32"/>
      <c r="Y13" s="32"/>
      <c r="Z13" s="32"/>
      <c r="AA13" s="32"/>
      <c r="AB13" s="32"/>
      <c r="AC13" s="32"/>
      <c r="AD13" s="32"/>
      <c r="AE13" s="32"/>
    </row>
    <row r="14" spans="1:46" s="2" customFormat="1" ht="12" customHeight="1">
      <c r="A14" s="32"/>
      <c r="B14" s="37"/>
      <c r="C14" s="32"/>
      <c r="D14" s="110" t="s">
        <v>21</v>
      </c>
      <c r="E14" s="32"/>
      <c r="F14" s="101" t="s">
        <v>22</v>
      </c>
      <c r="G14" s="32"/>
      <c r="H14" s="32"/>
      <c r="I14" s="110" t="s">
        <v>23</v>
      </c>
      <c r="J14" s="112" t="str">
        <f>'Rekapitulace stavby'!AN8</f>
        <v>10. 10. 2022</v>
      </c>
      <c r="K14" s="32"/>
      <c r="L14" s="111"/>
      <c r="S14" s="32"/>
      <c r="T14" s="32"/>
      <c r="U14" s="32"/>
      <c r="V14" s="32"/>
      <c r="W14" s="32"/>
      <c r="X14" s="32"/>
      <c r="Y14" s="32"/>
      <c r="Z14" s="32"/>
      <c r="AA14" s="32"/>
      <c r="AB14" s="32"/>
      <c r="AC14" s="32"/>
      <c r="AD14" s="32"/>
      <c r="AE14" s="32"/>
    </row>
    <row r="15" spans="1:46" s="2" customFormat="1" ht="10.9" customHeight="1">
      <c r="A15" s="32"/>
      <c r="B15" s="37"/>
      <c r="C15" s="32"/>
      <c r="D15" s="32"/>
      <c r="E15" s="32"/>
      <c r="F15" s="32"/>
      <c r="G15" s="32"/>
      <c r="H15" s="32"/>
      <c r="I15" s="32"/>
      <c r="J15" s="32"/>
      <c r="K15" s="32"/>
      <c r="L15" s="111"/>
      <c r="S15" s="32"/>
      <c r="T15" s="32"/>
      <c r="U15" s="32"/>
      <c r="V15" s="32"/>
      <c r="W15" s="32"/>
      <c r="X15" s="32"/>
      <c r="Y15" s="32"/>
      <c r="Z15" s="32"/>
      <c r="AA15" s="32"/>
      <c r="AB15" s="32"/>
      <c r="AC15" s="32"/>
      <c r="AD15" s="32"/>
      <c r="AE15" s="32"/>
    </row>
    <row r="16" spans="1:46" s="2" customFormat="1" ht="12" customHeight="1">
      <c r="A16" s="32"/>
      <c r="B16" s="37"/>
      <c r="C16" s="32"/>
      <c r="D16" s="110" t="s">
        <v>25</v>
      </c>
      <c r="E16" s="32"/>
      <c r="F16" s="32"/>
      <c r="G16" s="32"/>
      <c r="H16" s="32"/>
      <c r="I16" s="110" t="s">
        <v>26</v>
      </c>
      <c r="J16" s="101" t="s">
        <v>19</v>
      </c>
      <c r="K16" s="32"/>
      <c r="L16" s="111"/>
      <c r="S16" s="32"/>
      <c r="T16" s="32"/>
      <c r="U16" s="32"/>
      <c r="V16" s="32"/>
      <c r="W16" s="32"/>
      <c r="X16" s="32"/>
      <c r="Y16" s="32"/>
      <c r="Z16" s="32"/>
      <c r="AA16" s="32"/>
      <c r="AB16" s="32"/>
      <c r="AC16" s="32"/>
      <c r="AD16" s="32"/>
      <c r="AE16" s="32"/>
    </row>
    <row r="17" spans="1:31" s="2" customFormat="1" ht="18" customHeight="1">
      <c r="A17" s="32"/>
      <c r="B17" s="37"/>
      <c r="C17" s="32"/>
      <c r="D17" s="32"/>
      <c r="E17" s="101" t="s">
        <v>27</v>
      </c>
      <c r="F17" s="32"/>
      <c r="G17" s="32"/>
      <c r="H17" s="32"/>
      <c r="I17" s="110" t="s">
        <v>28</v>
      </c>
      <c r="J17" s="101" t="s">
        <v>19</v>
      </c>
      <c r="K17" s="32"/>
      <c r="L17" s="111"/>
      <c r="S17" s="32"/>
      <c r="T17" s="32"/>
      <c r="U17" s="32"/>
      <c r="V17" s="32"/>
      <c r="W17" s="32"/>
      <c r="X17" s="32"/>
      <c r="Y17" s="32"/>
      <c r="Z17" s="32"/>
      <c r="AA17" s="32"/>
      <c r="AB17" s="32"/>
      <c r="AC17" s="32"/>
      <c r="AD17" s="32"/>
      <c r="AE17" s="32"/>
    </row>
    <row r="18" spans="1:31" s="2" customFormat="1" ht="6.95" customHeight="1">
      <c r="A18" s="32"/>
      <c r="B18" s="37"/>
      <c r="C18" s="32"/>
      <c r="D18" s="32"/>
      <c r="E18" s="32"/>
      <c r="F18" s="32"/>
      <c r="G18" s="32"/>
      <c r="H18" s="32"/>
      <c r="I18" s="32"/>
      <c r="J18" s="32"/>
      <c r="K18" s="32"/>
      <c r="L18" s="111"/>
      <c r="S18" s="32"/>
      <c r="T18" s="32"/>
      <c r="U18" s="32"/>
      <c r="V18" s="32"/>
      <c r="W18" s="32"/>
      <c r="X18" s="32"/>
      <c r="Y18" s="32"/>
      <c r="Z18" s="32"/>
      <c r="AA18" s="32"/>
      <c r="AB18" s="32"/>
      <c r="AC18" s="32"/>
      <c r="AD18" s="32"/>
      <c r="AE18" s="32"/>
    </row>
    <row r="19" spans="1:31" s="2" customFormat="1" ht="12" customHeight="1">
      <c r="A19" s="32"/>
      <c r="B19" s="37"/>
      <c r="C19" s="32"/>
      <c r="D19" s="110" t="s">
        <v>29</v>
      </c>
      <c r="E19" s="32"/>
      <c r="F19" s="32"/>
      <c r="G19" s="32"/>
      <c r="H19" s="32"/>
      <c r="I19" s="110" t="s">
        <v>26</v>
      </c>
      <c r="J19" s="28" t="str">
        <f>'Rekapitulace stavby'!AN13</f>
        <v>Vyplň údaj</v>
      </c>
      <c r="K19" s="32"/>
      <c r="L19" s="111"/>
      <c r="S19" s="32"/>
      <c r="T19" s="32"/>
      <c r="U19" s="32"/>
      <c r="V19" s="32"/>
      <c r="W19" s="32"/>
      <c r="X19" s="32"/>
      <c r="Y19" s="32"/>
      <c r="Z19" s="32"/>
      <c r="AA19" s="32"/>
      <c r="AB19" s="32"/>
      <c r="AC19" s="32"/>
      <c r="AD19" s="32"/>
      <c r="AE19" s="32"/>
    </row>
    <row r="20" spans="1:31" s="2" customFormat="1" ht="18" customHeight="1">
      <c r="A20" s="32"/>
      <c r="B20" s="37"/>
      <c r="C20" s="32"/>
      <c r="D20" s="32"/>
      <c r="E20" s="347" t="str">
        <f>'Rekapitulace stavby'!E14</f>
        <v>Vyplň údaj</v>
      </c>
      <c r="F20" s="348"/>
      <c r="G20" s="348"/>
      <c r="H20" s="348"/>
      <c r="I20" s="110" t="s">
        <v>28</v>
      </c>
      <c r="J20" s="28" t="str">
        <f>'Rekapitulace stavby'!AN14</f>
        <v>Vyplň údaj</v>
      </c>
      <c r="K20" s="32"/>
      <c r="L20" s="111"/>
      <c r="S20" s="32"/>
      <c r="T20" s="32"/>
      <c r="U20" s="32"/>
      <c r="V20" s="32"/>
      <c r="W20" s="32"/>
      <c r="X20" s="32"/>
      <c r="Y20" s="32"/>
      <c r="Z20" s="32"/>
      <c r="AA20" s="32"/>
      <c r="AB20" s="32"/>
      <c r="AC20" s="32"/>
      <c r="AD20" s="32"/>
      <c r="AE20" s="32"/>
    </row>
    <row r="21" spans="1:31" s="2" customFormat="1" ht="6.95" customHeight="1">
      <c r="A21" s="32"/>
      <c r="B21" s="37"/>
      <c r="C21" s="32"/>
      <c r="D21" s="32"/>
      <c r="E21" s="32"/>
      <c r="F21" s="32"/>
      <c r="G21" s="32"/>
      <c r="H21" s="32"/>
      <c r="I21" s="32"/>
      <c r="J21" s="32"/>
      <c r="K21" s="32"/>
      <c r="L21" s="111"/>
      <c r="S21" s="32"/>
      <c r="T21" s="32"/>
      <c r="U21" s="32"/>
      <c r="V21" s="32"/>
      <c r="W21" s="32"/>
      <c r="X21" s="32"/>
      <c r="Y21" s="32"/>
      <c r="Z21" s="32"/>
      <c r="AA21" s="32"/>
      <c r="AB21" s="32"/>
      <c r="AC21" s="32"/>
      <c r="AD21" s="32"/>
      <c r="AE21" s="32"/>
    </row>
    <row r="22" spans="1:31" s="2" customFormat="1" ht="12" customHeight="1">
      <c r="A22" s="32"/>
      <c r="B22" s="37"/>
      <c r="C22" s="32"/>
      <c r="D22" s="110" t="s">
        <v>31</v>
      </c>
      <c r="E22" s="32"/>
      <c r="F22" s="32"/>
      <c r="G22" s="32"/>
      <c r="H22" s="32"/>
      <c r="I22" s="110" t="s">
        <v>26</v>
      </c>
      <c r="J22" s="101" t="s">
        <v>32</v>
      </c>
      <c r="K22" s="32"/>
      <c r="L22" s="111"/>
      <c r="S22" s="32"/>
      <c r="T22" s="32"/>
      <c r="U22" s="32"/>
      <c r="V22" s="32"/>
      <c r="W22" s="32"/>
      <c r="X22" s="32"/>
      <c r="Y22" s="32"/>
      <c r="Z22" s="32"/>
      <c r="AA22" s="32"/>
      <c r="AB22" s="32"/>
      <c r="AC22" s="32"/>
      <c r="AD22" s="32"/>
      <c r="AE22" s="32"/>
    </row>
    <row r="23" spans="1:31" s="2" customFormat="1" ht="18" customHeight="1">
      <c r="A23" s="32"/>
      <c r="B23" s="37"/>
      <c r="C23" s="32"/>
      <c r="D23" s="32"/>
      <c r="E23" s="101" t="s">
        <v>33</v>
      </c>
      <c r="F23" s="32"/>
      <c r="G23" s="32"/>
      <c r="H23" s="32"/>
      <c r="I23" s="110" t="s">
        <v>28</v>
      </c>
      <c r="J23" s="101" t="s">
        <v>34</v>
      </c>
      <c r="K23" s="32"/>
      <c r="L23" s="111"/>
      <c r="S23" s="32"/>
      <c r="T23" s="32"/>
      <c r="U23" s="32"/>
      <c r="V23" s="32"/>
      <c r="W23" s="32"/>
      <c r="X23" s="32"/>
      <c r="Y23" s="32"/>
      <c r="Z23" s="32"/>
      <c r="AA23" s="32"/>
      <c r="AB23" s="32"/>
      <c r="AC23" s="32"/>
      <c r="AD23" s="32"/>
      <c r="AE23" s="32"/>
    </row>
    <row r="24" spans="1:31" s="2" customFormat="1" ht="6.95" customHeight="1">
      <c r="A24" s="32"/>
      <c r="B24" s="37"/>
      <c r="C24" s="32"/>
      <c r="D24" s="32"/>
      <c r="E24" s="32"/>
      <c r="F24" s="32"/>
      <c r="G24" s="32"/>
      <c r="H24" s="32"/>
      <c r="I24" s="32"/>
      <c r="J24" s="32"/>
      <c r="K24" s="32"/>
      <c r="L24" s="111"/>
      <c r="S24" s="32"/>
      <c r="T24" s="32"/>
      <c r="U24" s="32"/>
      <c r="V24" s="32"/>
      <c r="W24" s="32"/>
      <c r="X24" s="32"/>
      <c r="Y24" s="32"/>
      <c r="Z24" s="32"/>
      <c r="AA24" s="32"/>
      <c r="AB24" s="32"/>
      <c r="AC24" s="32"/>
      <c r="AD24" s="32"/>
      <c r="AE24" s="32"/>
    </row>
    <row r="25" spans="1:31" s="2" customFormat="1" ht="12" customHeight="1">
      <c r="A25" s="32"/>
      <c r="B25" s="37"/>
      <c r="C25" s="32"/>
      <c r="D25" s="110" t="s">
        <v>36</v>
      </c>
      <c r="E25" s="32"/>
      <c r="F25" s="32"/>
      <c r="G25" s="32"/>
      <c r="H25" s="32"/>
      <c r="I25" s="110" t="s">
        <v>26</v>
      </c>
      <c r="J25" s="101" t="str">
        <f>IF('Rekapitulace stavby'!AN19="","",'Rekapitulace stavby'!AN19)</f>
        <v/>
      </c>
      <c r="K25" s="32"/>
      <c r="L25" s="111"/>
      <c r="S25" s="32"/>
      <c r="T25" s="32"/>
      <c r="U25" s="32"/>
      <c r="V25" s="32"/>
      <c r="W25" s="32"/>
      <c r="X25" s="32"/>
      <c r="Y25" s="32"/>
      <c r="Z25" s="32"/>
      <c r="AA25" s="32"/>
      <c r="AB25" s="32"/>
      <c r="AC25" s="32"/>
      <c r="AD25" s="32"/>
      <c r="AE25" s="32"/>
    </row>
    <row r="26" spans="1:31" s="2" customFormat="1" ht="18" customHeight="1">
      <c r="A26" s="32"/>
      <c r="B26" s="37"/>
      <c r="C26" s="32"/>
      <c r="D26" s="32"/>
      <c r="E26" s="101" t="str">
        <f>IF('Rekapitulace stavby'!E20="","",'Rekapitulace stavby'!E20)</f>
        <v>Ing. Michaela Hůlková</v>
      </c>
      <c r="F26" s="32"/>
      <c r="G26" s="32"/>
      <c r="H26" s="32"/>
      <c r="I26" s="110" t="s">
        <v>28</v>
      </c>
      <c r="J26" s="101" t="str">
        <f>IF('Rekapitulace stavby'!AN20="","",'Rekapitulace stavby'!AN20)</f>
        <v/>
      </c>
      <c r="K26" s="32"/>
      <c r="L26" s="111"/>
      <c r="S26" s="32"/>
      <c r="T26" s="32"/>
      <c r="U26" s="32"/>
      <c r="V26" s="32"/>
      <c r="W26" s="32"/>
      <c r="X26" s="32"/>
      <c r="Y26" s="32"/>
      <c r="Z26" s="32"/>
      <c r="AA26" s="32"/>
      <c r="AB26" s="32"/>
      <c r="AC26" s="32"/>
      <c r="AD26" s="32"/>
      <c r="AE26" s="32"/>
    </row>
    <row r="27" spans="1:31" s="2" customFormat="1" ht="6.95" customHeight="1">
      <c r="A27" s="32"/>
      <c r="B27" s="37"/>
      <c r="C27" s="32"/>
      <c r="D27" s="32"/>
      <c r="E27" s="32"/>
      <c r="F27" s="32"/>
      <c r="G27" s="32"/>
      <c r="H27" s="32"/>
      <c r="I27" s="32"/>
      <c r="J27" s="32"/>
      <c r="K27" s="32"/>
      <c r="L27" s="111"/>
      <c r="S27" s="32"/>
      <c r="T27" s="32"/>
      <c r="U27" s="32"/>
      <c r="V27" s="32"/>
      <c r="W27" s="32"/>
      <c r="X27" s="32"/>
      <c r="Y27" s="32"/>
      <c r="Z27" s="32"/>
      <c r="AA27" s="32"/>
      <c r="AB27" s="32"/>
      <c r="AC27" s="32"/>
      <c r="AD27" s="32"/>
      <c r="AE27" s="32"/>
    </row>
    <row r="28" spans="1:31" s="2" customFormat="1" ht="12" customHeight="1">
      <c r="A28" s="32"/>
      <c r="B28" s="37"/>
      <c r="C28" s="32"/>
      <c r="D28" s="110" t="s">
        <v>38</v>
      </c>
      <c r="E28" s="32"/>
      <c r="F28" s="32"/>
      <c r="G28" s="32"/>
      <c r="H28" s="32"/>
      <c r="I28" s="32"/>
      <c r="J28" s="32"/>
      <c r="K28" s="32"/>
      <c r="L28" s="111"/>
      <c r="S28" s="32"/>
      <c r="T28" s="32"/>
      <c r="U28" s="32"/>
      <c r="V28" s="32"/>
      <c r="W28" s="32"/>
      <c r="X28" s="32"/>
      <c r="Y28" s="32"/>
      <c r="Z28" s="32"/>
      <c r="AA28" s="32"/>
      <c r="AB28" s="32"/>
      <c r="AC28" s="32"/>
      <c r="AD28" s="32"/>
      <c r="AE28" s="32"/>
    </row>
    <row r="29" spans="1:31" s="8" customFormat="1" ht="14.45" customHeight="1">
      <c r="A29" s="113"/>
      <c r="B29" s="114"/>
      <c r="C29" s="113"/>
      <c r="D29" s="113"/>
      <c r="E29" s="349" t="s">
        <v>19</v>
      </c>
      <c r="F29" s="349"/>
      <c r="G29" s="349"/>
      <c r="H29" s="349"/>
      <c r="I29" s="113"/>
      <c r="J29" s="113"/>
      <c r="K29" s="113"/>
      <c r="L29" s="115"/>
      <c r="S29" s="113"/>
      <c r="T29" s="113"/>
      <c r="U29" s="113"/>
      <c r="V29" s="113"/>
      <c r="W29" s="113"/>
      <c r="X29" s="113"/>
      <c r="Y29" s="113"/>
      <c r="Z29" s="113"/>
      <c r="AA29" s="113"/>
      <c r="AB29" s="113"/>
      <c r="AC29" s="113"/>
      <c r="AD29" s="113"/>
      <c r="AE29" s="113"/>
    </row>
    <row r="30" spans="1:31" s="2" customFormat="1" ht="6.95" customHeight="1">
      <c r="A30" s="32"/>
      <c r="B30" s="37"/>
      <c r="C30" s="32"/>
      <c r="D30" s="32"/>
      <c r="E30" s="32"/>
      <c r="F30" s="32"/>
      <c r="G30" s="32"/>
      <c r="H30" s="32"/>
      <c r="I30" s="32"/>
      <c r="J30" s="32"/>
      <c r="K30" s="32"/>
      <c r="L30" s="111"/>
      <c r="S30" s="32"/>
      <c r="T30" s="32"/>
      <c r="U30" s="32"/>
      <c r="V30" s="32"/>
      <c r="W30" s="32"/>
      <c r="X30" s="32"/>
      <c r="Y30" s="32"/>
      <c r="Z30" s="32"/>
      <c r="AA30" s="32"/>
      <c r="AB30" s="32"/>
      <c r="AC30" s="32"/>
      <c r="AD30" s="32"/>
      <c r="AE30" s="32"/>
    </row>
    <row r="31" spans="1:31" s="2" customFormat="1" ht="6.95" customHeight="1">
      <c r="A31" s="32"/>
      <c r="B31" s="37"/>
      <c r="C31" s="32"/>
      <c r="D31" s="116"/>
      <c r="E31" s="116"/>
      <c r="F31" s="116"/>
      <c r="G31" s="116"/>
      <c r="H31" s="116"/>
      <c r="I31" s="116"/>
      <c r="J31" s="116"/>
      <c r="K31" s="116"/>
      <c r="L31" s="111"/>
      <c r="S31" s="32"/>
      <c r="T31" s="32"/>
      <c r="U31" s="32"/>
      <c r="V31" s="32"/>
      <c r="W31" s="32"/>
      <c r="X31" s="32"/>
      <c r="Y31" s="32"/>
      <c r="Z31" s="32"/>
      <c r="AA31" s="32"/>
      <c r="AB31" s="32"/>
      <c r="AC31" s="32"/>
      <c r="AD31" s="32"/>
      <c r="AE31" s="32"/>
    </row>
    <row r="32" spans="1:31" s="2" customFormat="1" ht="25.35" customHeight="1">
      <c r="A32" s="32"/>
      <c r="B32" s="37"/>
      <c r="C32" s="32"/>
      <c r="D32" s="117" t="s">
        <v>40</v>
      </c>
      <c r="E32" s="32"/>
      <c r="F32" s="32"/>
      <c r="G32" s="32"/>
      <c r="H32" s="32"/>
      <c r="I32" s="32"/>
      <c r="J32" s="118">
        <f>ROUND(J89, 2)</f>
        <v>0</v>
      </c>
      <c r="K32" s="32"/>
      <c r="L32" s="111"/>
      <c r="S32" s="32"/>
      <c r="T32" s="32"/>
      <c r="U32" s="32"/>
      <c r="V32" s="32"/>
      <c r="W32" s="32"/>
      <c r="X32" s="32"/>
      <c r="Y32" s="32"/>
      <c r="Z32" s="32"/>
      <c r="AA32" s="32"/>
      <c r="AB32" s="32"/>
      <c r="AC32" s="32"/>
      <c r="AD32" s="32"/>
      <c r="AE32" s="32"/>
    </row>
    <row r="33" spans="1:31" s="2" customFormat="1" ht="6.95" customHeight="1">
      <c r="A33" s="32"/>
      <c r="B33" s="37"/>
      <c r="C33" s="32"/>
      <c r="D33" s="116"/>
      <c r="E33" s="116"/>
      <c r="F33" s="116"/>
      <c r="G33" s="116"/>
      <c r="H33" s="116"/>
      <c r="I33" s="116"/>
      <c r="J33" s="116"/>
      <c r="K33" s="116"/>
      <c r="L33" s="111"/>
      <c r="S33" s="32"/>
      <c r="T33" s="32"/>
      <c r="U33" s="32"/>
      <c r="V33" s="32"/>
      <c r="W33" s="32"/>
      <c r="X33" s="32"/>
      <c r="Y33" s="32"/>
      <c r="Z33" s="32"/>
      <c r="AA33" s="32"/>
      <c r="AB33" s="32"/>
      <c r="AC33" s="32"/>
      <c r="AD33" s="32"/>
      <c r="AE33" s="32"/>
    </row>
    <row r="34" spans="1:31" s="2" customFormat="1" ht="14.45" customHeight="1">
      <c r="A34" s="32"/>
      <c r="B34" s="37"/>
      <c r="C34" s="32"/>
      <c r="D34" s="32"/>
      <c r="E34" s="32"/>
      <c r="F34" s="119" t="s">
        <v>42</v>
      </c>
      <c r="G34" s="32"/>
      <c r="H34" s="32"/>
      <c r="I34" s="119" t="s">
        <v>41</v>
      </c>
      <c r="J34" s="119" t="s">
        <v>43</v>
      </c>
      <c r="K34" s="32"/>
      <c r="L34" s="111"/>
      <c r="S34" s="32"/>
      <c r="T34" s="32"/>
      <c r="U34" s="32"/>
      <c r="V34" s="32"/>
      <c r="W34" s="32"/>
      <c r="X34" s="32"/>
      <c r="Y34" s="32"/>
      <c r="Z34" s="32"/>
      <c r="AA34" s="32"/>
      <c r="AB34" s="32"/>
      <c r="AC34" s="32"/>
      <c r="AD34" s="32"/>
      <c r="AE34" s="32"/>
    </row>
    <row r="35" spans="1:31" s="2" customFormat="1" ht="14.45" customHeight="1">
      <c r="A35" s="32"/>
      <c r="B35" s="37"/>
      <c r="C35" s="32"/>
      <c r="D35" s="120" t="s">
        <v>44</v>
      </c>
      <c r="E35" s="110" t="s">
        <v>45</v>
      </c>
      <c r="F35" s="121">
        <f>ROUND((SUM(BE89:BE129)),  2)</f>
        <v>0</v>
      </c>
      <c r="G35" s="32"/>
      <c r="H35" s="32"/>
      <c r="I35" s="122">
        <v>0.21</v>
      </c>
      <c r="J35" s="121">
        <f>ROUND(((SUM(BE89:BE129))*I35),  2)</f>
        <v>0</v>
      </c>
      <c r="K35" s="32"/>
      <c r="L35" s="111"/>
      <c r="S35" s="32"/>
      <c r="T35" s="32"/>
      <c r="U35" s="32"/>
      <c r="V35" s="32"/>
      <c r="W35" s="32"/>
      <c r="X35" s="32"/>
      <c r="Y35" s="32"/>
      <c r="Z35" s="32"/>
      <c r="AA35" s="32"/>
      <c r="AB35" s="32"/>
      <c r="AC35" s="32"/>
      <c r="AD35" s="32"/>
      <c r="AE35" s="32"/>
    </row>
    <row r="36" spans="1:31" s="2" customFormat="1" ht="14.45" customHeight="1">
      <c r="A36" s="32"/>
      <c r="B36" s="37"/>
      <c r="C36" s="32"/>
      <c r="D36" s="32"/>
      <c r="E36" s="110" t="s">
        <v>46</v>
      </c>
      <c r="F36" s="121">
        <f>ROUND((SUM(BF89:BF129)),  2)</f>
        <v>0</v>
      </c>
      <c r="G36" s="32"/>
      <c r="H36" s="32"/>
      <c r="I36" s="122">
        <v>0.15</v>
      </c>
      <c r="J36" s="121">
        <f>ROUND(((SUM(BF89:BF129))*I36),  2)</f>
        <v>0</v>
      </c>
      <c r="K36" s="32"/>
      <c r="L36" s="111"/>
      <c r="S36" s="32"/>
      <c r="T36" s="32"/>
      <c r="U36" s="32"/>
      <c r="V36" s="32"/>
      <c r="W36" s="32"/>
      <c r="X36" s="32"/>
      <c r="Y36" s="32"/>
      <c r="Z36" s="32"/>
      <c r="AA36" s="32"/>
      <c r="AB36" s="32"/>
      <c r="AC36" s="32"/>
      <c r="AD36" s="32"/>
      <c r="AE36" s="32"/>
    </row>
    <row r="37" spans="1:31" s="2" customFormat="1" ht="14.45" hidden="1" customHeight="1">
      <c r="A37" s="32"/>
      <c r="B37" s="37"/>
      <c r="C37" s="32"/>
      <c r="D37" s="32"/>
      <c r="E37" s="110" t="s">
        <v>47</v>
      </c>
      <c r="F37" s="121">
        <f>ROUND((SUM(BG89:BG129)),  2)</f>
        <v>0</v>
      </c>
      <c r="G37" s="32"/>
      <c r="H37" s="32"/>
      <c r="I37" s="122">
        <v>0.21</v>
      </c>
      <c r="J37" s="121">
        <f>0</f>
        <v>0</v>
      </c>
      <c r="K37" s="32"/>
      <c r="L37" s="111"/>
      <c r="S37" s="32"/>
      <c r="T37" s="32"/>
      <c r="U37" s="32"/>
      <c r="V37" s="32"/>
      <c r="W37" s="32"/>
      <c r="X37" s="32"/>
      <c r="Y37" s="32"/>
      <c r="Z37" s="32"/>
      <c r="AA37" s="32"/>
      <c r="AB37" s="32"/>
      <c r="AC37" s="32"/>
      <c r="AD37" s="32"/>
      <c r="AE37" s="32"/>
    </row>
    <row r="38" spans="1:31" s="2" customFormat="1" ht="14.45" hidden="1" customHeight="1">
      <c r="A38" s="32"/>
      <c r="B38" s="37"/>
      <c r="C38" s="32"/>
      <c r="D38" s="32"/>
      <c r="E38" s="110" t="s">
        <v>48</v>
      </c>
      <c r="F38" s="121">
        <f>ROUND((SUM(BH89:BH129)),  2)</f>
        <v>0</v>
      </c>
      <c r="G38" s="32"/>
      <c r="H38" s="32"/>
      <c r="I38" s="122">
        <v>0.15</v>
      </c>
      <c r="J38" s="121">
        <f>0</f>
        <v>0</v>
      </c>
      <c r="K38" s="32"/>
      <c r="L38" s="111"/>
      <c r="S38" s="32"/>
      <c r="T38" s="32"/>
      <c r="U38" s="32"/>
      <c r="V38" s="32"/>
      <c r="W38" s="32"/>
      <c r="X38" s="32"/>
      <c r="Y38" s="32"/>
      <c r="Z38" s="32"/>
      <c r="AA38" s="32"/>
      <c r="AB38" s="32"/>
      <c r="AC38" s="32"/>
      <c r="AD38" s="32"/>
      <c r="AE38" s="32"/>
    </row>
    <row r="39" spans="1:31" s="2" customFormat="1" ht="14.45" hidden="1" customHeight="1">
      <c r="A39" s="32"/>
      <c r="B39" s="37"/>
      <c r="C39" s="32"/>
      <c r="D39" s="32"/>
      <c r="E39" s="110" t="s">
        <v>49</v>
      </c>
      <c r="F39" s="121">
        <f>ROUND((SUM(BI89:BI129)),  2)</f>
        <v>0</v>
      </c>
      <c r="G39" s="32"/>
      <c r="H39" s="32"/>
      <c r="I39" s="122">
        <v>0</v>
      </c>
      <c r="J39" s="121">
        <f>0</f>
        <v>0</v>
      </c>
      <c r="K39" s="32"/>
      <c r="L39" s="111"/>
      <c r="S39" s="32"/>
      <c r="T39" s="32"/>
      <c r="U39" s="32"/>
      <c r="V39" s="32"/>
      <c r="W39" s="32"/>
      <c r="X39" s="32"/>
      <c r="Y39" s="32"/>
      <c r="Z39" s="32"/>
      <c r="AA39" s="32"/>
      <c r="AB39" s="32"/>
      <c r="AC39" s="32"/>
      <c r="AD39" s="32"/>
      <c r="AE39" s="32"/>
    </row>
    <row r="40" spans="1:31" s="2" customFormat="1" ht="6.95" customHeight="1">
      <c r="A40" s="32"/>
      <c r="B40" s="37"/>
      <c r="C40" s="32"/>
      <c r="D40" s="32"/>
      <c r="E40" s="32"/>
      <c r="F40" s="32"/>
      <c r="G40" s="32"/>
      <c r="H40" s="32"/>
      <c r="I40" s="32"/>
      <c r="J40" s="32"/>
      <c r="K40" s="32"/>
      <c r="L40" s="111"/>
      <c r="S40" s="32"/>
      <c r="T40" s="32"/>
      <c r="U40" s="32"/>
      <c r="V40" s="32"/>
      <c r="W40" s="32"/>
      <c r="X40" s="32"/>
      <c r="Y40" s="32"/>
      <c r="Z40" s="32"/>
      <c r="AA40" s="32"/>
      <c r="AB40" s="32"/>
      <c r="AC40" s="32"/>
      <c r="AD40" s="32"/>
      <c r="AE40" s="32"/>
    </row>
    <row r="41" spans="1:31" s="2" customFormat="1" ht="25.35" customHeight="1">
      <c r="A41" s="32"/>
      <c r="B41" s="37"/>
      <c r="C41" s="123"/>
      <c r="D41" s="124" t="s">
        <v>50</v>
      </c>
      <c r="E41" s="125"/>
      <c r="F41" s="125"/>
      <c r="G41" s="126" t="s">
        <v>51</v>
      </c>
      <c r="H41" s="127" t="s">
        <v>52</v>
      </c>
      <c r="I41" s="125"/>
      <c r="J41" s="128">
        <f>SUM(J32:J39)</f>
        <v>0</v>
      </c>
      <c r="K41" s="129"/>
      <c r="L41" s="111"/>
      <c r="S41" s="32"/>
      <c r="T41" s="32"/>
      <c r="U41" s="32"/>
      <c r="V41" s="32"/>
      <c r="W41" s="32"/>
      <c r="X41" s="32"/>
      <c r="Y41" s="32"/>
      <c r="Z41" s="32"/>
      <c r="AA41" s="32"/>
      <c r="AB41" s="32"/>
      <c r="AC41" s="32"/>
      <c r="AD41" s="32"/>
      <c r="AE41" s="32"/>
    </row>
    <row r="42" spans="1:31" s="2" customFormat="1" ht="14.45" customHeight="1">
      <c r="A42" s="32"/>
      <c r="B42" s="130"/>
      <c r="C42" s="131"/>
      <c r="D42" s="131"/>
      <c r="E42" s="131"/>
      <c r="F42" s="131"/>
      <c r="G42" s="131"/>
      <c r="H42" s="131"/>
      <c r="I42" s="131"/>
      <c r="J42" s="131"/>
      <c r="K42" s="131"/>
      <c r="L42" s="111"/>
      <c r="S42" s="32"/>
      <c r="T42" s="32"/>
      <c r="U42" s="32"/>
      <c r="V42" s="32"/>
      <c r="W42" s="32"/>
      <c r="X42" s="32"/>
      <c r="Y42" s="32"/>
      <c r="Z42" s="32"/>
      <c r="AA42" s="32"/>
      <c r="AB42" s="32"/>
      <c r="AC42" s="32"/>
      <c r="AD42" s="32"/>
      <c r="AE42" s="32"/>
    </row>
    <row r="46" spans="1:31" s="2" customFormat="1" ht="6.95" customHeight="1">
      <c r="A46" s="32"/>
      <c r="B46" s="132"/>
      <c r="C46" s="133"/>
      <c r="D46" s="133"/>
      <c r="E46" s="133"/>
      <c r="F46" s="133"/>
      <c r="G46" s="133"/>
      <c r="H46" s="133"/>
      <c r="I46" s="133"/>
      <c r="J46" s="133"/>
      <c r="K46" s="133"/>
      <c r="L46" s="111"/>
      <c r="S46" s="32"/>
      <c r="T46" s="32"/>
      <c r="U46" s="32"/>
      <c r="V46" s="32"/>
      <c r="W46" s="32"/>
      <c r="X46" s="32"/>
      <c r="Y46" s="32"/>
      <c r="Z46" s="32"/>
      <c r="AA46" s="32"/>
      <c r="AB46" s="32"/>
      <c r="AC46" s="32"/>
      <c r="AD46" s="32"/>
      <c r="AE46" s="32"/>
    </row>
    <row r="47" spans="1:31" s="2" customFormat="1" ht="24.95" customHeight="1">
      <c r="A47" s="32"/>
      <c r="B47" s="33"/>
      <c r="C47" s="21" t="s">
        <v>116</v>
      </c>
      <c r="D47" s="34"/>
      <c r="E47" s="34"/>
      <c r="F47" s="34"/>
      <c r="G47" s="34"/>
      <c r="H47" s="34"/>
      <c r="I47" s="34"/>
      <c r="J47" s="34"/>
      <c r="K47" s="34"/>
      <c r="L47" s="111"/>
      <c r="S47" s="32"/>
      <c r="T47" s="32"/>
      <c r="U47" s="32"/>
      <c r="V47" s="32"/>
      <c r="W47" s="32"/>
      <c r="X47" s="32"/>
      <c r="Y47" s="32"/>
      <c r="Z47" s="32"/>
      <c r="AA47" s="32"/>
      <c r="AB47" s="32"/>
      <c r="AC47" s="32"/>
      <c r="AD47" s="32"/>
      <c r="AE47" s="32"/>
    </row>
    <row r="48" spans="1:31" s="2" customFormat="1" ht="6.95" customHeight="1">
      <c r="A48" s="32"/>
      <c r="B48" s="33"/>
      <c r="C48" s="34"/>
      <c r="D48" s="34"/>
      <c r="E48" s="34"/>
      <c r="F48" s="34"/>
      <c r="G48" s="34"/>
      <c r="H48" s="34"/>
      <c r="I48" s="34"/>
      <c r="J48" s="34"/>
      <c r="K48" s="34"/>
      <c r="L48" s="111"/>
      <c r="S48" s="32"/>
      <c r="T48" s="32"/>
      <c r="U48" s="32"/>
      <c r="V48" s="32"/>
      <c r="W48" s="32"/>
      <c r="X48" s="32"/>
      <c r="Y48" s="32"/>
      <c r="Z48" s="32"/>
      <c r="AA48" s="32"/>
      <c r="AB48" s="32"/>
      <c r="AC48" s="32"/>
      <c r="AD48" s="32"/>
      <c r="AE48" s="32"/>
    </row>
    <row r="49" spans="1:47" s="2" customFormat="1" ht="12" customHeight="1">
      <c r="A49" s="32"/>
      <c r="B49" s="33"/>
      <c r="C49" s="27" t="s">
        <v>16</v>
      </c>
      <c r="D49" s="34"/>
      <c r="E49" s="34"/>
      <c r="F49" s="34"/>
      <c r="G49" s="34"/>
      <c r="H49" s="34"/>
      <c r="I49" s="34"/>
      <c r="J49" s="34"/>
      <c r="K49" s="34"/>
      <c r="L49" s="111"/>
      <c r="S49" s="32"/>
      <c r="T49" s="32"/>
      <c r="U49" s="32"/>
      <c r="V49" s="32"/>
      <c r="W49" s="32"/>
      <c r="X49" s="32"/>
      <c r="Y49" s="32"/>
      <c r="Z49" s="32"/>
      <c r="AA49" s="32"/>
      <c r="AB49" s="32"/>
      <c r="AC49" s="32"/>
      <c r="AD49" s="32"/>
      <c r="AE49" s="32"/>
    </row>
    <row r="50" spans="1:47" s="2" customFormat="1" ht="14.45" customHeight="1">
      <c r="A50" s="32"/>
      <c r="B50" s="33"/>
      <c r="C50" s="34"/>
      <c r="D50" s="34"/>
      <c r="E50" s="350" t="str">
        <f>E7</f>
        <v>Stavební úpravy objektu č.p. 104 a 105, Café Herzog, Broumov - 1. etapa</v>
      </c>
      <c r="F50" s="351"/>
      <c r="G50" s="351"/>
      <c r="H50" s="351"/>
      <c r="I50" s="34"/>
      <c r="J50" s="34"/>
      <c r="K50" s="34"/>
      <c r="L50" s="111"/>
      <c r="S50" s="32"/>
      <c r="T50" s="32"/>
      <c r="U50" s="32"/>
      <c r="V50" s="32"/>
      <c r="W50" s="32"/>
      <c r="X50" s="32"/>
      <c r="Y50" s="32"/>
      <c r="Z50" s="32"/>
      <c r="AA50" s="32"/>
      <c r="AB50" s="32"/>
      <c r="AC50" s="32"/>
      <c r="AD50" s="32"/>
      <c r="AE50" s="32"/>
    </row>
    <row r="51" spans="1:47" s="1" customFormat="1" ht="12" customHeight="1">
      <c r="B51" s="19"/>
      <c r="C51" s="27" t="s">
        <v>112</v>
      </c>
      <c r="D51" s="20"/>
      <c r="E51" s="20"/>
      <c r="F51" s="20"/>
      <c r="G51" s="20"/>
      <c r="H51" s="20"/>
      <c r="I51" s="20"/>
      <c r="J51" s="20"/>
      <c r="K51" s="20"/>
      <c r="L51" s="18"/>
    </row>
    <row r="52" spans="1:47" s="2" customFormat="1" ht="14.45" customHeight="1">
      <c r="A52" s="32"/>
      <c r="B52" s="33"/>
      <c r="C52" s="34"/>
      <c r="D52" s="34"/>
      <c r="E52" s="350" t="s">
        <v>113</v>
      </c>
      <c r="F52" s="352"/>
      <c r="G52" s="352"/>
      <c r="H52" s="352"/>
      <c r="I52" s="34"/>
      <c r="J52" s="34"/>
      <c r="K52" s="34"/>
      <c r="L52" s="111"/>
      <c r="S52" s="32"/>
      <c r="T52" s="32"/>
      <c r="U52" s="32"/>
      <c r="V52" s="32"/>
      <c r="W52" s="32"/>
      <c r="X52" s="32"/>
      <c r="Y52" s="32"/>
      <c r="Z52" s="32"/>
      <c r="AA52" s="32"/>
      <c r="AB52" s="32"/>
      <c r="AC52" s="32"/>
      <c r="AD52" s="32"/>
      <c r="AE52" s="32"/>
    </row>
    <row r="53" spans="1:47" s="2" customFormat="1" ht="12" customHeight="1">
      <c r="A53" s="32"/>
      <c r="B53" s="33"/>
      <c r="C53" s="27" t="s">
        <v>114</v>
      </c>
      <c r="D53" s="34"/>
      <c r="E53" s="34"/>
      <c r="F53" s="34"/>
      <c r="G53" s="34"/>
      <c r="H53" s="34"/>
      <c r="I53" s="34"/>
      <c r="J53" s="34"/>
      <c r="K53" s="34"/>
      <c r="L53" s="111"/>
      <c r="S53" s="32"/>
      <c r="T53" s="32"/>
      <c r="U53" s="32"/>
      <c r="V53" s="32"/>
      <c r="W53" s="32"/>
      <c r="X53" s="32"/>
      <c r="Y53" s="32"/>
      <c r="Z53" s="32"/>
      <c r="AA53" s="32"/>
      <c r="AB53" s="32"/>
      <c r="AC53" s="32"/>
      <c r="AD53" s="32"/>
      <c r="AE53" s="32"/>
    </row>
    <row r="54" spans="1:47" s="2" customFormat="1" ht="15.6" customHeight="1">
      <c r="A54" s="32"/>
      <c r="B54" s="33"/>
      <c r="C54" s="34"/>
      <c r="D54" s="34"/>
      <c r="E54" s="299" t="str">
        <f>E11</f>
        <v>1.7 - Vzduchotechnika</v>
      </c>
      <c r="F54" s="352"/>
      <c r="G54" s="352"/>
      <c r="H54" s="352"/>
      <c r="I54" s="34"/>
      <c r="J54" s="34"/>
      <c r="K54" s="34"/>
      <c r="L54" s="111"/>
      <c r="S54" s="32"/>
      <c r="T54" s="32"/>
      <c r="U54" s="32"/>
      <c r="V54" s="32"/>
      <c r="W54" s="32"/>
      <c r="X54" s="32"/>
      <c r="Y54" s="32"/>
      <c r="Z54" s="32"/>
      <c r="AA54" s="32"/>
      <c r="AB54" s="32"/>
      <c r="AC54" s="32"/>
      <c r="AD54" s="32"/>
      <c r="AE54" s="32"/>
    </row>
    <row r="55" spans="1:47" s="2" customFormat="1" ht="6.95" customHeight="1">
      <c r="A55" s="32"/>
      <c r="B55" s="33"/>
      <c r="C55" s="34"/>
      <c r="D55" s="34"/>
      <c r="E55" s="34"/>
      <c r="F55" s="34"/>
      <c r="G55" s="34"/>
      <c r="H55" s="34"/>
      <c r="I55" s="34"/>
      <c r="J55" s="34"/>
      <c r="K55" s="34"/>
      <c r="L55" s="111"/>
      <c r="S55" s="32"/>
      <c r="T55" s="32"/>
      <c r="U55" s="32"/>
      <c r="V55" s="32"/>
      <c r="W55" s="32"/>
      <c r="X55" s="32"/>
      <c r="Y55" s="32"/>
      <c r="Z55" s="32"/>
      <c r="AA55" s="32"/>
      <c r="AB55" s="32"/>
      <c r="AC55" s="32"/>
      <c r="AD55" s="32"/>
      <c r="AE55" s="32"/>
    </row>
    <row r="56" spans="1:47" s="2" customFormat="1" ht="12" customHeight="1">
      <c r="A56" s="32"/>
      <c r="B56" s="33"/>
      <c r="C56" s="27" t="s">
        <v>21</v>
      </c>
      <c r="D56" s="34"/>
      <c r="E56" s="34"/>
      <c r="F56" s="25" t="str">
        <f>F14</f>
        <v>k. ú. Broumov</v>
      </c>
      <c r="G56" s="34"/>
      <c r="H56" s="34"/>
      <c r="I56" s="27" t="s">
        <v>23</v>
      </c>
      <c r="J56" s="57" t="str">
        <f>IF(J14="","",J14)</f>
        <v>10. 10. 2022</v>
      </c>
      <c r="K56" s="34"/>
      <c r="L56" s="111"/>
      <c r="S56" s="32"/>
      <c r="T56" s="32"/>
      <c r="U56" s="32"/>
      <c r="V56" s="32"/>
      <c r="W56" s="32"/>
      <c r="X56" s="32"/>
      <c r="Y56" s="32"/>
      <c r="Z56" s="32"/>
      <c r="AA56" s="32"/>
      <c r="AB56" s="32"/>
      <c r="AC56" s="32"/>
      <c r="AD56" s="32"/>
      <c r="AE56" s="32"/>
    </row>
    <row r="57" spans="1:47" s="2" customFormat="1" ht="6.95" customHeight="1">
      <c r="A57" s="32"/>
      <c r="B57" s="33"/>
      <c r="C57" s="34"/>
      <c r="D57" s="34"/>
      <c r="E57" s="34"/>
      <c r="F57" s="34"/>
      <c r="G57" s="34"/>
      <c r="H57" s="34"/>
      <c r="I57" s="34"/>
      <c r="J57" s="34"/>
      <c r="K57" s="34"/>
      <c r="L57" s="111"/>
      <c r="S57" s="32"/>
      <c r="T57" s="32"/>
      <c r="U57" s="32"/>
      <c r="V57" s="32"/>
      <c r="W57" s="32"/>
      <c r="X57" s="32"/>
      <c r="Y57" s="32"/>
      <c r="Z57" s="32"/>
      <c r="AA57" s="32"/>
      <c r="AB57" s="32"/>
      <c r="AC57" s="32"/>
      <c r="AD57" s="32"/>
      <c r="AE57" s="32"/>
    </row>
    <row r="58" spans="1:47" s="2" customFormat="1" ht="15.6" customHeight="1">
      <c r="A58" s="32"/>
      <c r="B58" s="33"/>
      <c r="C58" s="27" t="s">
        <v>25</v>
      </c>
      <c r="D58" s="34"/>
      <c r="E58" s="34"/>
      <c r="F58" s="25" t="str">
        <f>E17</f>
        <v xml:space="preserve"> </v>
      </c>
      <c r="G58" s="34"/>
      <c r="H58" s="34"/>
      <c r="I58" s="27" t="s">
        <v>31</v>
      </c>
      <c r="J58" s="30" t="str">
        <f>E23</f>
        <v>INS spol. s r.o.</v>
      </c>
      <c r="K58" s="34"/>
      <c r="L58" s="111"/>
      <c r="S58" s="32"/>
      <c r="T58" s="32"/>
      <c r="U58" s="32"/>
      <c r="V58" s="32"/>
      <c r="W58" s="32"/>
      <c r="X58" s="32"/>
      <c r="Y58" s="32"/>
      <c r="Z58" s="32"/>
      <c r="AA58" s="32"/>
      <c r="AB58" s="32"/>
      <c r="AC58" s="32"/>
      <c r="AD58" s="32"/>
      <c r="AE58" s="32"/>
    </row>
    <row r="59" spans="1:47" s="2" customFormat="1" ht="26.45" customHeight="1">
      <c r="A59" s="32"/>
      <c r="B59" s="33"/>
      <c r="C59" s="27" t="s">
        <v>29</v>
      </c>
      <c r="D59" s="34"/>
      <c r="E59" s="34"/>
      <c r="F59" s="25" t="str">
        <f>IF(E20="","",E20)</f>
        <v>Vyplň údaj</v>
      </c>
      <c r="G59" s="34"/>
      <c r="H59" s="34"/>
      <c r="I59" s="27" t="s">
        <v>36</v>
      </c>
      <c r="J59" s="30" t="str">
        <f>E26</f>
        <v>Ing. Michaela Hůlková</v>
      </c>
      <c r="K59" s="34"/>
      <c r="L59" s="111"/>
      <c r="S59" s="32"/>
      <c r="T59" s="32"/>
      <c r="U59" s="32"/>
      <c r="V59" s="32"/>
      <c r="W59" s="32"/>
      <c r="X59" s="32"/>
      <c r="Y59" s="32"/>
      <c r="Z59" s="32"/>
      <c r="AA59" s="32"/>
      <c r="AB59" s="32"/>
      <c r="AC59" s="32"/>
      <c r="AD59" s="32"/>
      <c r="AE59" s="32"/>
    </row>
    <row r="60" spans="1:47" s="2" customFormat="1" ht="10.35" customHeight="1">
      <c r="A60" s="32"/>
      <c r="B60" s="33"/>
      <c r="C60" s="34"/>
      <c r="D60" s="34"/>
      <c r="E60" s="34"/>
      <c r="F60" s="34"/>
      <c r="G60" s="34"/>
      <c r="H60" s="34"/>
      <c r="I60" s="34"/>
      <c r="J60" s="34"/>
      <c r="K60" s="34"/>
      <c r="L60" s="111"/>
      <c r="S60" s="32"/>
      <c r="T60" s="32"/>
      <c r="U60" s="32"/>
      <c r="V60" s="32"/>
      <c r="W60" s="32"/>
      <c r="X60" s="32"/>
      <c r="Y60" s="32"/>
      <c r="Z60" s="32"/>
      <c r="AA60" s="32"/>
      <c r="AB60" s="32"/>
      <c r="AC60" s="32"/>
      <c r="AD60" s="32"/>
      <c r="AE60" s="32"/>
    </row>
    <row r="61" spans="1:47" s="2" customFormat="1" ht="29.25" customHeight="1">
      <c r="A61" s="32"/>
      <c r="B61" s="33"/>
      <c r="C61" s="134" t="s">
        <v>117</v>
      </c>
      <c r="D61" s="135"/>
      <c r="E61" s="135"/>
      <c r="F61" s="135"/>
      <c r="G61" s="135"/>
      <c r="H61" s="135"/>
      <c r="I61" s="135"/>
      <c r="J61" s="136" t="s">
        <v>118</v>
      </c>
      <c r="K61" s="135"/>
      <c r="L61" s="111"/>
      <c r="S61" s="32"/>
      <c r="T61" s="32"/>
      <c r="U61" s="32"/>
      <c r="V61" s="32"/>
      <c r="W61" s="32"/>
      <c r="X61" s="32"/>
      <c r="Y61" s="32"/>
      <c r="Z61" s="32"/>
      <c r="AA61" s="32"/>
      <c r="AB61" s="32"/>
      <c r="AC61" s="32"/>
      <c r="AD61" s="32"/>
      <c r="AE61" s="32"/>
    </row>
    <row r="62" spans="1:47" s="2" customFormat="1" ht="10.35" customHeight="1">
      <c r="A62" s="32"/>
      <c r="B62" s="33"/>
      <c r="C62" s="34"/>
      <c r="D62" s="34"/>
      <c r="E62" s="34"/>
      <c r="F62" s="34"/>
      <c r="G62" s="34"/>
      <c r="H62" s="34"/>
      <c r="I62" s="34"/>
      <c r="J62" s="34"/>
      <c r="K62" s="34"/>
      <c r="L62" s="111"/>
      <c r="S62" s="32"/>
      <c r="T62" s="32"/>
      <c r="U62" s="32"/>
      <c r="V62" s="32"/>
      <c r="W62" s="32"/>
      <c r="X62" s="32"/>
      <c r="Y62" s="32"/>
      <c r="Z62" s="32"/>
      <c r="AA62" s="32"/>
      <c r="AB62" s="32"/>
      <c r="AC62" s="32"/>
      <c r="AD62" s="32"/>
      <c r="AE62" s="32"/>
    </row>
    <row r="63" spans="1:47" s="2" customFormat="1" ht="22.9" customHeight="1">
      <c r="A63" s="32"/>
      <c r="B63" s="33"/>
      <c r="C63" s="137" t="s">
        <v>72</v>
      </c>
      <c r="D63" s="34"/>
      <c r="E63" s="34"/>
      <c r="F63" s="34"/>
      <c r="G63" s="34"/>
      <c r="H63" s="34"/>
      <c r="I63" s="34"/>
      <c r="J63" s="75">
        <f>J89</f>
        <v>0</v>
      </c>
      <c r="K63" s="34"/>
      <c r="L63" s="111"/>
      <c r="S63" s="32"/>
      <c r="T63" s="32"/>
      <c r="U63" s="32"/>
      <c r="V63" s="32"/>
      <c r="W63" s="32"/>
      <c r="X63" s="32"/>
      <c r="Y63" s="32"/>
      <c r="Z63" s="32"/>
      <c r="AA63" s="32"/>
      <c r="AB63" s="32"/>
      <c r="AC63" s="32"/>
      <c r="AD63" s="32"/>
      <c r="AE63" s="32"/>
      <c r="AU63" s="15" t="s">
        <v>119</v>
      </c>
    </row>
    <row r="64" spans="1:47" s="9" customFormat="1" ht="24.95" customHeight="1">
      <c r="B64" s="138"/>
      <c r="C64" s="139"/>
      <c r="D64" s="140" t="s">
        <v>1798</v>
      </c>
      <c r="E64" s="141"/>
      <c r="F64" s="141"/>
      <c r="G64" s="141"/>
      <c r="H64" s="141"/>
      <c r="I64" s="141"/>
      <c r="J64" s="142">
        <f>J90</f>
        <v>0</v>
      </c>
      <c r="K64" s="139"/>
      <c r="L64" s="143"/>
    </row>
    <row r="65" spans="1:31" s="9" customFormat="1" ht="24.95" customHeight="1">
      <c r="B65" s="138"/>
      <c r="C65" s="139"/>
      <c r="D65" s="140" t="s">
        <v>1925</v>
      </c>
      <c r="E65" s="141"/>
      <c r="F65" s="141"/>
      <c r="G65" s="141"/>
      <c r="H65" s="141"/>
      <c r="I65" s="141"/>
      <c r="J65" s="142">
        <f>J92</f>
        <v>0</v>
      </c>
      <c r="K65" s="139"/>
      <c r="L65" s="143"/>
    </row>
    <row r="66" spans="1:31" s="9" customFormat="1" ht="24.95" customHeight="1">
      <c r="B66" s="138"/>
      <c r="C66" s="139"/>
      <c r="D66" s="140" t="s">
        <v>1926</v>
      </c>
      <c r="E66" s="141"/>
      <c r="F66" s="141"/>
      <c r="G66" s="141"/>
      <c r="H66" s="141"/>
      <c r="I66" s="141"/>
      <c r="J66" s="142">
        <f>J103</f>
        <v>0</v>
      </c>
      <c r="K66" s="139"/>
      <c r="L66" s="143"/>
    </row>
    <row r="67" spans="1:31" s="9" customFormat="1" ht="24.95" customHeight="1">
      <c r="B67" s="138"/>
      <c r="C67" s="139"/>
      <c r="D67" s="140" t="s">
        <v>1927</v>
      </c>
      <c r="E67" s="141"/>
      <c r="F67" s="141"/>
      <c r="G67" s="141"/>
      <c r="H67" s="141"/>
      <c r="I67" s="141"/>
      <c r="J67" s="142">
        <f>J122</f>
        <v>0</v>
      </c>
      <c r="K67" s="139"/>
      <c r="L67" s="143"/>
    </row>
    <row r="68" spans="1:31" s="2" customFormat="1" ht="21.75" customHeight="1">
      <c r="A68" s="32"/>
      <c r="B68" s="33"/>
      <c r="C68" s="34"/>
      <c r="D68" s="34"/>
      <c r="E68" s="34"/>
      <c r="F68" s="34"/>
      <c r="G68" s="34"/>
      <c r="H68" s="34"/>
      <c r="I68" s="34"/>
      <c r="J68" s="34"/>
      <c r="K68" s="34"/>
      <c r="L68" s="111"/>
      <c r="S68" s="32"/>
      <c r="T68" s="32"/>
      <c r="U68" s="32"/>
      <c r="V68" s="32"/>
      <c r="W68" s="32"/>
      <c r="X68" s="32"/>
      <c r="Y68" s="32"/>
      <c r="Z68" s="32"/>
      <c r="AA68" s="32"/>
      <c r="AB68" s="32"/>
      <c r="AC68" s="32"/>
      <c r="AD68" s="32"/>
      <c r="AE68" s="32"/>
    </row>
    <row r="69" spans="1:31" s="2" customFormat="1" ht="6.95" customHeight="1">
      <c r="A69" s="32"/>
      <c r="B69" s="45"/>
      <c r="C69" s="46"/>
      <c r="D69" s="46"/>
      <c r="E69" s="46"/>
      <c r="F69" s="46"/>
      <c r="G69" s="46"/>
      <c r="H69" s="46"/>
      <c r="I69" s="46"/>
      <c r="J69" s="46"/>
      <c r="K69" s="46"/>
      <c r="L69" s="111"/>
      <c r="S69" s="32"/>
      <c r="T69" s="32"/>
      <c r="U69" s="32"/>
      <c r="V69" s="32"/>
      <c r="W69" s="32"/>
      <c r="X69" s="32"/>
      <c r="Y69" s="32"/>
      <c r="Z69" s="32"/>
      <c r="AA69" s="32"/>
      <c r="AB69" s="32"/>
      <c r="AC69" s="32"/>
      <c r="AD69" s="32"/>
      <c r="AE69" s="32"/>
    </row>
    <row r="73" spans="1:31" s="2" customFormat="1" ht="6.95" customHeight="1">
      <c r="A73" s="32"/>
      <c r="B73" s="47"/>
      <c r="C73" s="48"/>
      <c r="D73" s="48"/>
      <c r="E73" s="48"/>
      <c r="F73" s="48"/>
      <c r="G73" s="48"/>
      <c r="H73" s="48"/>
      <c r="I73" s="48"/>
      <c r="J73" s="48"/>
      <c r="K73" s="48"/>
      <c r="L73" s="111"/>
      <c r="S73" s="32"/>
      <c r="T73" s="32"/>
      <c r="U73" s="32"/>
      <c r="V73" s="32"/>
      <c r="W73" s="32"/>
      <c r="X73" s="32"/>
      <c r="Y73" s="32"/>
      <c r="Z73" s="32"/>
      <c r="AA73" s="32"/>
      <c r="AB73" s="32"/>
      <c r="AC73" s="32"/>
      <c r="AD73" s="32"/>
      <c r="AE73" s="32"/>
    </row>
    <row r="74" spans="1:31" s="2" customFormat="1" ht="24.95" customHeight="1">
      <c r="A74" s="32"/>
      <c r="B74" s="33"/>
      <c r="C74" s="21" t="s">
        <v>153</v>
      </c>
      <c r="D74" s="34"/>
      <c r="E74" s="34"/>
      <c r="F74" s="34"/>
      <c r="G74" s="34"/>
      <c r="H74" s="34"/>
      <c r="I74" s="34"/>
      <c r="J74" s="34"/>
      <c r="K74" s="34"/>
      <c r="L74" s="111"/>
      <c r="S74" s="32"/>
      <c r="T74" s="32"/>
      <c r="U74" s="32"/>
      <c r="V74" s="32"/>
      <c r="W74" s="32"/>
      <c r="X74" s="32"/>
      <c r="Y74" s="32"/>
      <c r="Z74" s="32"/>
      <c r="AA74" s="32"/>
      <c r="AB74" s="32"/>
      <c r="AC74" s="32"/>
      <c r="AD74" s="32"/>
      <c r="AE74" s="32"/>
    </row>
    <row r="75" spans="1:31" s="2" customFormat="1" ht="6.95" customHeight="1">
      <c r="A75" s="32"/>
      <c r="B75" s="33"/>
      <c r="C75" s="34"/>
      <c r="D75" s="34"/>
      <c r="E75" s="34"/>
      <c r="F75" s="34"/>
      <c r="G75" s="34"/>
      <c r="H75" s="34"/>
      <c r="I75" s="34"/>
      <c r="J75" s="34"/>
      <c r="K75" s="34"/>
      <c r="L75" s="111"/>
      <c r="S75" s="32"/>
      <c r="T75" s="32"/>
      <c r="U75" s="32"/>
      <c r="V75" s="32"/>
      <c r="W75" s="32"/>
      <c r="X75" s="32"/>
      <c r="Y75" s="32"/>
      <c r="Z75" s="32"/>
      <c r="AA75" s="32"/>
      <c r="AB75" s="32"/>
      <c r="AC75" s="32"/>
      <c r="AD75" s="32"/>
      <c r="AE75" s="32"/>
    </row>
    <row r="76" spans="1:31" s="2" customFormat="1" ht="12" customHeight="1">
      <c r="A76" s="32"/>
      <c r="B76" s="33"/>
      <c r="C76" s="27" t="s">
        <v>16</v>
      </c>
      <c r="D76" s="34"/>
      <c r="E76" s="34"/>
      <c r="F76" s="34"/>
      <c r="G76" s="34"/>
      <c r="H76" s="34"/>
      <c r="I76" s="34"/>
      <c r="J76" s="34"/>
      <c r="K76" s="34"/>
      <c r="L76" s="111"/>
      <c r="S76" s="32"/>
      <c r="T76" s="32"/>
      <c r="U76" s="32"/>
      <c r="V76" s="32"/>
      <c r="W76" s="32"/>
      <c r="X76" s="32"/>
      <c r="Y76" s="32"/>
      <c r="Z76" s="32"/>
      <c r="AA76" s="32"/>
      <c r="AB76" s="32"/>
      <c r="AC76" s="32"/>
      <c r="AD76" s="32"/>
      <c r="AE76" s="32"/>
    </row>
    <row r="77" spans="1:31" s="2" customFormat="1" ht="14.45" customHeight="1">
      <c r="A77" s="32"/>
      <c r="B77" s="33"/>
      <c r="C77" s="34"/>
      <c r="D77" s="34"/>
      <c r="E77" s="350" t="str">
        <f>E7</f>
        <v>Stavební úpravy objektu č.p. 104 a 105, Café Herzog, Broumov - 1. etapa</v>
      </c>
      <c r="F77" s="351"/>
      <c r="G77" s="351"/>
      <c r="H77" s="351"/>
      <c r="I77" s="34"/>
      <c r="J77" s="34"/>
      <c r="K77" s="34"/>
      <c r="L77" s="111"/>
      <c r="S77" s="32"/>
      <c r="T77" s="32"/>
      <c r="U77" s="32"/>
      <c r="V77" s="32"/>
      <c r="W77" s="32"/>
      <c r="X77" s="32"/>
      <c r="Y77" s="32"/>
      <c r="Z77" s="32"/>
      <c r="AA77" s="32"/>
      <c r="AB77" s="32"/>
      <c r="AC77" s="32"/>
      <c r="AD77" s="32"/>
      <c r="AE77" s="32"/>
    </row>
    <row r="78" spans="1:31" s="1" customFormat="1" ht="12" customHeight="1">
      <c r="B78" s="19"/>
      <c r="C78" s="27" t="s">
        <v>112</v>
      </c>
      <c r="D78" s="20"/>
      <c r="E78" s="20"/>
      <c r="F78" s="20"/>
      <c r="G78" s="20"/>
      <c r="H78" s="20"/>
      <c r="I78" s="20"/>
      <c r="J78" s="20"/>
      <c r="K78" s="20"/>
      <c r="L78" s="18"/>
    </row>
    <row r="79" spans="1:31" s="2" customFormat="1" ht="14.45" customHeight="1">
      <c r="A79" s="32"/>
      <c r="B79" s="33"/>
      <c r="C79" s="34"/>
      <c r="D79" s="34"/>
      <c r="E79" s="350" t="s">
        <v>113</v>
      </c>
      <c r="F79" s="352"/>
      <c r="G79" s="352"/>
      <c r="H79" s="352"/>
      <c r="I79" s="34"/>
      <c r="J79" s="34"/>
      <c r="K79" s="34"/>
      <c r="L79" s="111"/>
      <c r="S79" s="32"/>
      <c r="T79" s="32"/>
      <c r="U79" s="32"/>
      <c r="V79" s="32"/>
      <c r="W79" s="32"/>
      <c r="X79" s="32"/>
      <c r="Y79" s="32"/>
      <c r="Z79" s="32"/>
      <c r="AA79" s="32"/>
      <c r="AB79" s="32"/>
      <c r="AC79" s="32"/>
      <c r="AD79" s="32"/>
      <c r="AE79" s="32"/>
    </row>
    <row r="80" spans="1:31" s="2" customFormat="1" ht="12" customHeight="1">
      <c r="A80" s="32"/>
      <c r="B80" s="33"/>
      <c r="C80" s="27" t="s">
        <v>114</v>
      </c>
      <c r="D80" s="34"/>
      <c r="E80" s="34"/>
      <c r="F80" s="34"/>
      <c r="G80" s="34"/>
      <c r="H80" s="34"/>
      <c r="I80" s="34"/>
      <c r="J80" s="34"/>
      <c r="K80" s="34"/>
      <c r="L80" s="111"/>
      <c r="S80" s="32"/>
      <c r="T80" s="32"/>
      <c r="U80" s="32"/>
      <c r="V80" s="32"/>
      <c r="W80" s="32"/>
      <c r="X80" s="32"/>
      <c r="Y80" s="32"/>
      <c r="Z80" s="32"/>
      <c r="AA80" s="32"/>
      <c r="AB80" s="32"/>
      <c r="AC80" s="32"/>
      <c r="AD80" s="32"/>
      <c r="AE80" s="32"/>
    </row>
    <row r="81" spans="1:65" s="2" customFormat="1" ht="15.6" customHeight="1">
      <c r="A81" s="32"/>
      <c r="B81" s="33"/>
      <c r="C81" s="34"/>
      <c r="D81" s="34"/>
      <c r="E81" s="299" t="str">
        <f>E11</f>
        <v>1.7 - Vzduchotechnika</v>
      </c>
      <c r="F81" s="352"/>
      <c r="G81" s="352"/>
      <c r="H81" s="352"/>
      <c r="I81" s="34"/>
      <c r="J81" s="34"/>
      <c r="K81" s="34"/>
      <c r="L81" s="111"/>
      <c r="S81" s="32"/>
      <c r="T81" s="32"/>
      <c r="U81" s="32"/>
      <c r="V81" s="32"/>
      <c r="W81" s="32"/>
      <c r="X81" s="32"/>
      <c r="Y81" s="32"/>
      <c r="Z81" s="32"/>
      <c r="AA81" s="32"/>
      <c r="AB81" s="32"/>
      <c r="AC81" s="32"/>
      <c r="AD81" s="32"/>
      <c r="AE81" s="32"/>
    </row>
    <row r="82" spans="1:65" s="2" customFormat="1" ht="6.95" customHeight="1">
      <c r="A82" s="32"/>
      <c r="B82" s="33"/>
      <c r="C82" s="34"/>
      <c r="D82" s="34"/>
      <c r="E82" s="34"/>
      <c r="F82" s="34"/>
      <c r="G82" s="34"/>
      <c r="H82" s="34"/>
      <c r="I82" s="34"/>
      <c r="J82" s="34"/>
      <c r="K82" s="34"/>
      <c r="L82" s="111"/>
      <c r="S82" s="32"/>
      <c r="T82" s="32"/>
      <c r="U82" s="32"/>
      <c r="V82" s="32"/>
      <c r="W82" s="32"/>
      <c r="X82" s="32"/>
      <c r="Y82" s="32"/>
      <c r="Z82" s="32"/>
      <c r="AA82" s="32"/>
      <c r="AB82" s="32"/>
      <c r="AC82" s="32"/>
      <c r="AD82" s="32"/>
      <c r="AE82" s="32"/>
    </row>
    <row r="83" spans="1:65" s="2" customFormat="1" ht="12" customHeight="1">
      <c r="A83" s="32"/>
      <c r="B83" s="33"/>
      <c r="C83" s="27" t="s">
        <v>21</v>
      </c>
      <c r="D83" s="34"/>
      <c r="E83" s="34"/>
      <c r="F83" s="25" t="str">
        <f>F14</f>
        <v>k. ú. Broumov</v>
      </c>
      <c r="G83" s="34"/>
      <c r="H83" s="34"/>
      <c r="I83" s="27" t="s">
        <v>23</v>
      </c>
      <c r="J83" s="57" t="str">
        <f>IF(J14="","",J14)</f>
        <v>10. 10. 2022</v>
      </c>
      <c r="K83" s="34"/>
      <c r="L83" s="111"/>
      <c r="S83" s="32"/>
      <c r="T83" s="32"/>
      <c r="U83" s="32"/>
      <c r="V83" s="32"/>
      <c r="W83" s="32"/>
      <c r="X83" s="32"/>
      <c r="Y83" s="32"/>
      <c r="Z83" s="32"/>
      <c r="AA83" s="32"/>
      <c r="AB83" s="32"/>
      <c r="AC83" s="32"/>
      <c r="AD83" s="32"/>
      <c r="AE83" s="32"/>
    </row>
    <row r="84" spans="1:65" s="2" customFormat="1" ht="6.95" customHeight="1">
      <c r="A84" s="32"/>
      <c r="B84" s="33"/>
      <c r="C84" s="34"/>
      <c r="D84" s="34"/>
      <c r="E84" s="34"/>
      <c r="F84" s="34"/>
      <c r="G84" s="34"/>
      <c r="H84" s="34"/>
      <c r="I84" s="34"/>
      <c r="J84" s="34"/>
      <c r="K84" s="34"/>
      <c r="L84" s="111"/>
      <c r="S84" s="32"/>
      <c r="T84" s="32"/>
      <c r="U84" s="32"/>
      <c r="V84" s="32"/>
      <c r="W84" s="32"/>
      <c r="X84" s="32"/>
      <c r="Y84" s="32"/>
      <c r="Z84" s="32"/>
      <c r="AA84" s="32"/>
      <c r="AB84" s="32"/>
      <c r="AC84" s="32"/>
      <c r="AD84" s="32"/>
      <c r="AE84" s="32"/>
    </row>
    <row r="85" spans="1:65" s="2" customFormat="1" ht="15.6" customHeight="1">
      <c r="A85" s="32"/>
      <c r="B85" s="33"/>
      <c r="C85" s="27" t="s">
        <v>25</v>
      </c>
      <c r="D85" s="34"/>
      <c r="E85" s="34"/>
      <c r="F85" s="25" t="str">
        <f>E17</f>
        <v xml:space="preserve"> </v>
      </c>
      <c r="G85" s="34"/>
      <c r="H85" s="34"/>
      <c r="I85" s="27" t="s">
        <v>31</v>
      </c>
      <c r="J85" s="30" t="str">
        <f>E23</f>
        <v>INS spol. s r.o.</v>
      </c>
      <c r="K85" s="34"/>
      <c r="L85" s="111"/>
      <c r="S85" s="32"/>
      <c r="T85" s="32"/>
      <c r="U85" s="32"/>
      <c r="V85" s="32"/>
      <c r="W85" s="32"/>
      <c r="X85" s="32"/>
      <c r="Y85" s="32"/>
      <c r="Z85" s="32"/>
      <c r="AA85" s="32"/>
      <c r="AB85" s="32"/>
      <c r="AC85" s="32"/>
      <c r="AD85" s="32"/>
      <c r="AE85" s="32"/>
    </row>
    <row r="86" spans="1:65" s="2" customFormat="1" ht="26.45" customHeight="1">
      <c r="A86" s="32"/>
      <c r="B86" s="33"/>
      <c r="C86" s="27" t="s">
        <v>29</v>
      </c>
      <c r="D86" s="34"/>
      <c r="E86" s="34"/>
      <c r="F86" s="25" t="str">
        <f>IF(E20="","",E20)</f>
        <v>Vyplň údaj</v>
      </c>
      <c r="G86" s="34"/>
      <c r="H86" s="34"/>
      <c r="I86" s="27" t="s">
        <v>36</v>
      </c>
      <c r="J86" s="30" t="str">
        <f>E26</f>
        <v>Ing. Michaela Hůlková</v>
      </c>
      <c r="K86" s="34"/>
      <c r="L86" s="111"/>
      <c r="S86" s="32"/>
      <c r="T86" s="32"/>
      <c r="U86" s="32"/>
      <c r="V86" s="32"/>
      <c r="W86" s="32"/>
      <c r="X86" s="32"/>
      <c r="Y86" s="32"/>
      <c r="Z86" s="32"/>
      <c r="AA86" s="32"/>
      <c r="AB86" s="32"/>
      <c r="AC86" s="32"/>
      <c r="AD86" s="32"/>
      <c r="AE86" s="32"/>
    </row>
    <row r="87" spans="1:65" s="2" customFormat="1" ht="10.35" customHeight="1">
      <c r="A87" s="32"/>
      <c r="B87" s="33"/>
      <c r="C87" s="34"/>
      <c r="D87" s="34"/>
      <c r="E87" s="34"/>
      <c r="F87" s="34"/>
      <c r="G87" s="34"/>
      <c r="H87" s="34"/>
      <c r="I87" s="34"/>
      <c r="J87" s="34"/>
      <c r="K87" s="34"/>
      <c r="L87" s="111"/>
      <c r="S87" s="32"/>
      <c r="T87" s="32"/>
      <c r="U87" s="32"/>
      <c r="V87" s="32"/>
      <c r="W87" s="32"/>
      <c r="X87" s="32"/>
      <c r="Y87" s="32"/>
      <c r="Z87" s="32"/>
      <c r="AA87" s="32"/>
      <c r="AB87" s="32"/>
      <c r="AC87" s="32"/>
      <c r="AD87" s="32"/>
      <c r="AE87" s="32"/>
    </row>
    <row r="88" spans="1:65" s="11" customFormat="1" ht="29.25" customHeight="1">
      <c r="A88" s="149"/>
      <c r="B88" s="150"/>
      <c r="C88" s="151" t="s">
        <v>154</v>
      </c>
      <c r="D88" s="152" t="s">
        <v>59</v>
      </c>
      <c r="E88" s="152" t="s">
        <v>55</v>
      </c>
      <c r="F88" s="152" t="s">
        <v>56</v>
      </c>
      <c r="G88" s="152" t="s">
        <v>155</v>
      </c>
      <c r="H88" s="152" t="s">
        <v>156</v>
      </c>
      <c r="I88" s="152" t="s">
        <v>157</v>
      </c>
      <c r="J88" s="153" t="s">
        <v>118</v>
      </c>
      <c r="K88" s="154" t="s">
        <v>158</v>
      </c>
      <c r="L88" s="155"/>
      <c r="M88" s="66" t="s">
        <v>19</v>
      </c>
      <c r="N88" s="67" t="s">
        <v>44</v>
      </c>
      <c r="O88" s="67" t="s">
        <v>159</v>
      </c>
      <c r="P88" s="67" t="s">
        <v>160</v>
      </c>
      <c r="Q88" s="67" t="s">
        <v>161</v>
      </c>
      <c r="R88" s="67" t="s">
        <v>162</v>
      </c>
      <c r="S88" s="67" t="s">
        <v>163</v>
      </c>
      <c r="T88" s="68" t="s">
        <v>164</v>
      </c>
      <c r="U88" s="149"/>
      <c r="V88" s="149"/>
      <c r="W88" s="149"/>
      <c r="X88" s="149"/>
      <c r="Y88" s="149"/>
      <c r="Z88" s="149"/>
      <c r="AA88" s="149"/>
      <c r="AB88" s="149"/>
      <c r="AC88" s="149"/>
      <c r="AD88" s="149"/>
      <c r="AE88" s="149"/>
    </row>
    <row r="89" spans="1:65" s="2" customFormat="1" ht="22.9" customHeight="1">
      <c r="A89" s="32"/>
      <c r="B89" s="33"/>
      <c r="C89" s="73" t="s">
        <v>165</v>
      </c>
      <c r="D89" s="34"/>
      <c r="E89" s="34"/>
      <c r="F89" s="34"/>
      <c r="G89" s="34"/>
      <c r="H89" s="34"/>
      <c r="I89" s="34"/>
      <c r="J89" s="156">
        <f>BK89</f>
        <v>0</v>
      </c>
      <c r="K89" s="34"/>
      <c r="L89" s="37"/>
      <c r="M89" s="69"/>
      <c r="N89" s="157"/>
      <c r="O89" s="70"/>
      <c r="P89" s="158">
        <f>P90+P92+P103+P122</f>
        <v>0</v>
      </c>
      <c r="Q89" s="70"/>
      <c r="R89" s="158">
        <f>R90+R92+R103+R122</f>
        <v>0</v>
      </c>
      <c r="S89" s="70"/>
      <c r="T89" s="159">
        <f>T90+T92+T103+T122</f>
        <v>0</v>
      </c>
      <c r="U89" s="32"/>
      <c r="V89" s="32"/>
      <c r="W89" s="32"/>
      <c r="X89" s="32"/>
      <c r="Y89" s="32"/>
      <c r="Z89" s="32"/>
      <c r="AA89" s="32"/>
      <c r="AB89" s="32"/>
      <c r="AC89" s="32"/>
      <c r="AD89" s="32"/>
      <c r="AE89" s="32"/>
      <c r="AT89" s="15" t="s">
        <v>73</v>
      </c>
      <c r="AU89" s="15" t="s">
        <v>119</v>
      </c>
      <c r="BK89" s="160">
        <f>BK90+BK92+BK103+BK122</f>
        <v>0</v>
      </c>
    </row>
    <row r="90" spans="1:65" s="12" customFormat="1" ht="25.9" customHeight="1">
      <c r="B90" s="161"/>
      <c r="C90" s="162"/>
      <c r="D90" s="163" t="s">
        <v>73</v>
      </c>
      <c r="E90" s="164" t="s">
        <v>1805</v>
      </c>
      <c r="F90" s="164" t="s">
        <v>1806</v>
      </c>
      <c r="G90" s="162"/>
      <c r="H90" s="162"/>
      <c r="I90" s="165"/>
      <c r="J90" s="166">
        <f>BK90</f>
        <v>0</v>
      </c>
      <c r="K90" s="162"/>
      <c r="L90" s="167"/>
      <c r="M90" s="168"/>
      <c r="N90" s="169"/>
      <c r="O90" s="169"/>
      <c r="P90" s="170">
        <f>P91</f>
        <v>0</v>
      </c>
      <c r="Q90" s="169"/>
      <c r="R90" s="170">
        <f>R91</f>
        <v>0</v>
      </c>
      <c r="S90" s="169"/>
      <c r="T90" s="171">
        <f>T91</f>
        <v>0</v>
      </c>
      <c r="AR90" s="172" t="s">
        <v>81</v>
      </c>
      <c r="AT90" s="173" t="s">
        <v>73</v>
      </c>
      <c r="AU90" s="173" t="s">
        <v>74</v>
      </c>
      <c r="AY90" s="172" t="s">
        <v>168</v>
      </c>
      <c r="BK90" s="174">
        <f>BK91</f>
        <v>0</v>
      </c>
    </row>
    <row r="91" spans="1:65" s="2" customFormat="1" ht="346.15" customHeight="1">
      <c r="A91" s="32"/>
      <c r="B91" s="33"/>
      <c r="C91" s="177" t="s">
        <v>81</v>
      </c>
      <c r="D91" s="177" t="s">
        <v>173</v>
      </c>
      <c r="E91" s="178" t="s">
        <v>1807</v>
      </c>
      <c r="F91" s="179" t="s">
        <v>1928</v>
      </c>
      <c r="G91" s="180" t="s">
        <v>176</v>
      </c>
      <c r="H91" s="181">
        <v>1</v>
      </c>
      <c r="I91" s="182"/>
      <c r="J91" s="183">
        <f>ROUND(I91*H91,2)</f>
        <v>0</v>
      </c>
      <c r="K91" s="184"/>
      <c r="L91" s="37"/>
      <c r="M91" s="185" t="s">
        <v>19</v>
      </c>
      <c r="N91" s="186" t="s">
        <v>45</v>
      </c>
      <c r="O91" s="62"/>
      <c r="P91" s="187">
        <f>O91*H91</f>
        <v>0</v>
      </c>
      <c r="Q91" s="187">
        <v>0</v>
      </c>
      <c r="R91" s="187">
        <f>Q91*H91</f>
        <v>0</v>
      </c>
      <c r="S91" s="187">
        <v>0</v>
      </c>
      <c r="T91" s="188">
        <f>S91*H91</f>
        <v>0</v>
      </c>
      <c r="U91" s="32"/>
      <c r="V91" s="32"/>
      <c r="W91" s="32"/>
      <c r="X91" s="32"/>
      <c r="Y91" s="32"/>
      <c r="Z91" s="32"/>
      <c r="AA91" s="32"/>
      <c r="AB91" s="32"/>
      <c r="AC91" s="32"/>
      <c r="AD91" s="32"/>
      <c r="AE91" s="32"/>
      <c r="AR91" s="189" t="s">
        <v>177</v>
      </c>
      <c r="AT91" s="189" t="s">
        <v>173</v>
      </c>
      <c r="AU91" s="189" t="s">
        <v>81</v>
      </c>
      <c r="AY91" s="15" t="s">
        <v>168</v>
      </c>
      <c r="BE91" s="190">
        <f>IF(N91="základní",J91,0)</f>
        <v>0</v>
      </c>
      <c r="BF91" s="190">
        <f>IF(N91="snížená",J91,0)</f>
        <v>0</v>
      </c>
      <c r="BG91" s="190">
        <f>IF(N91="zákl. přenesená",J91,0)</f>
        <v>0</v>
      </c>
      <c r="BH91" s="190">
        <f>IF(N91="sníž. přenesená",J91,0)</f>
        <v>0</v>
      </c>
      <c r="BI91" s="190">
        <f>IF(N91="nulová",J91,0)</f>
        <v>0</v>
      </c>
      <c r="BJ91" s="15" t="s">
        <v>81</v>
      </c>
      <c r="BK91" s="190">
        <f>ROUND(I91*H91,2)</f>
        <v>0</v>
      </c>
      <c r="BL91" s="15" t="s">
        <v>177</v>
      </c>
      <c r="BM91" s="189" t="s">
        <v>1929</v>
      </c>
    </row>
    <row r="92" spans="1:65" s="12" customFormat="1" ht="25.9" customHeight="1">
      <c r="B92" s="161"/>
      <c r="C92" s="162"/>
      <c r="D92" s="163" t="s">
        <v>73</v>
      </c>
      <c r="E92" s="164" t="s">
        <v>1810</v>
      </c>
      <c r="F92" s="164" t="s">
        <v>1930</v>
      </c>
      <c r="G92" s="162"/>
      <c r="H92" s="162"/>
      <c r="I92" s="165"/>
      <c r="J92" s="166">
        <f>BK92</f>
        <v>0</v>
      </c>
      <c r="K92" s="162"/>
      <c r="L92" s="167"/>
      <c r="M92" s="168"/>
      <c r="N92" s="169"/>
      <c r="O92" s="169"/>
      <c r="P92" s="170">
        <f>SUM(P93:P102)</f>
        <v>0</v>
      </c>
      <c r="Q92" s="169"/>
      <c r="R92" s="170">
        <f>SUM(R93:R102)</f>
        <v>0</v>
      </c>
      <c r="S92" s="169"/>
      <c r="T92" s="171">
        <f>SUM(T93:T102)</f>
        <v>0</v>
      </c>
      <c r="AR92" s="172" t="s">
        <v>83</v>
      </c>
      <c r="AT92" s="173" t="s">
        <v>73</v>
      </c>
      <c r="AU92" s="173" t="s">
        <v>74</v>
      </c>
      <c r="AY92" s="172" t="s">
        <v>168</v>
      </c>
      <c r="BK92" s="174">
        <f>SUM(BK93:BK102)</f>
        <v>0</v>
      </c>
    </row>
    <row r="93" spans="1:65" s="2" customFormat="1" ht="22.15" customHeight="1">
      <c r="A93" s="32"/>
      <c r="B93" s="33"/>
      <c r="C93" s="177" t="s">
        <v>83</v>
      </c>
      <c r="D93" s="196" t="s">
        <v>173</v>
      </c>
      <c r="E93" s="178" t="s">
        <v>1931</v>
      </c>
      <c r="F93" s="179" t="s">
        <v>1932</v>
      </c>
      <c r="G93" s="180" t="s">
        <v>1581</v>
      </c>
      <c r="H93" s="181">
        <v>0</v>
      </c>
      <c r="I93" s="182"/>
      <c r="J93" s="183">
        <f t="shared" ref="J93:J102" si="0">ROUND(I93*H93,2)</f>
        <v>0</v>
      </c>
      <c r="K93" s="184"/>
      <c r="L93" s="37"/>
      <c r="M93" s="185" t="s">
        <v>19</v>
      </c>
      <c r="N93" s="186" t="s">
        <v>45</v>
      </c>
      <c r="O93" s="62"/>
      <c r="P93" s="187">
        <f t="shared" ref="P93:P102" si="1">O93*H93</f>
        <v>0</v>
      </c>
      <c r="Q93" s="187">
        <v>0</v>
      </c>
      <c r="R93" s="187">
        <f t="shared" ref="R93:R102" si="2">Q93*H93</f>
        <v>0</v>
      </c>
      <c r="S93" s="187">
        <v>0</v>
      </c>
      <c r="T93" s="188">
        <f t="shared" ref="T93:T102" si="3">S93*H93</f>
        <v>0</v>
      </c>
      <c r="U93" s="32"/>
      <c r="V93" s="32"/>
      <c r="W93" s="32"/>
      <c r="X93" s="32"/>
      <c r="Y93" s="32"/>
      <c r="Z93" s="32"/>
      <c r="AA93" s="32"/>
      <c r="AB93" s="32"/>
      <c r="AC93" s="32"/>
      <c r="AD93" s="32"/>
      <c r="AE93" s="32"/>
      <c r="AR93" s="189" t="s">
        <v>177</v>
      </c>
      <c r="AT93" s="189" t="s">
        <v>173</v>
      </c>
      <c r="AU93" s="189" t="s">
        <v>81</v>
      </c>
      <c r="AY93" s="15" t="s">
        <v>168</v>
      </c>
      <c r="BE93" s="190">
        <f t="shared" ref="BE93:BE102" si="4">IF(N93="základní",J93,0)</f>
        <v>0</v>
      </c>
      <c r="BF93" s="190">
        <f t="shared" ref="BF93:BF102" si="5">IF(N93="snížená",J93,0)</f>
        <v>0</v>
      </c>
      <c r="BG93" s="190">
        <f t="shared" ref="BG93:BG102" si="6">IF(N93="zákl. přenesená",J93,0)</f>
        <v>0</v>
      </c>
      <c r="BH93" s="190">
        <f t="shared" ref="BH93:BH102" si="7">IF(N93="sníž. přenesená",J93,0)</f>
        <v>0</v>
      </c>
      <c r="BI93" s="190">
        <f t="shared" ref="BI93:BI102" si="8">IF(N93="nulová",J93,0)</f>
        <v>0</v>
      </c>
      <c r="BJ93" s="15" t="s">
        <v>81</v>
      </c>
      <c r="BK93" s="190">
        <f t="shared" ref="BK93:BK102" si="9">ROUND(I93*H93,2)</f>
        <v>0</v>
      </c>
      <c r="BL93" s="15" t="s">
        <v>177</v>
      </c>
      <c r="BM93" s="189" t="s">
        <v>1933</v>
      </c>
    </row>
    <row r="94" spans="1:65" s="2" customFormat="1" ht="14.45" customHeight="1">
      <c r="A94" s="32"/>
      <c r="B94" s="33"/>
      <c r="C94" s="177" t="s">
        <v>169</v>
      </c>
      <c r="D94" s="196" t="s">
        <v>173</v>
      </c>
      <c r="E94" s="178" t="s">
        <v>1934</v>
      </c>
      <c r="F94" s="179" t="s">
        <v>1935</v>
      </c>
      <c r="G94" s="180" t="s">
        <v>1581</v>
      </c>
      <c r="H94" s="181">
        <v>0</v>
      </c>
      <c r="I94" s="182"/>
      <c r="J94" s="183">
        <f t="shared" si="0"/>
        <v>0</v>
      </c>
      <c r="K94" s="184"/>
      <c r="L94" s="37"/>
      <c r="M94" s="185" t="s">
        <v>19</v>
      </c>
      <c r="N94" s="186" t="s">
        <v>45</v>
      </c>
      <c r="O94" s="62"/>
      <c r="P94" s="187">
        <f t="shared" si="1"/>
        <v>0</v>
      </c>
      <c r="Q94" s="187">
        <v>0</v>
      </c>
      <c r="R94" s="187">
        <f t="shared" si="2"/>
        <v>0</v>
      </c>
      <c r="S94" s="187">
        <v>0</v>
      </c>
      <c r="T94" s="188">
        <f t="shared" si="3"/>
        <v>0</v>
      </c>
      <c r="U94" s="32"/>
      <c r="V94" s="32"/>
      <c r="W94" s="32"/>
      <c r="X94" s="32"/>
      <c r="Y94" s="32"/>
      <c r="Z94" s="32"/>
      <c r="AA94" s="32"/>
      <c r="AB94" s="32"/>
      <c r="AC94" s="32"/>
      <c r="AD94" s="32"/>
      <c r="AE94" s="32"/>
      <c r="AR94" s="189" t="s">
        <v>177</v>
      </c>
      <c r="AT94" s="189" t="s">
        <v>173</v>
      </c>
      <c r="AU94" s="189" t="s">
        <v>81</v>
      </c>
      <c r="AY94" s="15" t="s">
        <v>168</v>
      </c>
      <c r="BE94" s="190">
        <f t="shared" si="4"/>
        <v>0</v>
      </c>
      <c r="BF94" s="190">
        <f t="shared" si="5"/>
        <v>0</v>
      </c>
      <c r="BG94" s="190">
        <f t="shared" si="6"/>
        <v>0</v>
      </c>
      <c r="BH94" s="190">
        <f t="shared" si="7"/>
        <v>0</v>
      </c>
      <c r="BI94" s="190">
        <f t="shared" si="8"/>
        <v>0</v>
      </c>
      <c r="BJ94" s="15" t="s">
        <v>81</v>
      </c>
      <c r="BK94" s="190">
        <f t="shared" si="9"/>
        <v>0</v>
      </c>
      <c r="BL94" s="15" t="s">
        <v>177</v>
      </c>
      <c r="BM94" s="189" t="s">
        <v>1936</v>
      </c>
    </row>
    <row r="95" spans="1:65" s="2" customFormat="1" ht="34.9" customHeight="1">
      <c r="A95" s="32"/>
      <c r="B95" s="33"/>
      <c r="C95" s="177" t="s">
        <v>177</v>
      </c>
      <c r="D95" s="196" t="s">
        <v>173</v>
      </c>
      <c r="E95" s="178" t="s">
        <v>1937</v>
      </c>
      <c r="F95" s="179" t="s">
        <v>1938</v>
      </c>
      <c r="G95" s="180" t="s">
        <v>1581</v>
      </c>
      <c r="H95" s="181">
        <v>0</v>
      </c>
      <c r="I95" s="182"/>
      <c r="J95" s="183">
        <f t="shared" si="0"/>
        <v>0</v>
      </c>
      <c r="K95" s="184"/>
      <c r="L95" s="37"/>
      <c r="M95" s="185" t="s">
        <v>19</v>
      </c>
      <c r="N95" s="186" t="s">
        <v>45</v>
      </c>
      <c r="O95" s="62"/>
      <c r="P95" s="187">
        <f t="shared" si="1"/>
        <v>0</v>
      </c>
      <c r="Q95" s="187">
        <v>0</v>
      </c>
      <c r="R95" s="187">
        <f t="shared" si="2"/>
        <v>0</v>
      </c>
      <c r="S95" s="187">
        <v>0</v>
      </c>
      <c r="T95" s="188">
        <f t="shared" si="3"/>
        <v>0</v>
      </c>
      <c r="U95" s="32"/>
      <c r="V95" s="32"/>
      <c r="W95" s="32"/>
      <c r="X95" s="32"/>
      <c r="Y95" s="32"/>
      <c r="Z95" s="32"/>
      <c r="AA95" s="32"/>
      <c r="AB95" s="32"/>
      <c r="AC95" s="32"/>
      <c r="AD95" s="32"/>
      <c r="AE95" s="32"/>
      <c r="AR95" s="189" t="s">
        <v>177</v>
      </c>
      <c r="AT95" s="189" t="s">
        <v>173</v>
      </c>
      <c r="AU95" s="189" t="s">
        <v>81</v>
      </c>
      <c r="AY95" s="15" t="s">
        <v>168</v>
      </c>
      <c r="BE95" s="190">
        <f t="shared" si="4"/>
        <v>0</v>
      </c>
      <c r="BF95" s="190">
        <f t="shared" si="5"/>
        <v>0</v>
      </c>
      <c r="BG95" s="190">
        <f t="shared" si="6"/>
        <v>0</v>
      </c>
      <c r="BH95" s="190">
        <f t="shared" si="7"/>
        <v>0</v>
      </c>
      <c r="BI95" s="190">
        <f t="shared" si="8"/>
        <v>0</v>
      </c>
      <c r="BJ95" s="15" t="s">
        <v>81</v>
      </c>
      <c r="BK95" s="190">
        <f t="shared" si="9"/>
        <v>0</v>
      </c>
      <c r="BL95" s="15" t="s">
        <v>177</v>
      </c>
      <c r="BM95" s="189" t="s">
        <v>1939</v>
      </c>
    </row>
    <row r="96" spans="1:65" s="2" customFormat="1" ht="34.9" customHeight="1">
      <c r="A96" s="32"/>
      <c r="B96" s="33"/>
      <c r="C96" s="177" t="s">
        <v>194</v>
      </c>
      <c r="D96" s="196" t="s">
        <v>173</v>
      </c>
      <c r="E96" s="178" t="s">
        <v>1940</v>
      </c>
      <c r="F96" s="179" t="s">
        <v>1941</v>
      </c>
      <c r="G96" s="180" t="s">
        <v>1581</v>
      </c>
      <c r="H96" s="181">
        <v>0</v>
      </c>
      <c r="I96" s="182"/>
      <c r="J96" s="183">
        <f t="shared" si="0"/>
        <v>0</v>
      </c>
      <c r="K96" s="184"/>
      <c r="L96" s="37"/>
      <c r="M96" s="185" t="s">
        <v>19</v>
      </c>
      <c r="N96" s="186" t="s">
        <v>45</v>
      </c>
      <c r="O96" s="62"/>
      <c r="P96" s="187">
        <f t="shared" si="1"/>
        <v>0</v>
      </c>
      <c r="Q96" s="187">
        <v>0</v>
      </c>
      <c r="R96" s="187">
        <f t="shared" si="2"/>
        <v>0</v>
      </c>
      <c r="S96" s="187">
        <v>0</v>
      </c>
      <c r="T96" s="188">
        <f t="shared" si="3"/>
        <v>0</v>
      </c>
      <c r="U96" s="32"/>
      <c r="V96" s="32"/>
      <c r="W96" s="32"/>
      <c r="X96" s="32"/>
      <c r="Y96" s="32"/>
      <c r="Z96" s="32"/>
      <c r="AA96" s="32"/>
      <c r="AB96" s="32"/>
      <c r="AC96" s="32"/>
      <c r="AD96" s="32"/>
      <c r="AE96" s="32"/>
      <c r="AR96" s="189" t="s">
        <v>177</v>
      </c>
      <c r="AT96" s="189" t="s">
        <v>173</v>
      </c>
      <c r="AU96" s="189" t="s">
        <v>81</v>
      </c>
      <c r="AY96" s="15" t="s">
        <v>168</v>
      </c>
      <c r="BE96" s="190">
        <f t="shared" si="4"/>
        <v>0</v>
      </c>
      <c r="BF96" s="190">
        <f t="shared" si="5"/>
        <v>0</v>
      </c>
      <c r="BG96" s="190">
        <f t="shared" si="6"/>
        <v>0</v>
      </c>
      <c r="BH96" s="190">
        <f t="shared" si="7"/>
        <v>0</v>
      </c>
      <c r="BI96" s="190">
        <f t="shared" si="8"/>
        <v>0</v>
      </c>
      <c r="BJ96" s="15" t="s">
        <v>81</v>
      </c>
      <c r="BK96" s="190">
        <f t="shared" si="9"/>
        <v>0</v>
      </c>
      <c r="BL96" s="15" t="s">
        <v>177</v>
      </c>
      <c r="BM96" s="189" t="s">
        <v>1942</v>
      </c>
    </row>
    <row r="97" spans="1:65" s="2" customFormat="1" ht="22.15" customHeight="1">
      <c r="A97" s="32"/>
      <c r="B97" s="33"/>
      <c r="C97" s="177" t="s">
        <v>200</v>
      </c>
      <c r="D97" s="196" t="s">
        <v>173</v>
      </c>
      <c r="E97" s="178" t="s">
        <v>1943</v>
      </c>
      <c r="F97" s="179" t="s">
        <v>1944</v>
      </c>
      <c r="G97" s="180" t="s">
        <v>1581</v>
      </c>
      <c r="H97" s="181">
        <v>0</v>
      </c>
      <c r="I97" s="182"/>
      <c r="J97" s="183">
        <f t="shared" si="0"/>
        <v>0</v>
      </c>
      <c r="K97" s="184"/>
      <c r="L97" s="37"/>
      <c r="M97" s="185" t="s">
        <v>19</v>
      </c>
      <c r="N97" s="186" t="s">
        <v>45</v>
      </c>
      <c r="O97" s="62"/>
      <c r="P97" s="187">
        <f t="shared" si="1"/>
        <v>0</v>
      </c>
      <c r="Q97" s="187">
        <v>0</v>
      </c>
      <c r="R97" s="187">
        <f t="shared" si="2"/>
        <v>0</v>
      </c>
      <c r="S97" s="187">
        <v>0</v>
      </c>
      <c r="T97" s="188">
        <f t="shared" si="3"/>
        <v>0</v>
      </c>
      <c r="U97" s="32"/>
      <c r="V97" s="32"/>
      <c r="W97" s="32"/>
      <c r="X97" s="32"/>
      <c r="Y97" s="32"/>
      <c r="Z97" s="32"/>
      <c r="AA97" s="32"/>
      <c r="AB97" s="32"/>
      <c r="AC97" s="32"/>
      <c r="AD97" s="32"/>
      <c r="AE97" s="32"/>
      <c r="AR97" s="189" t="s">
        <v>177</v>
      </c>
      <c r="AT97" s="189" t="s">
        <v>173</v>
      </c>
      <c r="AU97" s="189" t="s">
        <v>81</v>
      </c>
      <c r="AY97" s="15" t="s">
        <v>168</v>
      </c>
      <c r="BE97" s="190">
        <f t="shared" si="4"/>
        <v>0</v>
      </c>
      <c r="BF97" s="190">
        <f t="shared" si="5"/>
        <v>0</v>
      </c>
      <c r="BG97" s="190">
        <f t="shared" si="6"/>
        <v>0</v>
      </c>
      <c r="BH97" s="190">
        <f t="shared" si="7"/>
        <v>0</v>
      </c>
      <c r="BI97" s="190">
        <f t="shared" si="8"/>
        <v>0</v>
      </c>
      <c r="BJ97" s="15" t="s">
        <v>81</v>
      </c>
      <c r="BK97" s="190">
        <f t="shared" si="9"/>
        <v>0</v>
      </c>
      <c r="BL97" s="15" t="s">
        <v>177</v>
      </c>
      <c r="BM97" s="189" t="s">
        <v>1945</v>
      </c>
    </row>
    <row r="98" spans="1:65" s="2" customFormat="1" ht="19.899999999999999" customHeight="1">
      <c r="A98" s="32"/>
      <c r="B98" s="33"/>
      <c r="C98" s="177" t="s">
        <v>202</v>
      </c>
      <c r="D98" s="196" t="s">
        <v>173</v>
      </c>
      <c r="E98" s="178" t="s">
        <v>1946</v>
      </c>
      <c r="F98" s="179" t="s">
        <v>1947</v>
      </c>
      <c r="G98" s="180" t="s">
        <v>210</v>
      </c>
      <c r="H98" s="181">
        <v>0</v>
      </c>
      <c r="I98" s="182"/>
      <c r="J98" s="183">
        <f t="shared" si="0"/>
        <v>0</v>
      </c>
      <c r="K98" s="184"/>
      <c r="L98" s="37"/>
      <c r="M98" s="185" t="s">
        <v>19</v>
      </c>
      <c r="N98" s="186" t="s">
        <v>45</v>
      </c>
      <c r="O98" s="62"/>
      <c r="P98" s="187">
        <f t="shared" si="1"/>
        <v>0</v>
      </c>
      <c r="Q98" s="187">
        <v>0</v>
      </c>
      <c r="R98" s="187">
        <f t="shared" si="2"/>
        <v>0</v>
      </c>
      <c r="S98" s="187">
        <v>0</v>
      </c>
      <c r="T98" s="188">
        <f t="shared" si="3"/>
        <v>0</v>
      </c>
      <c r="U98" s="32"/>
      <c r="V98" s="32"/>
      <c r="W98" s="32"/>
      <c r="X98" s="32"/>
      <c r="Y98" s="32"/>
      <c r="Z98" s="32"/>
      <c r="AA98" s="32"/>
      <c r="AB98" s="32"/>
      <c r="AC98" s="32"/>
      <c r="AD98" s="32"/>
      <c r="AE98" s="32"/>
      <c r="AR98" s="189" t="s">
        <v>177</v>
      </c>
      <c r="AT98" s="189" t="s">
        <v>173</v>
      </c>
      <c r="AU98" s="189" t="s">
        <v>81</v>
      </c>
      <c r="AY98" s="15" t="s">
        <v>168</v>
      </c>
      <c r="BE98" s="190">
        <f t="shared" si="4"/>
        <v>0</v>
      </c>
      <c r="BF98" s="190">
        <f t="shared" si="5"/>
        <v>0</v>
      </c>
      <c r="BG98" s="190">
        <f t="shared" si="6"/>
        <v>0</v>
      </c>
      <c r="BH98" s="190">
        <f t="shared" si="7"/>
        <v>0</v>
      </c>
      <c r="BI98" s="190">
        <f t="shared" si="8"/>
        <v>0</v>
      </c>
      <c r="BJ98" s="15" t="s">
        <v>81</v>
      </c>
      <c r="BK98" s="190">
        <f t="shared" si="9"/>
        <v>0</v>
      </c>
      <c r="BL98" s="15" t="s">
        <v>177</v>
      </c>
      <c r="BM98" s="189" t="s">
        <v>1948</v>
      </c>
    </row>
    <row r="99" spans="1:65" s="2" customFormat="1" ht="22.15" customHeight="1">
      <c r="A99" s="32"/>
      <c r="B99" s="33"/>
      <c r="C99" s="177" t="s">
        <v>207</v>
      </c>
      <c r="D99" s="196" t="s">
        <v>173</v>
      </c>
      <c r="E99" s="178" t="s">
        <v>1949</v>
      </c>
      <c r="F99" s="179" t="s">
        <v>1950</v>
      </c>
      <c r="G99" s="180" t="s">
        <v>1581</v>
      </c>
      <c r="H99" s="181">
        <v>0</v>
      </c>
      <c r="I99" s="182"/>
      <c r="J99" s="183">
        <f t="shared" si="0"/>
        <v>0</v>
      </c>
      <c r="K99" s="184"/>
      <c r="L99" s="37"/>
      <c r="M99" s="185" t="s">
        <v>19</v>
      </c>
      <c r="N99" s="186" t="s">
        <v>45</v>
      </c>
      <c r="O99" s="62"/>
      <c r="P99" s="187">
        <f t="shared" si="1"/>
        <v>0</v>
      </c>
      <c r="Q99" s="187">
        <v>0</v>
      </c>
      <c r="R99" s="187">
        <f t="shared" si="2"/>
        <v>0</v>
      </c>
      <c r="S99" s="187">
        <v>0</v>
      </c>
      <c r="T99" s="188">
        <f t="shared" si="3"/>
        <v>0</v>
      </c>
      <c r="U99" s="32"/>
      <c r="V99" s="32"/>
      <c r="W99" s="32"/>
      <c r="X99" s="32"/>
      <c r="Y99" s="32"/>
      <c r="Z99" s="32"/>
      <c r="AA99" s="32"/>
      <c r="AB99" s="32"/>
      <c r="AC99" s="32"/>
      <c r="AD99" s="32"/>
      <c r="AE99" s="32"/>
      <c r="AR99" s="189" t="s">
        <v>177</v>
      </c>
      <c r="AT99" s="189" t="s">
        <v>173</v>
      </c>
      <c r="AU99" s="189" t="s">
        <v>81</v>
      </c>
      <c r="AY99" s="15" t="s">
        <v>168</v>
      </c>
      <c r="BE99" s="190">
        <f t="shared" si="4"/>
        <v>0</v>
      </c>
      <c r="BF99" s="190">
        <f t="shared" si="5"/>
        <v>0</v>
      </c>
      <c r="BG99" s="190">
        <f t="shared" si="6"/>
        <v>0</v>
      </c>
      <c r="BH99" s="190">
        <f t="shared" si="7"/>
        <v>0</v>
      </c>
      <c r="BI99" s="190">
        <f t="shared" si="8"/>
        <v>0</v>
      </c>
      <c r="BJ99" s="15" t="s">
        <v>81</v>
      </c>
      <c r="BK99" s="190">
        <f t="shared" si="9"/>
        <v>0</v>
      </c>
      <c r="BL99" s="15" t="s">
        <v>177</v>
      </c>
      <c r="BM99" s="189" t="s">
        <v>1951</v>
      </c>
    </row>
    <row r="100" spans="1:65" s="2" customFormat="1" ht="22.15" customHeight="1">
      <c r="A100" s="32"/>
      <c r="B100" s="33"/>
      <c r="C100" s="177" t="s">
        <v>215</v>
      </c>
      <c r="D100" s="196" t="s">
        <v>173</v>
      </c>
      <c r="E100" s="178" t="s">
        <v>1952</v>
      </c>
      <c r="F100" s="179" t="s">
        <v>1953</v>
      </c>
      <c r="G100" s="180" t="s">
        <v>1581</v>
      </c>
      <c r="H100" s="181">
        <v>0</v>
      </c>
      <c r="I100" s="182"/>
      <c r="J100" s="183">
        <f t="shared" si="0"/>
        <v>0</v>
      </c>
      <c r="K100" s="184"/>
      <c r="L100" s="37"/>
      <c r="M100" s="185" t="s">
        <v>19</v>
      </c>
      <c r="N100" s="186" t="s">
        <v>45</v>
      </c>
      <c r="O100" s="62"/>
      <c r="P100" s="187">
        <f t="shared" si="1"/>
        <v>0</v>
      </c>
      <c r="Q100" s="187">
        <v>0</v>
      </c>
      <c r="R100" s="187">
        <f t="shared" si="2"/>
        <v>0</v>
      </c>
      <c r="S100" s="187">
        <v>0</v>
      </c>
      <c r="T100" s="188">
        <f t="shared" si="3"/>
        <v>0</v>
      </c>
      <c r="U100" s="32"/>
      <c r="V100" s="32"/>
      <c r="W100" s="32"/>
      <c r="X100" s="32"/>
      <c r="Y100" s="32"/>
      <c r="Z100" s="32"/>
      <c r="AA100" s="32"/>
      <c r="AB100" s="32"/>
      <c r="AC100" s="32"/>
      <c r="AD100" s="32"/>
      <c r="AE100" s="32"/>
      <c r="AR100" s="189" t="s">
        <v>177</v>
      </c>
      <c r="AT100" s="189" t="s">
        <v>173</v>
      </c>
      <c r="AU100" s="189" t="s">
        <v>81</v>
      </c>
      <c r="AY100" s="15" t="s">
        <v>168</v>
      </c>
      <c r="BE100" s="190">
        <f t="shared" si="4"/>
        <v>0</v>
      </c>
      <c r="BF100" s="190">
        <f t="shared" si="5"/>
        <v>0</v>
      </c>
      <c r="BG100" s="190">
        <f t="shared" si="6"/>
        <v>0</v>
      </c>
      <c r="BH100" s="190">
        <f t="shared" si="7"/>
        <v>0</v>
      </c>
      <c r="BI100" s="190">
        <f t="shared" si="8"/>
        <v>0</v>
      </c>
      <c r="BJ100" s="15" t="s">
        <v>81</v>
      </c>
      <c r="BK100" s="190">
        <f t="shared" si="9"/>
        <v>0</v>
      </c>
      <c r="BL100" s="15" t="s">
        <v>177</v>
      </c>
      <c r="BM100" s="189" t="s">
        <v>1954</v>
      </c>
    </row>
    <row r="101" spans="1:65" s="2" customFormat="1" ht="22.15" customHeight="1">
      <c r="A101" s="32"/>
      <c r="B101" s="33"/>
      <c r="C101" s="177" t="s">
        <v>220</v>
      </c>
      <c r="D101" s="196" t="s">
        <v>173</v>
      </c>
      <c r="E101" s="178" t="s">
        <v>1955</v>
      </c>
      <c r="F101" s="179" t="s">
        <v>1956</v>
      </c>
      <c r="G101" s="180" t="s">
        <v>210</v>
      </c>
      <c r="H101" s="181">
        <v>0</v>
      </c>
      <c r="I101" s="182"/>
      <c r="J101" s="183">
        <f t="shared" si="0"/>
        <v>0</v>
      </c>
      <c r="K101" s="184"/>
      <c r="L101" s="37"/>
      <c r="M101" s="185" t="s">
        <v>19</v>
      </c>
      <c r="N101" s="186" t="s">
        <v>45</v>
      </c>
      <c r="O101" s="62"/>
      <c r="P101" s="187">
        <f t="shared" si="1"/>
        <v>0</v>
      </c>
      <c r="Q101" s="187">
        <v>0</v>
      </c>
      <c r="R101" s="187">
        <f t="shared" si="2"/>
        <v>0</v>
      </c>
      <c r="S101" s="187">
        <v>0</v>
      </c>
      <c r="T101" s="188">
        <f t="shared" si="3"/>
        <v>0</v>
      </c>
      <c r="U101" s="32"/>
      <c r="V101" s="32"/>
      <c r="W101" s="32"/>
      <c r="X101" s="32"/>
      <c r="Y101" s="32"/>
      <c r="Z101" s="32"/>
      <c r="AA101" s="32"/>
      <c r="AB101" s="32"/>
      <c r="AC101" s="32"/>
      <c r="AD101" s="32"/>
      <c r="AE101" s="32"/>
      <c r="AR101" s="189" t="s">
        <v>177</v>
      </c>
      <c r="AT101" s="189" t="s">
        <v>173</v>
      </c>
      <c r="AU101" s="189" t="s">
        <v>81</v>
      </c>
      <c r="AY101" s="15" t="s">
        <v>168</v>
      </c>
      <c r="BE101" s="190">
        <f t="shared" si="4"/>
        <v>0</v>
      </c>
      <c r="BF101" s="190">
        <f t="shared" si="5"/>
        <v>0</v>
      </c>
      <c r="BG101" s="190">
        <f t="shared" si="6"/>
        <v>0</v>
      </c>
      <c r="BH101" s="190">
        <f t="shared" si="7"/>
        <v>0</v>
      </c>
      <c r="BI101" s="190">
        <f t="shared" si="8"/>
        <v>0</v>
      </c>
      <c r="BJ101" s="15" t="s">
        <v>81</v>
      </c>
      <c r="BK101" s="190">
        <f t="shared" si="9"/>
        <v>0</v>
      </c>
      <c r="BL101" s="15" t="s">
        <v>177</v>
      </c>
      <c r="BM101" s="189" t="s">
        <v>1957</v>
      </c>
    </row>
    <row r="102" spans="1:65" s="2" customFormat="1" ht="45" customHeight="1">
      <c r="A102" s="32"/>
      <c r="B102" s="33"/>
      <c r="C102" s="177" t="s">
        <v>229</v>
      </c>
      <c r="D102" s="196" t="s">
        <v>173</v>
      </c>
      <c r="E102" s="178" t="s">
        <v>1958</v>
      </c>
      <c r="F102" s="179" t="s">
        <v>1959</v>
      </c>
      <c r="G102" s="180" t="s">
        <v>1181</v>
      </c>
      <c r="H102" s="181">
        <v>0</v>
      </c>
      <c r="I102" s="182"/>
      <c r="J102" s="183">
        <f t="shared" si="0"/>
        <v>0</v>
      </c>
      <c r="K102" s="184"/>
      <c r="L102" s="37"/>
      <c r="M102" s="185" t="s">
        <v>19</v>
      </c>
      <c r="N102" s="186" t="s">
        <v>45</v>
      </c>
      <c r="O102" s="62"/>
      <c r="P102" s="187">
        <f t="shared" si="1"/>
        <v>0</v>
      </c>
      <c r="Q102" s="187">
        <v>0</v>
      </c>
      <c r="R102" s="187">
        <f t="shared" si="2"/>
        <v>0</v>
      </c>
      <c r="S102" s="187">
        <v>0</v>
      </c>
      <c r="T102" s="188">
        <f t="shared" si="3"/>
        <v>0</v>
      </c>
      <c r="U102" s="32"/>
      <c r="V102" s="32"/>
      <c r="W102" s="32"/>
      <c r="X102" s="32"/>
      <c r="Y102" s="32"/>
      <c r="Z102" s="32"/>
      <c r="AA102" s="32"/>
      <c r="AB102" s="32"/>
      <c r="AC102" s="32"/>
      <c r="AD102" s="32"/>
      <c r="AE102" s="32"/>
      <c r="AR102" s="189" t="s">
        <v>177</v>
      </c>
      <c r="AT102" s="189" t="s">
        <v>173</v>
      </c>
      <c r="AU102" s="189" t="s">
        <v>81</v>
      </c>
      <c r="AY102" s="15" t="s">
        <v>168</v>
      </c>
      <c r="BE102" s="190">
        <f t="shared" si="4"/>
        <v>0</v>
      </c>
      <c r="BF102" s="190">
        <f t="shared" si="5"/>
        <v>0</v>
      </c>
      <c r="BG102" s="190">
        <f t="shared" si="6"/>
        <v>0</v>
      </c>
      <c r="BH102" s="190">
        <f t="shared" si="7"/>
        <v>0</v>
      </c>
      <c r="BI102" s="190">
        <f t="shared" si="8"/>
        <v>0</v>
      </c>
      <c r="BJ102" s="15" t="s">
        <v>81</v>
      </c>
      <c r="BK102" s="190">
        <f t="shared" si="9"/>
        <v>0</v>
      </c>
      <c r="BL102" s="15" t="s">
        <v>177</v>
      </c>
      <c r="BM102" s="189" t="s">
        <v>1960</v>
      </c>
    </row>
    <row r="103" spans="1:65" s="12" customFormat="1" ht="25.9" customHeight="1">
      <c r="B103" s="161"/>
      <c r="C103" s="162"/>
      <c r="D103" s="163" t="s">
        <v>73</v>
      </c>
      <c r="E103" s="164" t="s">
        <v>1817</v>
      </c>
      <c r="F103" s="164" t="s">
        <v>1961</v>
      </c>
      <c r="G103" s="162"/>
      <c r="H103" s="162"/>
      <c r="I103" s="165"/>
      <c r="J103" s="166">
        <f>BK103</f>
        <v>0</v>
      </c>
      <c r="K103" s="162"/>
      <c r="L103" s="167"/>
      <c r="M103" s="168"/>
      <c r="N103" s="169"/>
      <c r="O103" s="169"/>
      <c r="P103" s="170">
        <f>SUM(P104:P121)</f>
        <v>0</v>
      </c>
      <c r="Q103" s="169"/>
      <c r="R103" s="170">
        <f>SUM(R104:R121)</f>
        <v>0</v>
      </c>
      <c r="S103" s="169"/>
      <c r="T103" s="171">
        <f>SUM(T104:T121)</f>
        <v>0</v>
      </c>
      <c r="AR103" s="172" t="s">
        <v>83</v>
      </c>
      <c r="AT103" s="173" t="s">
        <v>73</v>
      </c>
      <c r="AU103" s="173" t="s">
        <v>74</v>
      </c>
      <c r="AY103" s="172" t="s">
        <v>168</v>
      </c>
      <c r="BK103" s="174">
        <f>SUM(BK104:BK121)</f>
        <v>0</v>
      </c>
    </row>
    <row r="104" spans="1:65" s="2" customFormat="1" ht="22.15" customHeight="1">
      <c r="A104" s="32"/>
      <c r="B104" s="33"/>
      <c r="C104" s="177" t="s">
        <v>234</v>
      </c>
      <c r="D104" s="196" t="s">
        <v>173</v>
      </c>
      <c r="E104" s="178" t="s">
        <v>1962</v>
      </c>
      <c r="F104" s="179" t="s">
        <v>1963</v>
      </c>
      <c r="G104" s="180" t="s">
        <v>1581</v>
      </c>
      <c r="H104" s="181">
        <v>0</v>
      </c>
      <c r="I104" s="182"/>
      <c r="J104" s="183">
        <f t="shared" ref="J104:J121" si="10">ROUND(I104*H104,2)</f>
        <v>0</v>
      </c>
      <c r="K104" s="184"/>
      <c r="L104" s="37"/>
      <c r="M104" s="185" t="s">
        <v>19</v>
      </c>
      <c r="N104" s="186" t="s">
        <v>45</v>
      </c>
      <c r="O104" s="62"/>
      <c r="P104" s="187">
        <f t="shared" ref="P104:P121" si="11">O104*H104</f>
        <v>0</v>
      </c>
      <c r="Q104" s="187">
        <v>0</v>
      </c>
      <c r="R104" s="187">
        <f t="shared" ref="R104:R121" si="12">Q104*H104</f>
        <v>0</v>
      </c>
      <c r="S104" s="187">
        <v>0</v>
      </c>
      <c r="T104" s="188">
        <f t="shared" ref="T104:T121" si="13">S104*H104</f>
        <v>0</v>
      </c>
      <c r="U104" s="32"/>
      <c r="V104" s="32"/>
      <c r="W104" s="32"/>
      <c r="X104" s="32"/>
      <c r="Y104" s="32"/>
      <c r="Z104" s="32"/>
      <c r="AA104" s="32"/>
      <c r="AB104" s="32"/>
      <c r="AC104" s="32"/>
      <c r="AD104" s="32"/>
      <c r="AE104" s="32"/>
      <c r="AR104" s="189" t="s">
        <v>177</v>
      </c>
      <c r="AT104" s="189" t="s">
        <v>173</v>
      </c>
      <c r="AU104" s="189" t="s">
        <v>81</v>
      </c>
      <c r="AY104" s="15" t="s">
        <v>168</v>
      </c>
      <c r="BE104" s="190">
        <f t="shared" ref="BE104:BE121" si="14">IF(N104="základní",J104,0)</f>
        <v>0</v>
      </c>
      <c r="BF104" s="190">
        <f t="shared" ref="BF104:BF121" si="15">IF(N104="snížená",J104,0)</f>
        <v>0</v>
      </c>
      <c r="BG104" s="190">
        <f t="shared" ref="BG104:BG121" si="16">IF(N104="zákl. přenesená",J104,0)</f>
        <v>0</v>
      </c>
      <c r="BH104" s="190">
        <f t="shared" ref="BH104:BH121" si="17">IF(N104="sníž. přenesená",J104,0)</f>
        <v>0</v>
      </c>
      <c r="BI104" s="190">
        <f t="shared" ref="BI104:BI121" si="18">IF(N104="nulová",J104,0)</f>
        <v>0</v>
      </c>
      <c r="BJ104" s="15" t="s">
        <v>81</v>
      </c>
      <c r="BK104" s="190">
        <f t="shared" ref="BK104:BK121" si="19">ROUND(I104*H104,2)</f>
        <v>0</v>
      </c>
      <c r="BL104" s="15" t="s">
        <v>177</v>
      </c>
      <c r="BM104" s="189" t="s">
        <v>1964</v>
      </c>
    </row>
    <row r="105" spans="1:65" s="2" customFormat="1" ht="22.15" customHeight="1">
      <c r="A105" s="32"/>
      <c r="B105" s="33"/>
      <c r="C105" s="177" t="s">
        <v>239</v>
      </c>
      <c r="D105" s="196" t="s">
        <v>173</v>
      </c>
      <c r="E105" s="178" t="s">
        <v>1965</v>
      </c>
      <c r="F105" s="179" t="s">
        <v>1966</v>
      </c>
      <c r="G105" s="180" t="s">
        <v>1581</v>
      </c>
      <c r="H105" s="181">
        <v>0</v>
      </c>
      <c r="I105" s="182"/>
      <c r="J105" s="183">
        <f t="shared" si="10"/>
        <v>0</v>
      </c>
      <c r="K105" s="184"/>
      <c r="L105" s="37"/>
      <c r="M105" s="185" t="s">
        <v>19</v>
      </c>
      <c r="N105" s="186" t="s">
        <v>45</v>
      </c>
      <c r="O105" s="62"/>
      <c r="P105" s="187">
        <f t="shared" si="11"/>
        <v>0</v>
      </c>
      <c r="Q105" s="187">
        <v>0</v>
      </c>
      <c r="R105" s="187">
        <f t="shared" si="12"/>
        <v>0</v>
      </c>
      <c r="S105" s="187">
        <v>0</v>
      </c>
      <c r="T105" s="188">
        <f t="shared" si="13"/>
        <v>0</v>
      </c>
      <c r="U105" s="32"/>
      <c r="V105" s="32"/>
      <c r="W105" s="32"/>
      <c r="X105" s="32"/>
      <c r="Y105" s="32"/>
      <c r="Z105" s="32"/>
      <c r="AA105" s="32"/>
      <c r="AB105" s="32"/>
      <c r="AC105" s="32"/>
      <c r="AD105" s="32"/>
      <c r="AE105" s="32"/>
      <c r="AR105" s="189" t="s">
        <v>177</v>
      </c>
      <c r="AT105" s="189" t="s">
        <v>173</v>
      </c>
      <c r="AU105" s="189" t="s">
        <v>81</v>
      </c>
      <c r="AY105" s="15" t="s">
        <v>168</v>
      </c>
      <c r="BE105" s="190">
        <f t="shared" si="14"/>
        <v>0</v>
      </c>
      <c r="BF105" s="190">
        <f t="shared" si="15"/>
        <v>0</v>
      </c>
      <c r="BG105" s="190">
        <f t="shared" si="16"/>
        <v>0</v>
      </c>
      <c r="BH105" s="190">
        <f t="shared" si="17"/>
        <v>0</v>
      </c>
      <c r="BI105" s="190">
        <f t="shared" si="18"/>
        <v>0</v>
      </c>
      <c r="BJ105" s="15" t="s">
        <v>81</v>
      </c>
      <c r="BK105" s="190">
        <f t="shared" si="19"/>
        <v>0</v>
      </c>
      <c r="BL105" s="15" t="s">
        <v>177</v>
      </c>
      <c r="BM105" s="189" t="s">
        <v>1967</v>
      </c>
    </row>
    <row r="106" spans="1:65" s="2" customFormat="1" ht="22.15" customHeight="1">
      <c r="A106" s="32"/>
      <c r="B106" s="33"/>
      <c r="C106" s="177" t="s">
        <v>244</v>
      </c>
      <c r="D106" s="196" t="s">
        <v>173</v>
      </c>
      <c r="E106" s="178" t="s">
        <v>1968</v>
      </c>
      <c r="F106" s="179" t="s">
        <v>1969</v>
      </c>
      <c r="G106" s="180" t="s">
        <v>1581</v>
      </c>
      <c r="H106" s="181">
        <v>0</v>
      </c>
      <c r="I106" s="182"/>
      <c r="J106" s="183">
        <f t="shared" si="10"/>
        <v>0</v>
      </c>
      <c r="K106" s="184"/>
      <c r="L106" s="37"/>
      <c r="M106" s="185" t="s">
        <v>19</v>
      </c>
      <c r="N106" s="186" t="s">
        <v>45</v>
      </c>
      <c r="O106" s="62"/>
      <c r="P106" s="187">
        <f t="shared" si="11"/>
        <v>0</v>
      </c>
      <c r="Q106" s="187">
        <v>0</v>
      </c>
      <c r="R106" s="187">
        <f t="shared" si="12"/>
        <v>0</v>
      </c>
      <c r="S106" s="187">
        <v>0</v>
      </c>
      <c r="T106" s="188">
        <f t="shared" si="13"/>
        <v>0</v>
      </c>
      <c r="U106" s="32"/>
      <c r="V106" s="32"/>
      <c r="W106" s="32"/>
      <c r="X106" s="32"/>
      <c r="Y106" s="32"/>
      <c r="Z106" s="32"/>
      <c r="AA106" s="32"/>
      <c r="AB106" s="32"/>
      <c r="AC106" s="32"/>
      <c r="AD106" s="32"/>
      <c r="AE106" s="32"/>
      <c r="AR106" s="189" t="s">
        <v>177</v>
      </c>
      <c r="AT106" s="189" t="s">
        <v>173</v>
      </c>
      <c r="AU106" s="189" t="s">
        <v>81</v>
      </c>
      <c r="AY106" s="15" t="s">
        <v>168</v>
      </c>
      <c r="BE106" s="190">
        <f t="shared" si="14"/>
        <v>0</v>
      </c>
      <c r="BF106" s="190">
        <f t="shared" si="15"/>
        <v>0</v>
      </c>
      <c r="BG106" s="190">
        <f t="shared" si="16"/>
        <v>0</v>
      </c>
      <c r="BH106" s="190">
        <f t="shared" si="17"/>
        <v>0</v>
      </c>
      <c r="BI106" s="190">
        <f t="shared" si="18"/>
        <v>0</v>
      </c>
      <c r="BJ106" s="15" t="s">
        <v>81</v>
      </c>
      <c r="BK106" s="190">
        <f t="shared" si="19"/>
        <v>0</v>
      </c>
      <c r="BL106" s="15" t="s">
        <v>177</v>
      </c>
      <c r="BM106" s="189" t="s">
        <v>1970</v>
      </c>
    </row>
    <row r="107" spans="1:65" s="2" customFormat="1" ht="14.45" customHeight="1">
      <c r="A107" s="32"/>
      <c r="B107" s="33"/>
      <c r="C107" s="177" t="s">
        <v>8</v>
      </c>
      <c r="D107" s="196" t="s">
        <v>173</v>
      </c>
      <c r="E107" s="178" t="s">
        <v>1971</v>
      </c>
      <c r="F107" s="179" t="s">
        <v>1972</v>
      </c>
      <c r="G107" s="180" t="s">
        <v>1581</v>
      </c>
      <c r="H107" s="181">
        <v>0</v>
      </c>
      <c r="I107" s="182"/>
      <c r="J107" s="183">
        <f t="shared" si="10"/>
        <v>0</v>
      </c>
      <c r="K107" s="184"/>
      <c r="L107" s="37"/>
      <c r="M107" s="185" t="s">
        <v>19</v>
      </c>
      <c r="N107" s="186" t="s">
        <v>45</v>
      </c>
      <c r="O107" s="62"/>
      <c r="P107" s="187">
        <f t="shared" si="11"/>
        <v>0</v>
      </c>
      <c r="Q107" s="187">
        <v>0</v>
      </c>
      <c r="R107" s="187">
        <f t="shared" si="12"/>
        <v>0</v>
      </c>
      <c r="S107" s="187">
        <v>0</v>
      </c>
      <c r="T107" s="188">
        <f t="shared" si="13"/>
        <v>0</v>
      </c>
      <c r="U107" s="32"/>
      <c r="V107" s="32"/>
      <c r="W107" s="32"/>
      <c r="X107" s="32"/>
      <c r="Y107" s="32"/>
      <c r="Z107" s="32"/>
      <c r="AA107" s="32"/>
      <c r="AB107" s="32"/>
      <c r="AC107" s="32"/>
      <c r="AD107" s="32"/>
      <c r="AE107" s="32"/>
      <c r="AR107" s="189" t="s">
        <v>177</v>
      </c>
      <c r="AT107" s="189" t="s">
        <v>173</v>
      </c>
      <c r="AU107" s="189" t="s">
        <v>81</v>
      </c>
      <c r="AY107" s="15" t="s">
        <v>168</v>
      </c>
      <c r="BE107" s="190">
        <f t="shared" si="14"/>
        <v>0</v>
      </c>
      <c r="BF107" s="190">
        <f t="shared" si="15"/>
        <v>0</v>
      </c>
      <c r="BG107" s="190">
        <f t="shared" si="16"/>
        <v>0</v>
      </c>
      <c r="BH107" s="190">
        <f t="shared" si="17"/>
        <v>0</v>
      </c>
      <c r="BI107" s="190">
        <f t="shared" si="18"/>
        <v>0</v>
      </c>
      <c r="BJ107" s="15" t="s">
        <v>81</v>
      </c>
      <c r="BK107" s="190">
        <f t="shared" si="19"/>
        <v>0</v>
      </c>
      <c r="BL107" s="15" t="s">
        <v>177</v>
      </c>
      <c r="BM107" s="189" t="s">
        <v>1973</v>
      </c>
    </row>
    <row r="108" spans="1:65" s="2" customFormat="1" ht="14.45" customHeight="1">
      <c r="A108" s="32"/>
      <c r="B108" s="33"/>
      <c r="C108" s="177" t="s">
        <v>253</v>
      </c>
      <c r="D108" s="196" t="s">
        <v>173</v>
      </c>
      <c r="E108" s="178" t="s">
        <v>1974</v>
      </c>
      <c r="F108" s="179" t="s">
        <v>1975</v>
      </c>
      <c r="G108" s="180" t="s">
        <v>1581</v>
      </c>
      <c r="H108" s="181">
        <v>0</v>
      </c>
      <c r="I108" s="182"/>
      <c r="J108" s="183">
        <f t="shared" si="10"/>
        <v>0</v>
      </c>
      <c r="K108" s="184"/>
      <c r="L108" s="37"/>
      <c r="M108" s="185" t="s">
        <v>19</v>
      </c>
      <c r="N108" s="186" t="s">
        <v>45</v>
      </c>
      <c r="O108" s="62"/>
      <c r="P108" s="187">
        <f t="shared" si="11"/>
        <v>0</v>
      </c>
      <c r="Q108" s="187">
        <v>0</v>
      </c>
      <c r="R108" s="187">
        <f t="shared" si="12"/>
        <v>0</v>
      </c>
      <c r="S108" s="187">
        <v>0</v>
      </c>
      <c r="T108" s="188">
        <f t="shared" si="13"/>
        <v>0</v>
      </c>
      <c r="U108" s="32"/>
      <c r="V108" s="32"/>
      <c r="W108" s="32"/>
      <c r="X108" s="32"/>
      <c r="Y108" s="32"/>
      <c r="Z108" s="32"/>
      <c r="AA108" s="32"/>
      <c r="AB108" s="32"/>
      <c r="AC108" s="32"/>
      <c r="AD108" s="32"/>
      <c r="AE108" s="32"/>
      <c r="AR108" s="189" t="s">
        <v>177</v>
      </c>
      <c r="AT108" s="189" t="s">
        <v>173</v>
      </c>
      <c r="AU108" s="189" t="s">
        <v>81</v>
      </c>
      <c r="AY108" s="15" t="s">
        <v>168</v>
      </c>
      <c r="BE108" s="190">
        <f t="shared" si="14"/>
        <v>0</v>
      </c>
      <c r="BF108" s="190">
        <f t="shared" si="15"/>
        <v>0</v>
      </c>
      <c r="BG108" s="190">
        <f t="shared" si="16"/>
        <v>0</v>
      </c>
      <c r="BH108" s="190">
        <f t="shared" si="17"/>
        <v>0</v>
      </c>
      <c r="BI108" s="190">
        <f t="shared" si="18"/>
        <v>0</v>
      </c>
      <c r="BJ108" s="15" t="s">
        <v>81</v>
      </c>
      <c r="BK108" s="190">
        <f t="shared" si="19"/>
        <v>0</v>
      </c>
      <c r="BL108" s="15" t="s">
        <v>177</v>
      </c>
      <c r="BM108" s="189" t="s">
        <v>1976</v>
      </c>
    </row>
    <row r="109" spans="1:65" s="2" customFormat="1" ht="14.45" customHeight="1">
      <c r="A109" s="32"/>
      <c r="B109" s="33"/>
      <c r="C109" s="177" t="s">
        <v>258</v>
      </c>
      <c r="D109" s="196" t="s">
        <v>173</v>
      </c>
      <c r="E109" s="178" t="s">
        <v>1977</v>
      </c>
      <c r="F109" s="179" t="s">
        <v>1978</v>
      </c>
      <c r="G109" s="180" t="s">
        <v>1581</v>
      </c>
      <c r="H109" s="181">
        <v>0</v>
      </c>
      <c r="I109" s="182"/>
      <c r="J109" s="183">
        <f t="shared" si="10"/>
        <v>0</v>
      </c>
      <c r="K109" s="184"/>
      <c r="L109" s="37"/>
      <c r="M109" s="185" t="s">
        <v>19</v>
      </c>
      <c r="N109" s="186" t="s">
        <v>45</v>
      </c>
      <c r="O109" s="62"/>
      <c r="P109" s="187">
        <f t="shared" si="11"/>
        <v>0</v>
      </c>
      <c r="Q109" s="187">
        <v>0</v>
      </c>
      <c r="R109" s="187">
        <f t="shared" si="12"/>
        <v>0</v>
      </c>
      <c r="S109" s="187">
        <v>0</v>
      </c>
      <c r="T109" s="188">
        <f t="shared" si="13"/>
        <v>0</v>
      </c>
      <c r="U109" s="32"/>
      <c r="V109" s="32"/>
      <c r="W109" s="32"/>
      <c r="X109" s="32"/>
      <c r="Y109" s="32"/>
      <c r="Z109" s="32"/>
      <c r="AA109" s="32"/>
      <c r="AB109" s="32"/>
      <c r="AC109" s="32"/>
      <c r="AD109" s="32"/>
      <c r="AE109" s="32"/>
      <c r="AR109" s="189" t="s">
        <v>177</v>
      </c>
      <c r="AT109" s="189" t="s">
        <v>173</v>
      </c>
      <c r="AU109" s="189" t="s">
        <v>81</v>
      </c>
      <c r="AY109" s="15" t="s">
        <v>168</v>
      </c>
      <c r="BE109" s="190">
        <f t="shared" si="14"/>
        <v>0</v>
      </c>
      <c r="BF109" s="190">
        <f t="shared" si="15"/>
        <v>0</v>
      </c>
      <c r="BG109" s="190">
        <f t="shared" si="16"/>
        <v>0</v>
      </c>
      <c r="BH109" s="190">
        <f t="shared" si="17"/>
        <v>0</v>
      </c>
      <c r="BI109" s="190">
        <f t="shared" si="18"/>
        <v>0</v>
      </c>
      <c r="BJ109" s="15" t="s">
        <v>81</v>
      </c>
      <c r="BK109" s="190">
        <f t="shared" si="19"/>
        <v>0</v>
      </c>
      <c r="BL109" s="15" t="s">
        <v>177</v>
      </c>
      <c r="BM109" s="189" t="s">
        <v>1979</v>
      </c>
    </row>
    <row r="110" spans="1:65" s="2" customFormat="1" ht="14.45" customHeight="1">
      <c r="A110" s="32"/>
      <c r="B110" s="33"/>
      <c r="C110" s="177" t="s">
        <v>263</v>
      </c>
      <c r="D110" s="196" t="s">
        <v>173</v>
      </c>
      <c r="E110" s="178" t="s">
        <v>1980</v>
      </c>
      <c r="F110" s="179" t="s">
        <v>1981</v>
      </c>
      <c r="G110" s="180" t="s">
        <v>1581</v>
      </c>
      <c r="H110" s="181">
        <v>0</v>
      </c>
      <c r="I110" s="182"/>
      <c r="J110" s="183">
        <f t="shared" si="10"/>
        <v>0</v>
      </c>
      <c r="K110" s="184"/>
      <c r="L110" s="37"/>
      <c r="M110" s="185" t="s">
        <v>19</v>
      </c>
      <c r="N110" s="186" t="s">
        <v>45</v>
      </c>
      <c r="O110" s="62"/>
      <c r="P110" s="187">
        <f t="shared" si="11"/>
        <v>0</v>
      </c>
      <c r="Q110" s="187">
        <v>0</v>
      </c>
      <c r="R110" s="187">
        <f t="shared" si="12"/>
        <v>0</v>
      </c>
      <c r="S110" s="187">
        <v>0</v>
      </c>
      <c r="T110" s="188">
        <f t="shared" si="13"/>
        <v>0</v>
      </c>
      <c r="U110" s="32"/>
      <c r="V110" s="32"/>
      <c r="W110" s="32"/>
      <c r="X110" s="32"/>
      <c r="Y110" s="32"/>
      <c r="Z110" s="32"/>
      <c r="AA110" s="32"/>
      <c r="AB110" s="32"/>
      <c r="AC110" s="32"/>
      <c r="AD110" s="32"/>
      <c r="AE110" s="32"/>
      <c r="AR110" s="189" t="s">
        <v>177</v>
      </c>
      <c r="AT110" s="189" t="s">
        <v>173</v>
      </c>
      <c r="AU110" s="189" t="s">
        <v>81</v>
      </c>
      <c r="AY110" s="15" t="s">
        <v>168</v>
      </c>
      <c r="BE110" s="190">
        <f t="shared" si="14"/>
        <v>0</v>
      </c>
      <c r="BF110" s="190">
        <f t="shared" si="15"/>
        <v>0</v>
      </c>
      <c r="BG110" s="190">
        <f t="shared" si="16"/>
        <v>0</v>
      </c>
      <c r="BH110" s="190">
        <f t="shared" si="17"/>
        <v>0</v>
      </c>
      <c r="BI110" s="190">
        <f t="shared" si="18"/>
        <v>0</v>
      </c>
      <c r="BJ110" s="15" t="s">
        <v>81</v>
      </c>
      <c r="BK110" s="190">
        <f t="shared" si="19"/>
        <v>0</v>
      </c>
      <c r="BL110" s="15" t="s">
        <v>177</v>
      </c>
      <c r="BM110" s="189" t="s">
        <v>1982</v>
      </c>
    </row>
    <row r="111" spans="1:65" s="2" customFormat="1" ht="14.45" customHeight="1">
      <c r="A111" s="32"/>
      <c r="B111" s="33"/>
      <c r="C111" s="177" t="s">
        <v>268</v>
      </c>
      <c r="D111" s="196" t="s">
        <v>173</v>
      </c>
      <c r="E111" s="178" t="s">
        <v>1983</v>
      </c>
      <c r="F111" s="179" t="s">
        <v>1984</v>
      </c>
      <c r="G111" s="180" t="s">
        <v>1581</v>
      </c>
      <c r="H111" s="181">
        <v>0</v>
      </c>
      <c r="I111" s="182"/>
      <c r="J111" s="183">
        <f t="shared" si="10"/>
        <v>0</v>
      </c>
      <c r="K111" s="184"/>
      <c r="L111" s="37"/>
      <c r="M111" s="185" t="s">
        <v>19</v>
      </c>
      <c r="N111" s="186" t="s">
        <v>45</v>
      </c>
      <c r="O111" s="62"/>
      <c r="P111" s="187">
        <f t="shared" si="11"/>
        <v>0</v>
      </c>
      <c r="Q111" s="187">
        <v>0</v>
      </c>
      <c r="R111" s="187">
        <f t="shared" si="12"/>
        <v>0</v>
      </c>
      <c r="S111" s="187">
        <v>0</v>
      </c>
      <c r="T111" s="188">
        <f t="shared" si="13"/>
        <v>0</v>
      </c>
      <c r="U111" s="32"/>
      <c r="V111" s="32"/>
      <c r="W111" s="32"/>
      <c r="X111" s="32"/>
      <c r="Y111" s="32"/>
      <c r="Z111" s="32"/>
      <c r="AA111" s="32"/>
      <c r="AB111" s="32"/>
      <c r="AC111" s="32"/>
      <c r="AD111" s="32"/>
      <c r="AE111" s="32"/>
      <c r="AR111" s="189" t="s">
        <v>177</v>
      </c>
      <c r="AT111" s="189" t="s">
        <v>173</v>
      </c>
      <c r="AU111" s="189" t="s">
        <v>81</v>
      </c>
      <c r="AY111" s="15" t="s">
        <v>168</v>
      </c>
      <c r="BE111" s="190">
        <f t="shared" si="14"/>
        <v>0</v>
      </c>
      <c r="BF111" s="190">
        <f t="shared" si="15"/>
        <v>0</v>
      </c>
      <c r="BG111" s="190">
        <f t="shared" si="16"/>
        <v>0</v>
      </c>
      <c r="BH111" s="190">
        <f t="shared" si="17"/>
        <v>0</v>
      </c>
      <c r="BI111" s="190">
        <f t="shared" si="18"/>
        <v>0</v>
      </c>
      <c r="BJ111" s="15" t="s">
        <v>81</v>
      </c>
      <c r="BK111" s="190">
        <f t="shared" si="19"/>
        <v>0</v>
      </c>
      <c r="BL111" s="15" t="s">
        <v>177</v>
      </c>
      <c r="BM111" s="189" t="s">
        <v>1985</v>
      </c>
    </row>
    <row r="112" spans="1:65" s="2" customFormat="1" ht="22.15" customHeight="1">
      <c r="A112" s="32"/>
      <c r="B112" s="33"/>
      <c r="C112" s="177" t="s">
        <v>275</v>
      </c>
      <c r="D112" s="196" t="s">
        <v>173</v>
      </c>
      <c r="E112" s="178" t="s">
        <v>1986</v>
      </c>
      <c r="F112" s="179" t="s">
        <v>1987</v>
      </c>
      <c r="G112" s="180" t="s">
        <v>1581</v>
      </c>
      <c r="H112" s="181">
        <v>0</v>
      </c>
      <c r="I112" s="182"/>
      <c r="J112" s="183">
        <f t="shared" si="10"/>
        <v>0</v>
      </c>
      <c r="K112" s="184"/>
      <c r="L112" s="37"/>
      <c r="M112" s="185" t="s">
        <v>19</v>
      </c>
      <c r="N112" s="186" t="s">
        <v>45</v>
      </c>
      <c r="O112" s="62"/>
      <c r="P112" s="187">
        <f t="shared" si="11"/>
        <v>0</v>
      </c>
      <c r="Q112" s="187">
        <v>0</v>
      </c>
      <c r="R112" s="187">
        <f t="shared" si="12"/>
        <v>0</v>
      </c>
      <c r="S112" s="187">
        <v>0</v>
      </c>
      <c r="T112" s="188">
        <f t="shared" si="13"/>
        <v>0</v>
      </c>
      <c r="U112" s="32"/>
      <c r="V112" s="32"/>
      <c r="W112" s="32"/>
      <c r="X112" s="32"/>
      <c r="Y112" s="32"/>
      <c r="Z112" s="32"/>
      <c r="AA112" s="32"/>
      <c r="AB112" s="32"/>
      <c r="AC112" s="32"/>
      <c r="AD112" s="32"/>
      <c r="AE112" s="32"/>
      <c r="AR112" s="189" t="s">
        <v>177</v>
      </c>
      <c r="AT112" s="189" t="s">
        <v>173</v>
      </c>
      <c r="AU112" s="189" t="s">
        <v>81</v>
      </c>
      <c r="AY112" s="15" t="s">
        <v>168</v>
      </c>
      <c r="BE112" s="190">
        <f t="shared" si="14"/>
        <v>0</v>
      </c>
      <c r="BF112" s="190">
        <f t="shared" si="15"/>
        <v>0</v>
      </c>
      <c r="BG112" s="190">
        <f t="shared" si="16"/>
        <v>0</v>
      </c>
      <c r="BH112" s="190">
        <f t="shared" si="17"/>
        <v>0</v>
      </c>
      <c r="BI112" s="190">
        <f t="shared" si="18"/>
        <v>0</v>
      </c>
      <c r="BJ112" s="15" t="s">
        <v>81</v>
      </c>
      <c r="BK112" s="190">
        <f t="shared" si="19"/>
        <v>0</v>
      </c>
      <c r="BL112" s="15" t="s">
        <v>177</v>
      </c>
      <c r="BM112" s="189" t="s">
        <v>1988</v>
      </c>
    </row>
    <row r="113" spans="1:65" s="2" customFormat="1" ht="22.15" customHeight="1">
      <c r="A113" s="32"/>
      <c r="B113" s="33"/>
      <c r="C113" s="177" t="s">
        <v>7</v>
      </c>
      <c r="D113" s="196" t="s">
        <v>173</v>
      </c>
      <c r="E113" s="178" t="s">
        <v>1989</v>
      </c>
      <c r="F113" s="179" t="s">
        <v>1990</v>
      </c>
      <c r="G113" s="180" t="s">
        <v>1581</v>
      </c>
      <c r="H113" s="181">
        <v>0</v>
      </c>
      <c r="I113" s="182"/>
      <c r="J113" s="183">
        <f t="shared" si="10"/>
        <v>0</v>
      </c>
      <c r="K113" s="184"/>
      <c r="L113" s="37"/>
      <c r="M113" s="185" t="s">
        <v>19</v>
      </c>
      <c r="N113" s="186" t="s">
        <v>45</v>
      </c>
      <c r="O113" s="62"/>
      <c r="P113" s="187">
        <f t="shared" si="11"/>
        <v>0</v>
      </c>
      <c r="Q113" s="187">
        <v>0</v>
      </c>
      <c r="R113" s="187">
        <f t="shared" si="12"/>
        <v>0</v>
      </c>
      <c r="S113" s="187">
        <v>0</v>
      </c>
      <c r="T113" s="188">
        <f t="shared" si="13"/>
        <v>0</v>
      </c>
      <c r="U113" s="32"/>
      <c r="V113" s="32"/>
      <c r="W113" s="32"/>
      <c r="X113" s="32"/>
      <c r="Y113" s="32"/>
      <c r="Z113" s="32"/>
      <c r="AA113" s="32"/>
      <c r="AB113" s="32"/>
      <c r="AC113" s="32"/>
      <c r="AD113" s="32"/>
      <c r="AE113" s="32"/>
      <c r="AR113" s="189" t="s">
        <v>177</v>
      </c>
      <c r="AT113" s="189" t="s">
        <v>173</v>
      </c>
      <c r="AU113" s="189" t="s">
        <v>81</v>
      </c>
      <c r="AY113" s="15" t="s">
        <v>168</v>
      </c>
      <c r="BE113" s="190">
        <f t="shared" si="14"/>
        <v>0</v>
      </c>
      <c r="BF113" s="190">
        <f t="shared" si="15"/>
        <v>0</v>
      </c>
      <c r="BG113" s="190">
        <f t="shared" si="16"/>
        <v>0</v>
      </c>
      <c r="BH113" s="190">
        <f t="shared" si="17"/>
        <v>0</v>
      </c>
      <c r="BI113" s="190">
        <f t="shared" si="18"/>
        <v>0</v>
      </c>
      <c r="BJ113" s="15" t="s">
        <v>81</v>
      </c>
      <c r="BK113" s="190">
        <f t="shared" si="19"/>
        <v>0</v>
      </c>
      <c r="BL113" s="15" t="s">
        <v>177</v>
      </c>
      <c r="BM113" s="189" t="s">
        <v>1991</v>
      </c>
    </row>
    <row r="114" spans="1:65" s="2" customFormat="1" ht="19.899999999999999" customHeight="1">
      <c r="A114" s="32"/>
      <c r="B114" s="33"/>
      <c r="C114" s="177" t="s">
        <v>281</v>
      </c>
      <c r="D114" s="196" t="s">
        <v>173</v>
      </c>
      <c r="E114" s="178" t="s">
        <v>1992</v>
      </c>
      <c r="F114" s="179" t="s">
        <v>1947</v>
      </c>
      <c r="G114" s="180" t="s">
        <v>210</v>
      </c>
      <c r="H114" s="181">
        <v>0</v>
      </c>
      <c r="I114" s="182"/>
      <c r="J114" s="183">
        <f t="shared" si="10"/>
        <v>0</v>
      </c>
      <c r="K114" s="184"/>
      <c r="L114" s="37"/>
      <c r="M114" s="185" t="s">
        <v>19</v>
      </c>
      <c r="N114" s="186" t="s">
        <v>45</v>
      </c>
      <c r="O114" s="62"/>
      <c r="P114" s="187">
        <f t="shared" si="11"/>
        <v>0</v>
      </c>
      <c r="Q114" s="187">
        <v>0</v>
      </c>
      <c r="R114" s="187">
        <f t="shared" si="12"/>
        <v>0</v>
      </c>
      <c r="S114" s="187">
        <v>0</v>
      </c>
      <c r="T114" s="188">
        <f t="shared" si="13"/>
        <v>0</v>
      </c>
      <c r="U114" s="32"/>
      <c r="V114" s="32"/>
      <c r="W114" s="32"/>
      <c r="X114" s="32"/>
      <c r="Y114" s="32"/>
      <c r="Z114" s="32"/>
      <c r="AA114" s="32"/>
      <c r="AB114" s="32"/>
      <c r="AC114" s="32"/>
      <c r="AD114" s="32"/>
      <c r="AE114" s="32"/>
      <c r="AR114" s="189" t="s">
        <v>177</v>
      </c>
      <c r="AT114" s="189" t="s">
        <v>173</v>
      </c>
      <c r="AU114" s="189" t="s">
        <v>81</v>
      </c>
      <c r="AY114" s="15" t="s">
        <v>168</v>
      </c>
      <c r="BE114" s="190">
        <f t="shared" si="14"/>
        <v>0</v>
      </c>
      <c r="BF114" s="190">
        <f t="shared" si="15"/>
        <v>0</v>
      </c>
      <c r="BG114" s="190">
        <f t="shared" si="16"/>
        <v>0</v>
      </c>
      <c r="BH114" s="190">
        <f t="shared" si="17"/>
        <v>0</v>
      </c>
      <c r="BI114" s="190">
        <f t="shared" si="18"/>
        <v>0</v>
      </c>
      <c r="BJ114" s="15" t="s">
        <v>81</v>
      </c>
      <c r="BK114" s="190">
        <f t="shared" si="19"/>
        <v>0</v>
      </c>
      <c r="BL114" s="15" t="s">
        <v>177</v>
      </c>
      <c r="BM114" s="189" t="s">
        <v>1993</v>
      </c>
    </row>
    <row r="115" spans="1:65" s="2" customFormat="1" ht="19.899999999999999" customHeight="1">
      <c r="A115" s="32"/>
      <c r="B115" s="33"/>
      <c r="C115" s="177" t="s">
        <v>286</v>
      </c>
      <c r="D115" s="196" t="s">
        <v>173</v>
      </c>
      <c r="E115" s="178" t="s">
        <v>1994</v>
      </c>
      <c r="F115" s="179" t="s">
        <v>1995</v>
      </c>
      <c r="G115" s="180" t="s">
        <v>1996</v>
      </c>
      <c r="H115" s="181">
        <v>0</v>
      </c>
      <c r="I115" s="182"/>
      <c r="J115" s="183">
        <f t="shared" si="10"/>
        <v>0</v>
      </c>
      <c r="K115" s="184"/>
      <c r="L115" s="37"/>
      <c r="M115" s="185" t="s">
        <v>19</v>
      </c>
      <c r="N115" s="186" t="s">
        <v>45</v>
      </c>
      <c r="O115" s="62"/>
      <c r="P115" s="187">
        <f t="shared" si="11"/>
        <v>0</v>
      </c>
      <c r="Q115" s="187">
        <v>0</v>
      </c>
      <c r="R115" s="187">
        <f t="shared" si="12"/>
        <v>0</v>
      </c>
      <c r="S115" s="187">
        <v>0</v>
      </c>
      <c r="T115" s="188">
        <f t="shared" si="13"/>
        <v>0</v>
      </c>
      <c r="U115" s="32"/>
      <c r="V115" s="32"/>
      <c r="W115" s="32"/>
      <c r="X115" s="32"/>
      <c r="Y115" s="32"/>
      <c r="Z115" s="32"/>
      <c r="AA115" s="32"/>
      <c r="AB115" s="32"/>
      <c r="AC115" s="32"/>
      <c r="AD115" s="32"/>
      <c r="AE115" s="32"/>
      <c r="AR115" s="189" t="s">
        <v>177</v>
      </c>
      <c r="AT115" s="189" t="s">
        <v>173</v>
      </c>
      <c r="AU115" s="189" t="s">
        <v>81</v>
      </c>
      <c r="AY115" s="15" t="s">
        <v>168</v>
      </c>
      <c r="BE115" s="190">
        <f t="shared" si="14"/>
        <v>0</v>
      </c>
      <c r="BF115" s="190">
        <f t="shared" si="15"/>
        <v>0</v>
      </c>
      <c r="BG115" s="190">
        <f t="shared" si="16"/>
        <v>0</v>
      </c>
      <c r="BH115" s="190">
        <f t="shared" si="17"/>
        <v>0</v>
      </c>
      <c r="BI115" s="190">
        <f t="shared" si="18"/>
        <v>0</v>
      </c>
      <c r="BJ115" s="15" t="s">
        <v>81</v>
      </c>
      <c r="BK115" s="190">
        <f t="shared" si="19"/>
        <v>0</v>
      </c>
      <c r="BL115" s="15" t="s">
        <v>177</v>
      </c>
      <c r="BM115" s="189" t="s">
        <v>1997</v>
      </c>
    </row>
    <row r="116" spans="1:65" s="2" customFormat="1" ht="19.899999999999999" customHeight="1">
      <c r="A116" s="32"/>
      <c r="B116" s="33"/>
      <c r="C116" s="177" t="s">
        <v>291</v>
      </c>
      <c r="D116" s="196" t="s">
        <v>173</v>
      </c>
      <c r="E116" s="178" t="s">
        <v>1998</v>
      </c>
      <c r="F116" s="179" t="s">
        <v>1999</v>
      </c>
      <c r="G116" s="180" t="s">
        <v>1996</v>
      </c>
      <c r="H116" s="181">
        <v>0</v>
      </c>
      <c r="I116" s="182"/>
      <c r="J116" s="183">
        <f t="shared" si="10"/>
        <v>0</v>
      </c>
      <c r="K116" s="184"/>
      <c r="L116" s="37"/>
      <c r="M116" s="185" t="s">
        <v>19</v>
      </c>
      <c r="N116" s="186" t="s">
        <v>45</v>
      </c>
      <c r="O116" s="62"/>
      <c r="P116" s="187">
        <f t="shared" si="11"/>
        <v>0</v>
      </c>
      <c r="Q116" s="187">
        <v>0</v>
      </c>
      <c r="R116" s="187">
        <f t="shared" si="12"/>
        <v>0</v>
      </c>
      <c r="S116" s="187">
        <v>0</v>
      </c>
      <c r="T116" s="188">
        <f t="shared" si="13"/>
        <v>0</v>
      </c>
      <c r="U116" s="32"/>
      <c r="V116" s="32"/>
      <c r="W116" s="32"/>
      <c r="X116" s="32"/>
      <c r="Y116" s="32"/>
      <c r="Z116" s="32"/>
      <c r="AA116" s="32"/>
      <c r="AB116" s="32"/>
      <c r="AC116" s="32"/>
      <c r="AD116" s="32"/>
      <c r="AE116" s="32"/>
      <c r="AR116" s="189" t="s">
        <v>177</v>
      </c>
      <c r="AT116" s="189" t="s">
        <v>173</v>
      </c>
      <c r="AU116" s="189" t="s">
        <v>81</v>
      </c>
      <c r="AY116" s="15" t="s">
        <v>168</v>
      </c>
      <c r="BE116" s="190">
        <f t="shared" si="14"/>
        <v>0</v>
      </c>
      <c r="BF116" s="190">
        <f t="shared" si="15"/>
        <v>0</v>
      </c>
      <c r="BG116" s="190">
        <f t="shared" si="16"/>
        <v>0</v>
      </c>
      <c r="BH116" s="190">
        <f t="shared" si="17"/>
        <v>0</v>
      </c>
      <c r="BI116" s="190">
        <f t="shared" si="18"/>
        <v>0</v>
      </c>
      <c r="BJ116" s="15" t="s">
        <v>81</v>
      </c>
      <c r="BK116" s="190">
        <f t="shared" si="19"/>
        <v>0</v>
      </c>
      <c r="BL116" s="15" t="s">
        <v>177</v>
      </c>
      <c r="BM116" s="189" t="s">
        <v>2000</v>
      </c>
    </row>
    <row r="117" spans="1:65" s="2" customFormat="1" ht="19.899999999999999" customHeight="1">
      <c r="A117" s="32"/>
      <c r="B117" s="33"/>
      <c r="C117" s="177" t="s">
        <v>296</v>
      </c>
      <c r="D117" s="196" t="s">
        <v>173</v>
      </c>
      <c r="E117" s="178" t="s">
        <v>2001</v>
      </c>
      <c r="F117" s="179" t="s">
        <v>2002</v>
      </c>
      <c r="G117" s="180" t="s">
        <v>1996</v>
      </c>
      <c r="H117" s="181">
        <v>0</v>
      </c>
      <c r="I117" s="182"/>
      <c r="J117" s="183">
        <f t="shared" si="10"/>
        <v>0</v>
      </c>
      <c r="K117" s="184"/>
      <c r="L117" s="37"/>
      <c r="M117" s="185" t="s">
        <v>19</v>
      </c>
      <c r="N117" s="186" t="s">
        <v>45</v>
      </c>
      <c r="O117" s="62"/>
      <c r="P117" s="187">
        <f t="shared" si="11"/>
        <v>0</v>
      </c>
      <c r="Q117" s="187">
        <v>0</v>
      </c>
      <c r="R117" s="187">
        <f t="shared" si="12"/>
        <v>0</v>
      </c>
      <c r="S117" s="187">
        <v>0</v>
      </c>
      <c r="T117" s="188">
        <f t="shared" si="13"/>
        <v>0</v>
      </c>
      <c r="U117" s="32"/>
      <c r="V117" s="32"/>
      <c r="W117" s="32"/>
      <c r="X117" s="32"/>
      <c r="Y117" s="32"/>
      <c r="Z117" s="32"/>
      <c r="AA117" s="32"/>
      <c r="AB117" s="32"/>
      <c r="AC117" s="32"/>
      <c r="AD117" s="32"/>
      <c r="AE117" s="32"/>
      <c r="AR117" s="189" t="s">
        <v>177</v>
      </c>
      <c r="AT117" s="189" t="s">
        <v>173</v>
      </c>
      <c r="AU117" s="189" t="s">
        <v>81</v>
      </c>
      <c r="AY117" s="15" t="s">
        <v>168</v>
      </c>
      <c r="BE117" s="190">
        <f t="shared" si="14"/>
        <v>0</v>
      </c>
      <c r="BF117" s="190">
        <f t="shared" si="15"/>
        <v>0</v>
      </c>
      <c r="BG117" s="190">
        <f t="shared" si="16"/>
        <v>0</v>
      </c>
      <c r="BH117" s="190">
        <f t="shared" si="17"/>
        <v>0</v>
      </c>
      <c r="BI117" s="190">
        <f t="shared" si="18"/>
        <v>0</v>
      </c>
      <c r="BJ117" s="15" t="s">
        <v>81</v>
      </c>
      <c r="BK117" s="190">
        <f t="shared" si="19"/>
        <v>0</v>
      </c>
      <c r="BL117" s="15" t="s">
        <v>177</v>
      </c>
      <c r="BM117" s="189" t="s">
        <v>2003</v>
      </c>
    </row>
    <row r="118" spans="1:65" s="2" customFormat="1" ht="19.899999999999999" customHeight="1">
      <c r="A118" s="32"/>
      <c r="B118" s="33"/>
      <c r="C118" s="177" t="s">
        <v>301</v>
      </c>
      <c r="D118" s="196" t="s">
        <v>173</v>
      </c>
      <c r="E118" s="178" t="s">
        <v>2004</v>
      </c>
      <c r="F118" s="179" t="s">
        <v>2005</v>
      </c>
      <c r="G118" s="180" t="s">
        <v>1996</v>
      </c>
      <c r="H118" s="181">
        <v>0</v>
      </c>
      <c r="I118" s="182"/>
      <c r="J118" s="183">
        <f t="shared" si="10"/>
        <v>0</v>
      </c>
      <c r="K118" s="184"/>
      <c r="L118" s="37"/>
      <c r="M118" s="185" t="s">
        <v>19</v>
      </c>
      <c r="N118" s="186" t="s">
        <v>45</v>
      </c>
      <c r="O118" s="62"/>
      <c r="P118" s="187">
        <f t="shared" si="11"/>
        <v>0</v>
      </c>
      <c r="Q118" s="187">
        <v>0</v>
      </c>
      <c r="R118" s="187">
        <f t="shared" si="12"/>
        <v>0</v>
      </c>
      <c r="S118" s="187">
        <v>0</v>
      </c>
      <c r="T118" s="188">
        <f t="shared" si="13"/>
        <v>0</v>
      </c>
      <c r="U118" s="32"/>
      <c r="V118" s="32"/>
      <c r="W118" s="32"/>
      <c r="X118" s="32"/>
      <c r="Y118" s="32"/>
      <c r="Z118" s="32"/>
      <c r="AA118" s="32"/>
      <c r="AB118" s="32"/>
      <c r="AC118" s="32"/>
      <c r="AD118" s="32"/>
      <c r="AE118" s="32"/>
      <c r="AR118" s="189" t="s">
        <v>177</v>
      </c>
      <c r="AT118" s="189" t="s">
        <v>173</v>
      </c>
      <c r="AU118" s="189" t="s">
        <v>81</v>
      </c>
      <c r="AY118" s="15" t="s">
        <v>168</v>
      </c>
      <c r="BE118" s="190">
        <f t="shared" si="14"/>
        <v>0</v>
      </c>
      <c r="BF118" s="190">
        <f t="shared" si="15"/>
        <v>0</v>
      </c>
      <c r="BG118" s="190">
        <f t="shared" si="16"/>
        <v>0</v>
      </c>
      <c r="BH118" s="190">
        <f t="shared" si="17"/>
        <v>0</v>
      </c>
      <c r="BI118" s="190">
        <f t="shared" si="18"/>
        <v>0</v>
      </c>
      <c r="BJ118" s="15" t="s">
        <v>81</v>
      </c>
      <c r="BK118" s="190">
        <f t="shared" si="19"/>
        <v>0</v>
      </c>
      <c r="BL118" s="15" t="s">
        <v>177</v>
      </c>
      <c r="BM118" s="189" t="s">
        <v>2006</v>
      </c>
    </row>
    <row r="119" spans="1:65" s="2" customFormat="1" ht="19.899999999999999" customHeight="1">
      <c r="A119" s="32"/>
      <c r="B119" s="33"/>
      <c r="C119" s="177" t="s">
        <v>306</v>
      </c>
      <c r="D119" s="196" t="s">
        <v>173</v>
      </c>
      <c r="E119" s="178" t="s">
        <v>2007</v>
      </c>
      <c r="F119" s="179" t="s">
        <v>2008</v>
      </c>
      <c r="G119" s="180" t="s">
        <v>1996</v>
      </c>
      <c r="H119" s="181">
        <v>0</v>
      </c>
      <c r="I119" s="182"/>
      <c r="J119" s="183">
        <f t="shared" si="10"/>
        <v>0</v>
      </c>
      <c r="K119" s="184"/>
      <c r="L119" s="37"/>
      <c r="M119" s="185" t="s">
        <v>19</v>
      </c>
      <c r="N119" s="186" t="s">
        <v>45</v>
      </c>
      <c r="O119" s="62"/>
      <c r="P119" s="187">
        <f t="shared" si="11"/>
        <v>0</v>
      </c>
      <c r="Q119" s="187">
        <v>0</v>
      </c>
      <c r="R119" s="187">
        <f t="shared" si="12"/>
        <v>0</v>
      </c>
      <c r="S119" s="187">
        <v>0</v>
      </c>
      <c r="T119" s="188">
        <f t="shared" si="13"/>
        <v>0</v>
      </c>
      <c r="U119" s="32"/>
      <c r="V119" s="32"/>
      <c r="W119" s="32"/>
      <c r="X119" s="32"/>
      <c r="Y119" s="32"/>
      <c r="Z119" s="32"/>
      <c r="AA119" s="32"/>
      <c r="AB119" s="32"/>
      <c r="AC119" s="32"/>
      <c r="AD119" s="32"/>
      <c r="AE119" s="32"/>
      <c r="AR119" s="189" t="s">
        <v>177</v>
      </c>
      <c r="AT119" s="189" t="s">
        <v>173</v>
      </c>
      <c r="AU119" s="189" t="s">
        <v>81</v>
      </c>
      <c r="AY119" s="15" t="s">
        <v>168</v>
      </c>
      <c r="BE119" s="190">
        <f t="shared" si="14"/>
        <v>0</v>
      </c>
      <c r="BF119" s="190">
        <f t="shared" si="15"/>
        <v>0</v>
      </c>
      <c r="BG119" s="190">
        <f t="shared" si="16"/>
        <v>0</v>
      </c>
      <c r="BH119" s="190">
        <f t="shared" si="17"/>
        <v>0</v>
      </c>
      <c r="BI119" s="190">
        <f t="shared" si="18"/>
        <v>0</v>
      </c>
      <c r="BJ119" s="15" t="s">
        <v>81</v>
      </c>
      <c r="BK119" s="190">
        <f t="shared" si="19"/>
        <v>0</v>
      </c>
      <c r="BL119" s="15" t="s">
        <v>177</v>
      </c>
      <c r="BM119" s="189" t="s">
        <v>2009</v>
      </c>
    </row>
    <row r="120" spans="1:65" s="2" customFormat="1" ht="19.899999999999999" customHeight="1">
      <c r="A120" s="32"/>
      <c r="B120" s="33"/>
      <c r="C120" s="177" t="s">
        <v>314</v>
      </c>
      <c r="D120" s="196" t="s">
        <v>173</v>
      </c>
      <c r="E120" s="178" t="s">
        <v>2010</v>
      </c>
      <c r="F120" s="179" t="s">
        <v>2011</v>
      </c>
      <c r="G120" s="180" t="s">
        <v>1996</v>
      </c>
      <c r="H120" s="181">
        <v>0</v>
      </c>
      <c r="I120" s="182"/>
      <c r="J120" s="183">
        <f t="shared" si="10"/>
        <v>0</v>
      </c>
      <c r="K120" s="184"/>
      <c r="L120" s="37"/>
      <c r="M120" s="185" t="s">
        <v>19</v>
      </c>
      <c r="N120" s="186" t="s">
        <v>45</v>
      </c>
      <c r="O120" s="62"/>
      <c r="P120" s="187">
        <f t="shared" si="11"/>
        <v>0</v>
      </c>
      <c r="Q120" s="187">
        <v>0</v>
      </c>
      <c r="R120" s="187">
        <f t="shared" si="12"/>
        <v>0</v>
      </c>
      <c r="S120" s="187">
        <v>0</v>
      </c>
      <c r="T120" s="188">
        <f t="shared" si="13"/>
        <v>0</v>
      </c>
      <c r="U120" s="32"/>
      <c r="V120" s="32"/>
      <c r="W120" s="32"/>
      <c r="X120" s="32"/>
      <c r="Y120" s="32"/>
      <c r="Z120" s="32"/>
      <c r="AA120" s="32"/>
      <c r="AB120" s="32"/>
      <c r="AC120" s="32"/>
      <c r="AD120" s="32"/>
      <c r="AE120" s="32"/>
      <c r="AR120" s="189" t="s">
        <v>177</v>
      </c>
      <c r="AT120" s="189" t="s">
        <v>173</v>
      </c>
      <c r="AU120" s="189" t="s">
        <v>81</v>
      </c>
      <c r="AY120" s="15" t="s">
        <v>168</v>
      </c>
      <c r="BE120" s="190">
        <f t="shared" si="14"/>
        <v>0</v>
      </c>
      <c r="BF120" s="190">
        <f t="shared" si="15"/>
        <v>0</v>
      </c>
      <c r="BG120" s="190">
        <f t="shared" si="16"/>
        <v>0</v>
      </c>
      <c r="BH120" s="190">
        <f t="shared" si="17"/>
        <v>0</v>
      </c>
      <c r="BI120" s="190">
        <f t="shared" si="18"/>
        <v>0</v>
      </c>
      <c r="BJ120" s="15" t="s">
        <v>81</v>
      </c>
      <c r="BK120" s="190">
        <f t="shared" si="19"/>
        <v>0</v>
      </c>
      <c r="BL120" s="15" t="s">
        <v>177</v>
      </c>
      <c r="BM120" s="189" t="s">
        <v>2012</v>
      </c>
    </row>
    <row r="121" spans="1:65" s="2" customFormat="1" ht="45" customHeight="1">
      <c r="A121" s="32"/>
      <c r="B121" s="33"/>
      <c r="C121" s="177" t="s">
        <v>321</v>
      </c>
      <c r="D121" s="196" t="s">
        <v>173</v>
      </c>
      <c r="E121" s="178" t="s">
        <v>2013</v>
      </c>
      <c r="F121" s="179" t="s">
        <v>1959</v>
      </c>
      <c r="G121" s="180" t="s">
        <v>1181</v>
      </c>
      <c r="H121" s="181">
        <v>0</v>
      </c>
      <c r="I121" s="182"/>
      <c r="J121" s="183">
        <f t="shared" si="10"/>
        <v>0</v>
      </c>
      <c r="K121" s="184"/>
      <c r="L121" s="37"/>
      <c r="M121" s="185" t="s">
        <v>19</v>
      </c>
      <c r="N121" s="186" t="s">
        <v>45</v>
      </c>
      <c r="O121" s="62"/>
      <c r="P121" s="187">
        <f t="shared" si="11"/>
        <v>0</v>
      </c>
      <c r="Q121" s="187">
        <v>0</v>
      </c>
      <c r="R121" s="187">
        <f t="shared" si="12"/>
        <v>0</v>
      </c>
      <c r="S121" s="187">
        <v>0</v>
      </c>
      <c r="T121" s="188">
        <f t="shared" si="13"/>
        <v>0</v>
      </c>
      <c r="U121" s="32"/>
      <c r="V121" s="32"/>
      <c r="W121" s="32"/>
      <c r="X121" s="32"/>
      <c r="Y121" s="32"/>
      <c r="Z121" s="32"/>
      <c r="AA121" s="32"/>
      <c r="AB121" s="32"/>
      <c r="AC121" s="32"/>
      <c r="AD121" s="32"/>
      <c r="AE121" s="32"/>
      <c r="AR121" s="189" t="s">
        <v>177</v>
      </c>
      <c r="AT121" s="189" t="s">
        <v>173</v>
      </c>
      <c r="AU121" s="189" t="s">
        <v>81</v>
      </c>
      <c r="AY121" s="15" t="s">
        <v>168</v>
      </c>
      <c r="BE121" s="190">
        <f t="shared" si="14"/>
        <v>0</v>
      </c>
      <c r="BF121" s="190">
        <f t="shared" si="15"/>
        <v>0</v>
      </c>
      <c r="BG121" s="190">
        <f t="shared" si="16"/>
        <v>0</v>
      </c>
      <c r="BH121" s="190">
        <f t="shared" si="17"/>
        <v>0</v>
      </c>
      <c r="BI121" s="190">
        <f t="shared" si="18"/>
        <v>0</v>
      </c>
      <c r="BJ121" s="15" t="s">
        <v>81</v>
      </c>
      <c r="BK121" s="190">
        <f t="shared" si="19"/>
        <v>0</v>
      </c>
      <c r="BL121" s="15" t="s">
        <v>177</v>
      </c>
      <c r="BM121" s="189" t="s">
        <v>2014</v>
      </c>
    </row>
    <row r="122" spans="1:65" s="12" customFormat="1" ht="25.9" customHeight="1">
      <c r="B122" s="161"/>
      <c r="C122" s="162"/>
      <c r="D122" s="163" t="s">
        <v>73</v>
      </c>
      <c r="E122" s="164" t="s">
        <v>1820</v>
      </c>
      <c r="F122" s="164" t="s">
        <v>958</v>
      </c>
      <c r="G122" s="162"/>
      <c r="H122" s="162"/>
      <c r="I122" s="165"/>
      <c r="J122" s="166">
        <f>BK122</f>
        <v>0</v>
      </c>
      <c r="K122" s="162"/>
      <c r="L122" s="167"/>
      <c r="M122" s="168"/>
      <c r="N122" s="169"/>
      <c r="O122" s="169"/>
      <c r="P122" s="170">
        <f>SUM(P123:P129)</f>
        <v>0</v>
      </c>
      <c r="Q122" s="169"/>
      <c r="R122" s="170">
        <f>SUM(R123:R129)</f>
        <v>0</v>
      </c>
      <c r="S122" s="169"/>
      <c r="T122" s="171">
        <f>SUM(T123:T129)</f>
        <v>0</v>
      </c>
      <c r="AR122" s="172" t="s">
        <v>83</v>
      </c>
      <c r="AT122" s="173" t="s">
        <v>73</v>
      </c>
      <c r="AU122" s="173" t="s">
        <v>74</v>
      </c>
      <c r="AY122" s="172" t="s">
        <v>168</v>
      </c>
      <c r="BK122" s="174">
        <f>SUM(BK123:BK129)</f>
        <v>0</v>
      </c>
    </row>
    <row r="123" spans="1:65" s="2" customFormat="1" ht="14.45" customHeight="1">
      <c r="A123" s="32"/>
      <c r="B123" s="33"/>
      <c r="C123" s="177" t="s">
        <v>326</v>
      </c>
      <c r="D123" s="196" t="s">
        <v>173</v>
      </c>
      <c r="E123" s="178" t="s">
        <v>2015</v>
      </c>
      <c r="F123" s="179" t="s">
        <v>2016</v>
      </c>
      <c r="G123" s="180" t="s">
        <v>324</v>
      </c>
      <c r="H123" s="181">
        <v>0</v>
      </c>
      <c r="I123" s="182"/>
      <c r="J123" s="183">
        <f t="shared" ref="J123:J129" si="20">ROUND(I123*H123,2)</f>
        <v>0</v>
      </c>
      <c r="K123" s="184"/>
      <c r="L123" s="37"/>
      <c r="M123" s="185" t="s">
        <v>19</v>
      </c>
      <c r="N123" s="186" t="s">
        <v>45</v>
      </c>
      <c r="O123" s="62"/>
      <c r="P123" s="187">
        <f t="shared" ref="P123:P129" si="21">O123*H123</f>
        <v>0</v>
      </c>
      <c r="Q123" s="187">
        <v>0</v>
      </c>
      <c r="R123" s="187">
        <f t="shared" ref="R123:R129" si="22">Q123*H123</f>
        <v>0</v>
      </c>
      <c r="S123" s="187">
        <v>0</v>
      </c>
      <c r="T123" s="188">
        <f t="shared" ref="T123:T129" si="23">S123*H123</f>
        <v>0</v>
      </c>
      <c r="U123" s="32"/>
      <c r="V123" s="32"/>
      <c r="W123" s="32"/>
      <c r="X123" s="32"/>
      <c r="Y123" s="32"/>
      <c r="Z123" s="32"/>
      <c r="AA123" s="32"/>
      <c r="AB123" s="32"/>
      <c r="AC123" s="32"/>
      <c r="AD123" s="32"/>
      <c r="AE123" s="32"/>
      <c r="AR123" s="189" t="s">
        <v>177</v>
      </c>
      <c r="AT123" s="189" t="s">
        <v>173</v>
      </c>
      <c r="AU123" s="189" t="s">
        <v>81</v>
      </c>
      <c r="AY123" s="15" t="s">
        <v>168</v>
      </c>
      <c r="BE123" s="190">
        <f t="shared" ref="BE123:BE129" si="24">IF(N123="základní",J123,0)</f>
        <v>0</v>
      </c>
      <c r="BF123" s="190">
        <f t="shared" ref="BF123:BF129" si="25">IF(N123="snížená",J123,0)</f>
        <v>0</v>
      </c>
      <c r="BG123" s="190">
        <f t="shared" ref="BG123:BG129" si="26">IF(N123="zákl. přenesená",J123,0)</f>
        <v>0</v>
      </c>
      <c r="BH123" s="190">
        <f t="shared" ref="BH123:BH129" si="27">IF(N123="sníž. přenesená",J123,0)</f>
        <v>0</v>
      </c>
      <c r="BI123" s="190">
        <f t="shared" ref="BI123:BI129" si="28">IF(N123="nulová",J123,0)</f>
        <v>0</v>
      </c>
      <c r="BJ123" s="15" t="s">
        <v>81</v>
      </c>
      <c r="BK123" s="190">
        <f t="shared" ref="BK123:BK129" si="29">ROUND(I123*H123,2)</f>
        <v>0</v>
      </c>
      <c r="BL123" s="15" t="s">
        <v>177</v>
      </c>
      <c r="BM123" s="189" t="s">
        <v>2017</v>
      </c>
    </row>
    <row r="124" spans="1:65" s="2" customFormat="1" ht="14.45" customHeight="1">
      <c r="A124" s="32"/>
      <c r="B124" s="33"/>
      <c r="C124" s="177" t="s">
        <v>171</v>
      </c>
      <c r="D124" s="196" t="s">
        <v>173</v>
      </c>
      <c r="E124" s="178" t="s">
        <v>2018</v>
      </c>
      <c r="F124" s="179" t="s">
        <v>2019</v>
      </c>
      <c r="G124" s="180" t="s">
        <v>324</v>
      </c>
      <c r="H124" s="181">
        <v>0</v>
      </c>
      <c r="I124" s="182"/>
      <c r="J124" s="183">
        <f t="shared" si="20"/>
        <v>0</v>
      </c>
      <c r="K124" s="184"/>
      <c r="L124" s="37"/>
      <c r="M124" s="185" t="s">
        <v>19</v>
      </c>
      <c r="N124" s="186" t="s">
        <v>45</v>
      </c>
      <c r="O124" s="62"/>
      <c r="P124" s="187">
        <f t="shared" si="21"/>
        <v>0</v>
      </c>
      <c r="Q124" s="187">
        <v>0</v>
      </c>
      <c r="R124" s="187">
        <f t="shared" si="22"/>
        <v>0</v>
      </c>
      <c r="S124" s="187">
        <v>0</v>
      </c>
      <c r="T124" s="188">
        <f t="shared" si="23"/>
        <v>0</v>
      </c>
      <c r="U124" s="32"/>
      <c r="V124" s="32"/>
      <c r="W124" s="32"/>
      <c r="X124" s="32"/>
      <c r="Y124" s="32"/>
      <c r="Z124" s="32"/>
      <c r="AA124" s="32"/>
      <c r="AB124" s="32"/>
      <c r="AC124" s="32"/>
      <c r="AD124" s="32"/>
      <c r="AE124" s="32"/>
      <c r="AR124" s="189" t="s">
        <v>177</v>
      </c>
      <c r="AT124" s="189" t="s">
        <v>173</v>
      </c>
      <c r="AU124" s="189" t="s">
        <v>81</v>
      </c>
      <c r="AY124" s="15" t="s">
        <v>168</v>
      </c>
      <c r="BE124" s="190">
        <f t="shared" si="24"/>
        <v>0</v>
      </c>
      <c r="BF124" s="190">
        <f t="shared" si="25"/>
        <v>0</v>
      </c>
      <c r="BG124" s="190">
        <f t="shared" si="26"/>
        <v>0</v>
      </c>
      <c r="BH124" s="190">
        <f t="shared" si="27"/>
        <v>0</v>
      </c>
      <c r="BI124" s="190">
        <f t="shared" si="28"/>
        <v>0</v>
      </c>
      <c r="BJ124" s="15" t="s">
        <v>81</v>
      </c>
      <c r="BK124" s="190">
        <f t="shared" si="29"/>
        <v>0</v>
      </c>
      <c r="BL124" s="15" t="s">
        <v>177</v>
      </c>
      <c r="BM124" s="189" t="s">
        <v>2020</v>
      </c>
    </row>
    <row r="125" spans="1:65" s="2" customFormat="1" ht="14.45" customHeight="1">
      <c r="A125" s="32"/>
      <c r="B125" s="33"/>
      <c r="C125" s="177" t="s">
        <v>337</v>
      </c>
      <c r="D125" s="196" t="s">
        <v>173</v>
      </c>
      <c r="E125" s="178" t="s">
        <v>2021</v>
      </c>
      <c r="F125" s="179" t="s">
        <v>2022</v>
      </c>
      <c r="G125" s="180" t="s">
        <v>324</v>
      </c>
      <c r="H125" s="181">
        <v>0</v>
      </c>
      <c r="I125" s="182"/>
      <c r="J125" s="183">
        <f t="shared" si="20"/>
        <v>0</v>
      </c>
      <c r="K125" s="184"/>
      <c r="L125" s="37"/>
      <c r="M125" s="185" t="s">
        <v>19</v>
      </c>
      <c r="N125" s="186" t="s">
        <v>45</v>
      </c>
      <c r="O125" s="62"/>
      <c r="P125" s="187">
        <f t="shared" si="21"/>
        <v>0</v>
      </c>
      <c r="Q125" s="187">
        <v>0</v>
      </c>
      <c r="R125" s="187">
        <f t="shared" si="22"/>
        <v>0</v>
      </c>
      <c r="S125" s="187">
        <v>0</v>
      </c>
      <c r="T125" s="188">
        <f t="shared" si="23"/>
        <v>0</v>
      </c>
      <c r="U125" s="32"/>
      <c r="V125" s="32"/>
      <c r="W125" s="32"/>
      <c r="X125" s="32"/>
      <c r="Y125" s="32"/>
      <c r="Z125" s="32"/>
      <c r="AA125" s="32"/>
      <c r="AB125" s="32"/>
      <c r="AC125" s="32"/>
      <c r="AD125" s="32"/>
      <c r="AE125" s="32"/>
      <c r="AR125" s="189" t="s">
        <v>177</v>
      </c>
      <c r="AT125" s="189" t="s">
        <v>173</v>
      </c>
      <c r="AU125" s="189" t="s">
        <v>81</v>
      </c>
      <c r="AY125" s="15" t="s">
        <v>168</v>
      </c>
      <c r="BE125" s="190">
        <f t="shared" si="24"/>
        <v>0</v>
      </c>
      <c r="BF125" s="190">
        <f t="shared" si="25"/>
        <v>0</v>
      </c>
      <c r="BG125" s="190">
        <f t="shared" si="26"/>
        <v>0</v>
      </c>
      <c r="BH125" s="190">
        <f t="shared" si="27"/>
        <v>0</v>
      </c>
      <c r="BI125" s="190">
        <f t="shared" si="28"/>
        <v>0</v>
      </c>
      <c r="BJ125" s="15" t="s">
        <v>81</v>
      </c>
      <c r="BK125" s="190">
        <f t="shared" si="29"/>
        <v>0</v>
      </c>
      <c r="BL125" s="15" t="s">
        <v>177</v>
      </c>
      <c r="BM125" s="189" t="s">
        <v>2023</v>
      </c>
    </row>
    <row r="126" spans="1:65" s="2" customFormat="1" ht="22.15" customHeight="1">
      <c r="A126" s="32"/>
      <c r="B126" s="33"/>
      <c r="C126" s="177" t="s">
        <v>342</v>
      </c>
      <c r="D126" s="196" t="s">
        <v>173</v>
      </c>
      <c r="E126" s="178" t="s">
        <v>2024</v>
      </c>
      <c r="F126" s="179" t="s">
        <v>2025</v>
      </c>
      <c r="G126" s="180" t="s">
        <v>324</v>
      </c>
      <c r="H126" s="181">
        <v>0</v>
      </c>
      <c r="I126" s="182"/>
      <c r="J126" s="183">
        <f t="shared" si="20"/>
        <v>0</v>
      </c>
      <c r="K126" s="184"/>
      <c r="L126" s="37"/>
      <c r="M126" s="185" t="s">
        <v>19</v>
      </c>
      <c r="N126" s="186" t="s">
        <v>45</v>
      </c>
      <c r="O126" s="62"/>
      <c r="P126" s="187">
        <f t="shared" si="21"/>
        <v>0</v>
      </c>
      <c r="Q126" s="187">
        <v>0</v>
      </c>
      <c r="R126" s="187">
        <f t="shared" si="22"/>
        <v>0</v>
      </c>
      <c r="S126" s="187">
        <v>0</v>
      </c>
      <c r="T126" s="188">
        <f t="shared" si="23"/>
        <v>0</v>
      </c>
      <c r="U126" s="32"/>
      <c r="V126" s="32"/>
      <c r="W126" s="32"/>
      <c r="X126" s="32"/>
      <c r="Y126" s="32"/>
      <c r="Z126" s="32"/>
      <c r="AA126" s="32"/>
      <c r="AB126" s="32"/>
      <c r="AC126" s="32"/>
      <c r="AD126" s="32"/>
      <c r="AE126" s="32"/>
      <c r="AR126" s="189" t="s">
        <v>177</v>
      </c>
      <c r="AT126" s="189" t="s">
        <v>173</v>
      </c>
      <c r="AU126" s="189" t="s">
        <v>81</v>
      </c>
      <c r="AY126" s="15" t="s">
        <v>168</v>
      </c>
      <c r="BE126" s="190">
        <f t="shared" si="24"/>
        <v>0</v>
      </c>
      <c r="BF126" s="190">
        <f t="shared" si="25"/>
        <v>0</v>
      </c>
      <c r="BG126" s="190">
        <f t="shared" si="26"/>
        <v>0</v>
      </c>
      <c r="BH126" s="190">
        <f t="shared" si="27"/>
        <v>0</v>
      </c>
      <c r="BI126" s="190">
        <f t="shared" si="28"/>
        <v>0</v>
      </c>
      <c r="BJ126" s="15" t="s">
        <v>81</v>
      </c>
      <c r="BK126" s="190">
        <f t="shared" si="29"/>
        <v>0</v>
      </c>
      <c r="BL126" s="15" t="s">
        <v>177</v>
      </c>
      <c r="BM126" s="189" t="s">
        <v>2026</v>
      </c>
    </row>
    <row r="127" spans="1:65" s="2" customFormat="1" ht="34.9" customHeight="1">
      <c r="A127" s="32"/>
      <c r="B127" s="33"/>
      <c r="C127" s="177" t="s">
        <v>213</v>
      </c>
      <c r="D127" s="196" t="s">
        <v>173</v>
      </c>
      <c r="E127" s="178" t="s">
        <v>2027</v>
      </c>
      <c r="F127" s="179" t="s">
        <v>2028</v>
      </c>
      <c r="G127" s="180" t="s">
        <v>2029</v>
      </c>
      <c r="H127" s="181">
        <v>0</v>
      </c>
      <c r="I127" s="182"/>
      <c r="J127" s="183">
        <f t="shared" si="20"/>
        <v>0</v>
      </c>
      <c r="K127" s="184"/>
      <c r="L127" s="37"/>
      <c r="M127" s="185" t="s">
        <v>19</v>
      </c>
      <c r="N127" s="186" t="s">
        <v>45</v>
      </c>
      <c r="O127" s="62"/>
      <c r="P127" s="187">
        <f t="shared" si="21"/>
        <v>0</v>
      </c>
      <c r="Q127" s="187">
        <v>0</v>
      </c>
      <c r="R127" s="187">
        <f t="shared" si="22"/>
        <v>0</v>
      </c>
      <c r="S127" s="187">
        <v>0</v>
      </c>
      <c r="T127" s="188">
        <f t="shared" si="23"/>
        <v>0</v>
      </c>
      <c r="U127" s="32"/>
      <c r="V127" s="32"/>
      <c r="W127" s="32"/>
      <c r="X127" s="32"/>
      <c r="Y127" s="32"/>
      <c r="Z127" s="32"/>
      <c r="AA127" s="32"/>
      <c r="AB127" s="32"/>
      <c r="AC127" s="32"/>
      <c r="AD127" s="32"/>
      <c r="AE127" s="32"/>
      <c r="AR127" s="189" t="s">
        <v>177</v>
      </c>
      <c r="AT127" s="189" t="s">
        <v>173</v>
      </c>
      <c r="AU127" s="189" t="s">
        <v>81</v>
      </c>
      <c r="AY127" s="15" t="s">
        <v>168</v>
      </c>
      <c r="BE127" s="190">
        <f t="shared" si="24"/>
        <v>0</v>
      </c>
      <c r="BF127" s="190">
        <f t="shared" si="25"/>
        <v>0</v>
      </c>
      <c r="BG127" s="190">
        <f t="shared" si="26"/>
        <v>0</v>
      </c>
      <c r="BH127" s="190">
        <f t="shared" si="27"/>
        <v>0</v>
      </c>
      <c r="BI127" s="190">
        <f t="shared" si="28"/>
        <v>0</v>
      </c>
      <c r="BJ127" s="15" t="s">
        <v>81</v>
      </c>
      <c r="BK127" s="190">
        <f t="shared" si="29"/>
        <v>0</v>
      </c>
      <c r="BL127" s="15" t="s">
        <v>177</v>
      </c>
      <c r="BM127" s="189" t="s">
        <v>2030</v>
      </c>
    </row>
    <row r="128" spans="1:65" s="2" customFormat="1" ht="14.45" customHeight="1">
      <c r="A128" s="32"/>
      <c r="B128" s="33"/>
      <c r="C128" s="177" t="s">
        <v>351</v>
      </c>
      <c r="D128" s="196" t="s">
        <v>173</v>
      </c>
      <c r="E128" s="178" t="s">
        <v>2031</v>
      </c>
      <c r="F128" s="179" t="s">
        <v>2032</v>
      </c>
      <c r="G128" s="180" t="s">
        <v>2029</v>
      </c>
      <c r="H128" s="181">
        <v>0</v>
      </c>
      <c r="I128" s="182"/>
      <c r="J128" s="183">
        <f t="shared" si="20"/>
        <v>0</v>
      </c>
      <c r="K128" s="184"/>
      <c r="L128" s="37"/>
      <c r="M128" s="185" t="s">
        <v>19</v>
      </c>
      <c r="N128" s="186" t="s">
        <v>45</v>
      </c>
      <c r="O128" s="62"/>
      <c r="P128" s="187">
        <f t="shared" si="21"/>
        <v>0</v>
      </c>
      <c r="Q128" s="187">
        <v>0</v>
      </c>
      <c r="R128" s="187">
        <f t="shared" si="22"/>
        <v>0</v>
      </c>
      <c r="S128" s="187">
        <v>0</v>
      </c>
      <c r="T128" s="188">
        <f t="shared" si="23"/>
        <v>0</v>
      </c>
      <c r="U128" s="32"/>
      <c r="V128" s="32"/>
      <c r="W128" s="32"/>
      <c r="X128" s="32"/>
      <c r="Y128" s="32"/>
      <c r="Z128" s="32"/>
      <c r="AA128" s="32"/>
      <c r="AB128" s="32"/>
      <c r="AC128" s="32"/>
      <c r="AD128" s="32"/>
      <c r="AE128" s="32"/>
      <c r="AR128" s="189" t="s">
        <v>177</v>
      </c>
      <c r="AT128" s="189" t="s">
        <v>173</v>
      </c>
      <c r="AU128" s="189" t="s">
        <v>81</v>
      </c>
      <c r="AY128" s="15" t="s">
        <v>168</v>
      </c>
      <c r="BE128" s="190">
        <f t="shared" si="24"/>
        <v>0</v>
      </c>
      <c r="BF128" s="190">
        <f t="shared" si="25"/>
        <v>0</v>
      </c>
      <c r="BG128" s="190">
        <f t="shared" si="26"/>
        <v>0</v>
      </c>
      <c r="BH128" s="190">
        <f t="shared" si="27"/>
        <v>0</v>
      </c>
      <c r="BI128" s="190">
        <f t="shared" si="28"/>
        <v>0</v>
      </c>
      <c r="BJ128" s="15" t="s">
        <v>81</v>
      </c>
      <c r="BK128" s="190">
        <f t="shared" si="29"/>
        <v>0</v>
      </c>
      <c r="BL128" s="15" t="s">
        <v>177</v>
      </c>
      <c r="BM128" s="189" t="s">
        <v>2033</v>
      </c>
    </row>
    <row r="129" spans="1:65" s="2" customFormat="1" ht="14.45" customHeight="1">
      <c r="A129" s="32"/>
      <c r="B129" s="33"/>
      <c r="C129" s="177" t="s">
        <v>356</v>
      </c>
      <c r="D129" s="196" t="s">
        <v>173</v>
      </c>
      <c r="E129" s="178" t="s">
        <v>2034</v>
      </c>
      <c r="F129" s="179" t="s">
        <v>2035</v>
      </c>
      <c r="G129" s="180" t="s">
        <v>2029</v>
      </c>
      <c r="H129" s="181">
        <v>0</v>
      </c>
      <c r="I129" s="182"/>
      <c r="J129" s="183">
        <f t="shared" si="20"/>
        <v>0</v>
      </c>
      <c r="K129" s="184"/>
      <c r="L129" s="37"/>
      <c r="M129" s="209" t="s">
        <v>19</v>
      </c>
      <c r="N129" s="210" t="s">
        <v>45</v>
      </c>
      <c r="O129" s="211"/>
      <c r="P129" s="212">
        <f t="shared" si="21"/>
        <v>0</v>
      </c>
      <c r="Q129" s="212">
        <v>0</v>
      </c>
      <c r="R129" s="212">
        <f t="shared" si="22"/>
        <v>0</v>
      </c>
      <c r="S129" s="212">
        <v>0</v>
      </c>
      <c r="T129" s="213">
        <f t="shared" si="23"/>
        <v>0</v>
      </c>
      <c r="U129" s="32"/>
      <c r="V129" s="32"/>
      <c r="W129" s="32"/>
      <c r="X129" s="32"/>
      <c r="Y129" s="32"/>
      <c r="Z129" s="32"/>
      <c r="AA129" s="32"/>
      <c r="AB129" s="32"/>
      <c r="AC129" s="32"/>
      <c r="AD129" s="32"/>
      <c r="AE129" s="32"/>
      <c r="AR129" s="189" t="s">
        <v>177</v>
      </c>
      <c r="AT129" s="189" t="s">
        <v>173</v>
      </c>
      <c r="AU129" s="189" t="s">
        <v>81</v>
      </c>
      <c r="AY129" s="15" t="s">
        <v>168</v>
      </c>
      <c r="BE129" s="190">
        <f t="shared" si="24"/>
        <v>0</v>
      </c>
      <c r="BF129" s="190">
        <f t="shared" si="25"/>
        <v>0</v>
      </c>
      <c r="BG129" s="190">
        <f t="shared" si="26"/>
        <v>0</v>
      </c>
      <c r="BH129" s="190">
        <f t="shared" si="27"/>
        <v>0</v>
      </c>
      <c r="BI129" s="190">
        <f t="shared" si="28"/>
        <v>0</v>
      </c>
      <c r="BJ129" s="15" t="s">
        <v>81</v>
      </c>
      <c r="BK129" s="190">
        <f t="shared" si="29"/>
        <v>0</v>
      </c>
      <c r="BL129" s="15" t="s">
        <v>177</v>
      </c>
      <c r="BM129" s="189" t="s">
        <v>2036</v>
      </c>
    </row>
    <row r="130" spans="1:65" s="2" customFormat="1" ht="6.95" customHeight="1">
      <c r="A130" s="32"/>
      <c r="B130" s="45"/>
      <c r="C130" s="46"/>
      <c r="D130" s="46"/>
      <c r="E130" s="46"/>
      <c r="F130" s="46"/>
      <c r="G130" s="46"/>
      <c r="H130" s="46"/>
      <c r="I130" s="46"/>
      <c r="J130" s="46"/>
      <c r="K130" s="46"/>
      <c r="L130" s="37"/>
      <c r="M130" s="32"/>
      <c r="O130" s="32"/>
      <c r="P130" s="32"/>
      <c r="Q130" s="32"/>
      <c r="R130" s="32"/>
      <c r="S130" s="32"/>
      <c r="T130" s="32"/>
      <c r="U130" s="32"/>
      <c r="V130" s="32"/>
      <c r="W130" s="32"/>
      <c r="X130" s="32"/>
      <c r="Y130" s="32"/>
      <c r="Z130" s="32"/>
      <c r="AA130" s="32"/>
      <c r="AB130" s="32"/>
      <c r="AC130" s="32"/>
      <c r="AD130" s="32"/>
      <c r="AE130" s="32"/>
    </row>
  </sheetData>
  <sheetProtection algorithmName="SHA-512" hashValue="o+qtlE6abzezRifFraGGUhpzvJ9ZJNsAB+jLDY+zgGCRj8bmzAMjiHxTRjloIvBRQ5p5o/quQPdaIjIERzN0TA==" saltValue="05ORoqa9FinF14e82f6QXZOTMcIilS2+shDM2P4cDJawmJgBqqpFOyddfhseZglov7ZBy6Ta5TpbRAP0BAXSAQ==" spinCount="100000" sheet="1" objects="1" scenarios="1" formatColumns="0" formatRows="0" autoFilter="0"/>
  <autoFilter ref="C88:K129"/>
  <mergeCells count="12">
    <mergeCell ref="E81:H81"/>
    <mergeCell ref="L2:V2"/>
    <mergeCell ref="E50:H50"/>
    <mergeCell ref="E52:H52"/>
    <mergeCell ref="E54:H54"/>
    <mergeCell ref="E77:H77"/>
    <mergeCell ref="E79:H79"/>
    <mergeCell ref="E7:H7"/>
    <mergeCell ref="E9:H9"/>
    <mergeCell ref="E11:H11"/>
    <mergeCell ref="E20:H20"/>
    <mergeCell ref="E29:H29"/>
  </mergeCells>
  <pageMargins left="0.39374999999999999" right="0.39374999999999999" top="0.39374999999999999" bottom="0.39374999999999999" header="0" footer="0"/>
  <pageSetup paperSize="9" scale="88" fitToHeight="100" orientation="landscape" blackAndWhite="1" r:id="rId1"/>
  <headerFooter>
    <oddFooter>&amp;CStrana &amp;P z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18"/>
  <sheetViews>
    <sheetView showGridLines="0" workbookViewId="0"/>
  </sheetViews>
  <sheetFormatPr defaultRowHeight="15"/>
  <cols>
    <col min="1" max="1" width="8.83203125" style="1" customWidth="1"/>
    <col min="2" max="2" width="1.1640625" style="1" customWidth="1"/>
    <col min="3" max="4" width="4.5" style="1" customWidth="1"/>
    <col min="5" max="5" width="18.33203125" style="1" customWidth="1"/>
    <col min="6" max="6" width="108" style="1" customWidth="1"/>
    <col min="7" max="7" width="8" style="1" customWidth="1"/>
    <col min="8" max="8" width="15" style="1" customWidth="1"/>
    <col min="9" max="9" width="16.83203125" style="1" customWidth="1"/>
    <col min="10" max="10" width="23.83203125" style="1" customWidth="1"/>
    <col min="11" max="11" width="23.83203125" style="1" hidden="1" customWidth="1"/>
    <col min="12" max="12" width="10" style="1" customWidth="1"/>
    <col min="13" max="13" width="11.5" style="1" hidden="1" customWidth="1"/>
    <col min="14" max="14" width="9.1640625" style="1" hidden="1"/>
    <col min="15" max="20" width="15.1640625" style="1" hidden="1" customWidth="1"/>
    <col min="21" max="21" width="17.5" style="1" hidden="1" customWidth="1"/>
    <col min="22" max="22" width="13.1640625" style="1" customWidth="1"/>
    <col min="23" max="23" width="17.5" style="1" customWidth="1"/>
    <col min="24" max="24" width="13.1640625" style="1" customWidth="1"/>
    <col min="25" max="25" width="16" style="1" customWidth="1"/>
    <col min="26" max="26" width="11.6640625" style="1" customWidth="1"/>
    <col min="27" max="27" width="16" style="1" customWidth="1"/>
    <col min="28" max="28" width="17.5" style="1" customWidth="1"/>
    <col min="29" max="29" width="11.6640625" style="1" customWidth="1"/>
    <col min="30" max="30" width="16" style="1" customWidth="1"/>
    <col min="31" max="31" width="17.5" style="1" customWidth="1"/>
    <col min="44" max="65" width="9.1640625" style="1" hidden="1"/>
  </cols>
  <sheetData>
    <row r="2" spans="1:46" s="1" customFormat="1" ht="36.950000000000003" customHeight="1">
      <c r="L2" s="342"/>
      <c r="M2" s="342"/>
      <c r="N2" s="342"/>
      <c r="O2" s="342"/>
      <c r="P2" s="342"/>
      <c r="Q2" s="342"/>
      <c r="R2" s="342"/>
      <c r="S2" s="342"/>
      <c r="T2" s="342"/>
      <c r="U2" s="342"/>
      <c r="V2" s="342"/>
      <c r="AT2" s="15" t="s">
        <v>106</v>
      </c>
    </row>
    <row r="3" spans="1:46" s="1" customFormat="1" ht="6.95" customHeight="1">
      <c r="B3" s="106"/>
      <c r="C3" s="107"/>
      <c r="D3" s="107"/>
      <c r="E3" s="107"/>
      <c r="F3" s="107"/>
      <c r="G3" s="107"/>
      <c r="H3" s="107"/>
      <c r="I3" s="107"/>
      <c r="J3" s="107"/>
      <c r="K3" s="107"/>
      <c r="L3" s="18"/>
      <c r="AT3" s="15" t="s">
        <v>83</v>
      </c>
    </row>
    <row r="4" spans="1:46" s="1" customFormat="1" ht="24.95" customHeight="1">
      <c r="B4" s="18"/>
      <c r="D4" s="108" t="s">
        <v>111</v>
      </c>
      <c r="L4" s="18"/>
      <c r="M4" s="109" t="s">
        <v>10</v>
      </c>
      <c r="AT4" s="15" t="s">
        <v>4</v>
      </c>
    </row>
    <row r="5" spans="1:46" s="1" customFormat="1" ht="6.95" customHeight="1">
      <c r="B5" s="18"/>
      <c r="L5" s="18"/>
    </row>
    <row r="6" spans="1:46" s="1" customFormat="1" ht="12" customHeight="1">
      <c r="B6" s="18"/>
      <c r="D6" s="110" t="s">
        <v>16</v>
      </c>
      <c r="L6" s="18"/>
    </row>
    <row r="7" spans="1:46" s="1" customFormat="1" ht="14.45" customHeight="1">
      <c r="B7" s="18"/>
      <c r="E7" s="343" t="str">
        <f>'Rekapitulace stavby'!K6</f>
        <v>Stavební úpravy objektu č.p. 104 a 105, Café Herzog, Broumov - 1. etapa</v>
      </c>
      <c r="F7" s="344"/>
      <c r="G7" s="344"/>
      <c r="H7" s="344"/>
      <c r="L7" s="18"/>
    </row>
    <row r="8" spans="1:46" s="1" customFormat="1" ht="12" customHeight="1">
      <c r="B8" s="18"/>
      <c r="D8" s="110" t="s">
        <v>112</v>
      </c>
      <c r="L8" s="18"/>
    </row>
    <row r="9" spans="1:46" s="2" customFormat="1" ht="14.45" customHeight="1">
      <c r="A9" s="32"/>
      <c r="B9" s="37"/>
      <c r="C9" s="32"/>
      <c r="D9" s="32"/>
      <c r="E9" s="343" t="s">
        <v>113</v>
      </c>
      <c r="F9" s="345"/>
      <c r="G9" s="345"/>
      <c r="H9" s="345"/>
      <c r="I9" s="32"/>
      <c r="J9" s="32"/>
      <c r="K9" s="32"/>
      <c r="L9" s="111"/>
      <c r="S9" s="32"/>
      <c r="T9" s="32"/>
      <c r="U9" s="32"/>
      <c r="V9" s="32"/>
      <c r="W9" s="32"/>
      <c r="X9" s="32"/>
      <c r="Y9" s="32"/>
      <c r="Z9" s="32"/>
      <c r="AA9" s="32"/>
      <c r="AB9" s="32"/>
      <c r="AC9" s="32"/>
      <c r="AD9" s="32"/>
      <c r="AE9" s="32"/>
    </row>
    <row r="10" spans="1:46" s="2" customFormat="1" ht="12" customHeight="1">
      <c r="A10" s="32"/>
      <c r="B10" s="37"/>
      <c r="C10" s="32"/>
      <c r="D10" s="110" t="s">
        <v>114</v>
      </c>
      <c r="E10" s="32"/>
      <c r="F10" s="32"/>
      <c r="G10" s="32"/>
      <c r="H10" s="32"/>
      <c r="I10" s="32"/>
      <c r="J10" s="32"/>
      <c r="K10" s="32"/>
      <c r="L10" s="111"/>
      <c r="S10" s="32"/>
      <c r="T10" s="32"/>
      <c r="U10" s="32"/>
      <c r="V10" s="32"/>
      <c r="W10" s="32"/>
      <c r="X10" s="32"/>
      <c r="Y10" s="32"/>
      <c r="Z10" s="32"/>
      <c r="AA10" s="32"/>
      <c r="AB10" s="32"/>
      <c r="AC10" s="32"/>
      <c r="AD10" s="32"/>
      <c r="AE10" s="32"/>
    </row>
    <row r="11" spans="1:46" s="2" customFormat="1" ht="15.6" customHeight="1">
      <c r="A11" s="32"/>
      <c r="B11" s="37"/>
      <c r="C11" s="32"/>
      <c r="D11" s="32"/>
      <c r="E11" s="346" t="s">
        <v>2037</v>
      </c>
      <c r="F11" s="345"/>
      <c r="G11" s="345"/>
      <c r="H11" s="345"/>
      <c r="I11" s="32"/>
      <c r="J11" s="32"/>
      <c r="K11" s="32"/>
      <c r="L11" s="111"/>
      <c r="S11" s="32"/>
      <c r="T11" s="32"/>
      <c r="U11" s="32"/>
      <c r="V11" s="32"/>
      <c r="W11" s="32"/>
      <c r="X11" s="32"/>
      <c r="Y11" s="32"/>
      <c r="Z11" s="32"/>
      <c r="AA11" s="32"/>
      <c r="AB11" s="32"/>
      <c r="AC11" s="32"/>
      <c r="AD11" s="32"/>
      <c r="AE11" s="32"/>
    </row>
    <row r="12" spans="1:46" s="2" customFormat="1" ht="11.25">
      <c r="A12" s="32"/>
      <c r="B12" s="37"/>
      <c r="C12" s="32"/>
      <c r="D12" s="32"/>
      <c r="E12" s="32"/>
      <c r="F12" s="32"/>
      <c r="G12" s="32"/>
      <c r="H12" s="32"/>
      <c r="I12" s="32"/>
      <c r="J12" s="32"/>
      <c r="K12" s="32"/>
      <c r="L12" s="111"/>
      <c r="S12" s="32"/>
      <c r="T12" s="32"/>
      <c r="U12" s="32"/>
      <c r="V12" s="32"/>
      <c r="W12" s="32"/>
      <c r="X12" s="32"/>
      <c r="Y12" s="32"/>
      <c r="Z12" s="32"/>
      <c r="AA12" s="32"/>
      <c r="AB12" s="32"/>
      <c r="AC12" s="32"/>
      <c r="AD12" s="32"/>
      <c r="AE12" s="32"/>
    </row>
    <row r="13" spans="1:46" s="2" customFormat="1" ht="12" customHeight="1">
      <c r="A13" s="32"/>
      <c r="B13" s="37"/>
      <c r="C13" s="32"/>
      <c r="D13" s="110" t="s">
        <v>18</v>
      </c>
      <c r="E13" s="32"/>
      <c r="F13" s="101" t="s">
        <v>19</v>
      </c>
      <c r="G13" s="32"/>
      <c r="H13" s="32"/>
      <c r="I13" s="110" t="s">
        <v>20</v>
      </c>
      <c r="J13" s="101" t="s">
        <v>19</v>
      </c>
      <c r="K13" s="32"/>
      <c r="L13" s="111"/>
      <c r="S13" s="32"/>
      <c r="T13" s="32"/>
      <c r="U13" s="32"/>
      <c r="V13" s="32"/>
      <c r="W13" s="32"/>
      <c r="X13" s="32"/>
      <c r="Y13" s="32"/>
      <c r="Z13" s="32"/>
      <c r="AA13" s="32"/>
      <c r="AB13" s="32"/>
      <c r="AC13" s="32"/>
      <c r="AD13" s="32"/>
      <c r="AE13" s="32"/>
    </row>
    <row r="14" spans="1:46" s="2" customFormat="1" ht="12" customHeight="1">
      <c r="A14" s="32"/>
      <c r="B14" s="37"/>
      <c r="C14" s="32"/>
      <c r="D14" s="110" t="s">
        <v>21</v>
      </c>
      <c r="E14" s="32"/>
      <c r="F14" s="101" t="s">
        <v>22</v>
      </c>
      <c r="G14" s="32"/>
      <c r="H14" s="32"/>
      <c r="I14" s="110" t="s">
        <v>23</v>
      </c>
      <c r="J14" s="112" t="str">
        <f>'Rekapitulace stavby'!AN8</f>
        <v>10. 10. 2022</v>
      </c>
      <c r="K14" s="32"/>
      <c r="L14" s="111"/>
      <c r="S14" s="32"/>
      <c r="T14" s="32"/>
      <c r="U14" s="32"/>
      <c r="V14" s="32"/>
      <c r="W14" s="32"/>
      <c r="X14" s="32"/>
      <c r="Y14" s="32"/>
      <c r="Z14" s="32"/>
      <c r="AA14" s="32"/>
      <c r="AB14" s="32"/>
      <c r="AC14" s="32"/>
      <c r="AD14" s="32"/>
      <c r="AE14" s="32"/>
    </row>
    <row r="15" spans="1:46" s="2" customFormat="1" ht="10.9" customHeight="1">
      <c r="A15" s="32"/>
      <c r="B15" s="37"/>
      <c r="C15" s="32"/>
      <c r="D15" s="32"/>
      <c r="E15" s="32"/>
      <c r="F15" s="32"/>
      <c r="G15" s="32"/>
      <c r="H15" s="32"/>
      <c r="I15" s="32"/>
      <c r="J15" s="32"/>
      <c r="K15" s="32"/>
      <c r="L15" s="111"/>
      <c r="S15" s="32"/>
      <c r="T15" s="32"/>
      <c r="U15" s="32"/>
      <c r="V15" s="32"/>
      <c r="W15" s="32"/>
      <c r="X15" s="32"/>
      <c r="Y15" s="32"/>
      <c r="Z15" s="32"/>
      <c r="AA15" s="32"/>
      <c r="AB15" s="32"/>
      <c r="AC15" s="32"/>
      <c r="AD15" s="32"/>
      <c r="AE15" s="32"/>
    </row>
    <row r="16" spans="1:46" s="2" customFormat="1" ht="12" customHeight="1">
      <c r="A16" s="32"/>
      <c r="B16" s="37"/>
      <c r="C16" s="32"/>
      <c r="D16" s="110" t="s">
        <v>25</v>
      </c>
      <c r="E16" s="32"/>
      <c r="F16" s="32"/>
      <c r="G16" s="32"/>
      <c r="H16" s="32"/>
      <c r="I16" s="110" t="s">
        <v>26</v>
      </c>
      <c r="J16" s="101" t="s">
        <v>19</v>
      </c>
      <c r="K16" s="32"/>
      <c r="L16" s="111"/>
      <c r="S16" s="32"/>
      <c r="T16" s="32"/>
      <c r="U16" s="32"/>
      <c r="V16" s="32"/>
      <c r="W16" s="32"/>
      <c r="X16" s="32"/>
      <c r="Y16" s="32"/>
      <c r="Z16" s="32"/>
      <c r="AA16" s="32"/>
      <c r="AB16" s="32"/>
      <c r="AC16" s="32"/>
      <c r="AD16" s="32"/>
      <c r="AE16" s="32"/>
    </row>
    <row r="17" spans="1:31" s="2" customFormat="1" ht="18" customHeight="1">
      <c r="A17" s="32"/>
      <c r="B17" s="37"/>
      <c r="C17" s="32"/>
      <c r="D17" s="32"/>
      <c r="E17" s="101" t="s">
        <v>27</v>
      </c>
      <c r="F17" s="32"/>
      <c r="G17" s="32"/>
      <c r="H17" s="32"/>
      <c r="I17" s="110" t="s">
        <v>28</v>
      </c>
      <c r="J17" s="101" t="s">
        <v>19</v>
      </c>
      <c r="K17" s="32"/>
      <c r="L17" s="111"/>
      <c r="S17" s="32"/>
      <c r="T17" s="32"/>
      <c r="U17" s="32"/>
      <c r="V17" s="32"/>
      <c r="W17" s="32"/>
      <c r="X17" s="32"/>
      <c r="Y17" s="32"/>
      <c r="Z17" s="32"/>
      <c r="AA17" s="32"/>
      <c r="AB17" s="32"/>
      <c r="AC17" s="32"/>
      <c r="AD17" s="32"/>
      <c r="AE17" s="32"/>
    </row>
    <row r="18" spans="1:31" s="2" customFormat="1" ht="6.95" customHeight="1">
      <c r="A18" s="32"/>
      <c r="B18" s="37"/>
      <c r="C18" s="32"/>
      <c r="D18" s="32"/>
      <c r="E18" s="32"/>
      <c r="F18" s="32"/>
      <c r="G18" s="32"/>
      <c r="H18" s="32"/>
      <c r="I18" s="32"/>
      <c r="J18" s="32"/>
      <c r="K18" s="32"/>
      <c r="L18" s="111"/>
      <c r="S18" s="32"/>
      <c r="T18" s="32"/>
      <c r="U18" s="32"/>
      <c r="V18" s="32"/>
      <c r="W18" s="32"/>
      <c r="X18" s="32"/>
      <c r="Y18" s="32"/>
      <c r="Z18" s="32"/>
      <c r="AA18" s="32"/>
      <c r="AB18" s="32"/>
      <c r="AC18" s="32"/>
      <c r="AD18" s="32"/>
      <c r="AE18" s="32"/>
    </row>
    <row r="19" spans="1:31" s="2" customFormat="1" ht="12" customHeight="1">
      <c r="A19" s="32"/>
      <c r="B19" s="37"/>
      <c r="C19" s="32"/>
      <c r="D19" s="110" t="s">
        <v>29</v>
      </c>
      <c r="E19" s="32"/>
      <c r="F19" s="32"/>
      <c r="G19" s="32"/>
      <c r="H19" s="32"/>
      <c r="I19" s="110" t="s">
        <v>26</v>
      </c>
      <c r="J19" s="28" t="str">
        <f>'Rekapitulace stavby'!AN13</f>
        <v>Vyplň údaj</v>
      </c>
      <c r="K19" s="32"/>
      <c r="L19" s="111"/>
      <c r="S19" s="32"/>
      <c r="T19" s="32"/>
      <c r="U19" s="32"/>
      <c r="V19" s="32"/>
      <c r="W19" s="32"/>
      <c r="X19" s="32"/>
      <c r="Y19" s="32"/>
      <c r="Z19" s="32"/>
      <c r="AA19" s="32"/>
      <c r="AB19" s="32"/>
      <c r="AC19" s="32"/>
      <c r="AD19" s="32"/>
      <c r="AE19" s="32"/>
    </row>
    <row r="20" spans="1:31" s="2" customFormat="1" ht="18" customHeight="1">
      <c r="A20" s="32"/>
      <c r="B20" s="37"/>
      <c r="C20" s="32"/>
      <c r="D20" s="32"/>
      <c r="E20" s="347" t="str">
        <f>'Rekapitulace stavby'!E14</f>
        <v>Vyplň údaj</v>
      </c>
      <c r="F20" s="348"/>
      <c r="G20" s="348"/>
      <c r="H20" s="348"/>
      <c r="I20" s="110" t="s">
        <v>28</v>
      </c>
      <c r="J20" s="28" t="str">
        <f>'Rekapitulace stavby'!AN14</f>
        <v>Vyplň údaj</v>
      </c>
      <c r="K20" s="32"/>
      <c r="L20" s="111"/>
      <c r="S20" s="32"/>
      <c r="T20" s="32"/>
      <c r="U20" s="32"/>
      <c r="V20" s="32"/>
      <c r="W20" s="32"/>
      <c r="X20" s="32"/>
      <c r="Y20" s="32"/>
      <c r="Z20" s="32"/>
      <c r="AA20" s="32"/>
      <c r="AB20" s="32"/>
      <c r="AC20" s="32"/>
      <c r="AD20" s="32"/>
      <c r="AE20" s="32"/>
    </row>
    <row r="21" spans="1:31" s="2" customFormat="1" ht="6.95" customHeight="1">
      <c r="A21" s="32"/>
      <c r="B21" s="37"/>
      <c r="C21" s="32"/>
      <c r="D21" s="32"/>
      <c r="E21" s="32"/>
      <c r="F21" s="32"/>
      <c r="G21" s="32"/>
      <c r="H21" s="32"/>
      <c r="I21" s="32"/>
      <c r="J21" s="32"/>
      <c r="K21" s="32"/>
      <c r="L21" s="111"/>
      <c r="S21" s="32"/>
      <c r="T21" s="32"/>
      <c r="U21" s="32"/>
      <c r="V21" s="32"/>
      <c r="W21" s="32"/>
      <c r="X21" s="32"/>
      <c r="Y21" s="32"/>
      <c r="Z21" s="32"/>
      <c r="AA21" s="32"/>
      <c r="AB21" s="32"/>
      <c r="AC21" s="32"/>
      <c r="AD21" s="32"/>
      <c r="AE21" s="32"/>
    </row>
    <row r="22" spans="1:31" s="2" customFormat="1" ht="12" customHeight="1">
      <c r="A22" s="32"/>
      <c r="B22" s="37"/>
      <c r="C22" s="32"/>
      <c r="D22" s="110" t="s">
        <v>31</v>
      </c>
      <c r="E22" s="32"/>
      <c r="F22" s="32"/>
      <c r="G22" s="32"/>
      <c r="H22" s="32"/>
      <c r="I22" s="110" t="s">
        <v>26</v>
      </c>
      <c r="J22" s="101" t="s">
        <v>32</v>
      </c>
      <c r="K22" s="32"/>
      <c r="L22" s="111"/>
      <c r="S22" s="32"/>
      <c r="T22" s="32"/>
      <c r="U22" s="32"/>
      <c r="V22" s="32"/>
      <c r="W22" s="32"/>
      <c r="X22" s="32"/>
      <c r="Y22" s="32"/>
      <c r="Z22" s="32"/>
      <c r="AA22" s="32"/>
      <c r="AB22" s="32"/>
      <c r="AC22" s="32"/>
      <c r="AD22" s="32"/>
      <c r="AE22" s="32"/>
    </row>
    <row r="23" spans="1:31" s="2" customFormat="1" ht="18" customHeight="1">
      <c r="A23" s="32"/>
      <c r="B23" s="37"/>
      <c r="C23" s="32"/>
      <c r="D23" s="32"/>
      <c r="E23" s="101" t="s">
        <v>33</v>
      </c>
      <c r="F23" s="32"/>
      <c r="G23" s="32"/>
      <c r="H23" s="32"/>
      <c r="I23" s="110" t="s">
        <v>28</v>
      </c>
      <c r="J23" s="101" t="s">
        <v>34</v>
      </c>
      <c r="K23" s="32"/>
      <c r="L23" s="111"/>
      <c r="S23" s="32"/>
      <c r="T23" s="32"/>
      <c r="U23" s="32"/>
      <c r="V23" s="32"/>
      <c r="W23" s="32"/>
      <c r="X23" s="32"/>
      <c r="Y23" s="32"/>
      <c r="Z23" s="32"/>
      <c r="AA23" s="32"/>
      <c r="AB23" s="32"/>
      <c r="AC23" s="32"/>
      <c r="AD23" s="32"/>
      <c r="AE23" s="32"/>
    </row>
    <row r="24" spans="1:31" s="2" customFormat="1" ht="6.95" customHeight="1">
      <c r="A24" s="32"/>
      <c r="B24" s="37"/>
      <c r="C24" s="32"/>
      <c r="D24" s="32"/>
      <c r="E24" s="32"/>
      <c r="F24" s="32"/>
      <c r="G24" s="32"/>
      <c r="H24" s="32"/>
      <c r="I24" s="32"/>
      <c r="J24" s="32"/>
      <c r="K24" s="32"/>
      <c r="L24" s="111"/>
      <c r="S24" s="32"/>
      <c r="T24" s="32"/>
      <c r="U24" s="32"/>
      <c r="V24" s="32"/>
      <c r="W24" s="32"/>
      <c r="X24" s="32"/>
      <c r="Y24" s="32"/>
      <c r="Z24" s="32"/>
      <c r="AA24" s="32"/>
      <c r="AB24" s="32"/>
      <c r="AC24" s="32"/>
      <c r="AD24" s="32"/>
      <c r="AE24" s="32"/>
    </row>
    <row r="25" spans="1:31" s="2" customFormat="1" ht="12" customHeight="1">
      <c r="A25" s="32"/>
      <c r="B25" s="37"/>
      <c r="C25" s="32"/>
      <c r="D25" s="110" t="s">
        <v>36</v>
      </c>
      <c r="E25" s="32"/>
      <c r="F25" s="32"/>
      <c r="G25" s="32"/>
      <c r="H25" s="32"/>
      <c r="I25" s="110" t="s">
        <v>26</v>
      </c>
      <c r="J25" s="101" t="str">
        <f>IF('Rekapitulace stavby'!AN19="","",'Rekapitulace stavby'!AN19)</f>
        <v/>
      </c>
      <c r="K25" s="32"/>
      <c r="L25" s="111"/>
      <c r="S25" s="32"/>
      <c r="T25" s="32"/>
      <c r="U25" s="32"/>
      <c r="V25" s="32"/>
      <c r="W25" s="32"/>
      <c r="X25" s="32"/>
      <c r="Y25" s="32"/>
      <c r="Z25" s="32"/>
      <c r="AA25" s="32"/>
      <c r="AB25" s="32"/>
      <c r="AC25" s="32"/>
      <c r="AD25" s="32"/>
      <c r="AE25" s="32"/>
    </row>
    <row r="26" spans="1:31" s="2" customFormat="1" ht="18" customHeight="1">
      <c r="A26" s="32"/>
      <c r="B26" s="37"/>
      <c r="C26" s="32"/>
      <c r="D26" s="32"/>
      <c r="E26" s="101" t="str">
        <f>IF('Rekapitulace stavby'!E20="","",'Rekapitulace stavby'!E20)</f>
        <v>Ing. Michaela Hůlková</v>
      </c>
      <c r="F26" s="32"/>
      <c r="G26" s="32"/>
      <c r="H26" s="32"/>
      <c r="I26" s="110" t="s">
        <v>28</v>
      </c>
      <c r="J26" s="101" t="str">
        <f>IF('Rekapitulace stavby'!AN20="","",'Rekapitulace stavby'!AN20)</f>
        <v/>
      </c>
      <c r="K26" s="32"/>
      <c r="L26" s="111"/>
      <c r="S26" s="32"/>
      <c r="T26" s="32"/>
      <c r="U26" s="32"/>
      <c r="V26" s="32"/>
      <c r="W26" s="32"/>
      <c r="X26" s="32"/>
      <c r="Y26" s="32"/>
      <c r="Z26" s="32"/>
      <c r="AA26" s="32"/>
      <c r="AB26" s="32"/>
      <c r="AC26" s="32"/>
      <c r="AD26" s="32"/>
      <c r="AE26" s="32"/>
    </row>
    <row r="27" spans="1:31" s="2" customFormat="1" ht="6.95" customHeight="1">
      <c r="A27" s="32"/>
      <c r="B27" s="37"/>
      <c r="C27" s="32"/>
      <c r="D27" s="32"/>
      <c r="E27" s="32"/>
      <c r="F27" s="32"/>
      <c r="G27" s="32"/>
      <c r="H27" s="32"/>
      <c r="I27" s="32"/>
      <c r="J27" s="32"/>
      <c r="K27" s="32"/>
      <c r="L27" s="111"/>
      <c r="S27" s="32"/>
      <c r="T27" s="32"/>
      <c r="U27" s="32"/>
      <c r="V27" s="32"/>
      <c r="W27" s="32"/>
      <c r="X27" s="32"/>
      <c r="Y27" s="32"/>
      <c r="Z27" s="32"/>
      <c r="AA27" s="32"/>
      <c r="AB27" s="32"/>
      <c r="AC27" s="32"/>
      <c r="AD27" s="32"/>
      <c r="AE27" s="32"/>
    </row>
    <row r="28" spans="1:31" s="2" customFormat="1" ht="12" customHeight="1">
      <c r="A28" s="32"/>
      <c r="B28" s="37"/>
      <c r="C28" s="32"/>
      <c r="D28" s="110" t="s">
        <v>38</v>
      </c>
      <c r="E28" s="32"/>
      <c r="F28" s="32"/>
      <c r="G28" s="32"/>
      <c r="H28" s="32"/>
      <c r="I28" s="32"/>
      <c r="J28" s="32"/>
      <c r="K28" s="32"/>
      <c r="L28" s="111"/>
      <c r="S28" s="32"/>
      <c r="T28" s="32"/>
      <c r="U28" s="32"/>
      <c r="V28" s="32"/>
      <c r="W28" s="32"/>
      <c r="X28" s="32"/>
      <c r="Y28" s="32"/>
      <c r="Z28" s="32"/>
      <c r="AA28" s="32"/>
      <c r="AB28" s="32"/>
      <c r="AC28" s="32"/>
      <c r="AD28" s="32"/>
      <c r="AE28" s="32"/>
    </row>
    <row r="29" spans="1:31" s="8" customFormat="1" ht="14.45" customHeight="1">
      <c r="A29" s="113"/>
      <c r="B29" s="114"/>
      <c r="C29" s="113"/>
      <c r="D29" s="113"/>
      <c r="E29" s="349" t="s">
        <v>19</v>
      </c>
      <c r="F29" s="349"/>
      <c r="G29" s="349"/>
      <c r="H29" s="349"/>
      <c r="I29" s="113"/>
      <c r="J29" s="113"/>
      <c r="K29" s="113"/>
      <c r="L29" s="115"/>
      <c r="S29" s="113"/>
      <c r="T29" s="113"/>
      <c r="U29" s="113"/>
      <c r="V29" s="113"/>
      <c r="W29" s="113"/>
      <c r="X29" s="113"/>
      <c r="Y29" s="113"/>
      <c r="Z29" s="113"/>
      <c r="AA29" s="113"/>
      <c r="AB29" s="113"/>
      <c r="AC29" s="113"/>
      <c r="AD29" s="113"/>
      <c r="AE29" s="113"/>
    </row>
    <row r="30" spans="1:31" s="2" customFormat="1" ht="6.95" customHeight="1">
      <c r="A30" s="32"/>
      <c r="B30" s="37"/>
      <c r="C30" s="32"/>
      <c r="D30" s="32"/>
      <c r="E30" s="32"/>
      <c r="F30" s="32"/>
      <c r="G30" s="32"/>
      <c r="H30" s="32"/>
      <c r="I30" s="32"/>
      <c r="J30" s="32"/>
      <c r="K30" s="32"/>
      <c r="L30" s="111"/>
      <c r="S30" s="32"/>
      <c r="T30" s="32"/>
      <c r="U30" s="32"/>
      <c r="V30" s="32"/>
      <c r="W30" s="32"/>
      <c r="X30" s="32"/>
      <c r="Y30" s="32"/>
      <c r="Z30" s="32"/>
      <c r="AA30" s="32"/>
      <c r="AB30" s="32"/>
      <c r="AC30" s="32"/>
      <c r="AD30" s="32"/>
      <c r="AE30" s="32"/>
    </row>
    <row r="31" spans="1:31" s="2" customFormat="1" ht="6.95" customHeight="1">
      <c r="A31" s="32"/>
      <c r="B31" s="37"/>
      <c r="C31" s="32"/>
      <c r="D31" s="116"/>
      <c r="E31" s="116"/>
      <c r="F31" s="116"/>
      <c r="G31" s="116"/>
      <c r="H31" s="116"/>
      <c r="I31" s="116"/>
      <c r="J31" s="116"/>
      <c r="K31" s="116"/>
      <c r="L31" s="111"/>
      <c r="S31" s="32"/>
      <c r="T31" s="32"/>
      <c r="U31" s="32"/>
      <c r="V31" s="32"/>
      <c r="W31" s="32"/>
      <c r="X31" s="32"/>
      <c r="Y31" s="32"/>
      <c r="Z31" s="32"/>
      <c r="AA31" s="32"/>
      <c r="AB31" s="32"/>
      <c r="AC31" s="32"/>
      <c r="AD31" s="32"/>
      <c r="AE31" s="32"/>
    </row>
    <row r="32" spans="1:31" s="2" customFormat="1" ht="25.35" customHeight="1">
      <c r="A32" s="32"/>
      <c r="B32" s="37"/>
      <c r="C32" s="32"/>
      <c r="D32" s="117" t="s">
        <v>40</v>
      </c>
      <c r="E32" s="32"/>
      <c r="F32" s="32"/>
      <c r="G32" s="32"/>
      <c r="H32" s="32"/>
      <c r="I32" s="32"/>
      <c r="J32" s="118">
        <f>ROUND(J88, 2)</f>
        <v>0</v>
      </c>
      <c r="K32" s="32"/>
      <c r="L32" s="111"/>
      <c r="S32" s="32"/>
      <c r="T32" s="32"/>
      <c r="U32" s="32"/>
      <c r="V32" s="32"/>
      <c r="W32" s="32"/>
      <c r="X32" s="32"/>
      <c r="Y32" s="32"/>
      <c r="Z32" s="32"/>
      <c r="AA32" s="32"/>
      <c r="AB32" s="32"/>
      <c r="AC32" s="32"/>
      <c r="AD32" s="32"/>
      <c r="AE32" s="32"/>
    </row>
    <row r="33" spans="1:31" s="2" customFormat="1" ht="6.95" customHeight="1">
      <c r="A33" s="32"/>
      <c r="B33" s="37"/>
      <c r="C33" s="32"/>
      <c r="D33" s="116"/>
      <c r="E33" s="116"/>
      <c r="F33" s="116"/>
      <c r="G33" s="116"/>
      <c r="H33" s="116"/>
      <c r="I33" s="116"/>
      <c r="J33" s="116"/>
      <c r="K33" s="116"/>
      <c r="L33" s="111"/>
      <c r="S33" s="32"/>
      <c r="T33" s="32"/>
      <c r="U33" s="32"/>
      <c r="V33" s="32"/>
      <c r="W33" s="32"/>
      <c r="X33" s="32"/>
      <c r="Y33" s="32"/>
      <c r="Z33" s="32"/>
      <c r="AA33" s="32"/>
      <c r="AB33" s="32"/>
      <c r="AC33" s="32"/>
      <c r="AD33" s="32"/>
      <c r="AE33" s="32"/>
    </row>
    <row r="34" spans="1:31" s="2" customFormat="1" ht="14.45" customHeight="1">
      <c r="A34" s="32"/>
      <c r="B34" s="37"/>
      <c r="C34" s="32"/>
      <c r="D34" s="32"/>
      <c r="E34" s="32"/>
      <c r="F34" s="119" t="s">
        <v>42</v>
      </c>
      <c r="G34" s="32"/>
      <c r="H34" s="32"/>
      <c r="I34" s="119" t="s">
        <v>41</v>
      </c>
      <c r="J34" s="119" t="s">
        <v>43</v>
      </c>
      <c r="K34" s="32"/>
      <c r="L34" s="111"/>
      <c r="S34" s="32"/>
      <c r="T34" s="32"/>
      <c r="U34" s="32"/>
      <c r="V34" s="32"/>
      <c r="W34" s="32"/>
      <c r="X34" s="32"/>
      <c r="Y34" s="32"/>
      <c r="Z34" s="32"/>
      <c r="AA34" s="32"/>
      <c r="AB34" s="32"/>
      <c r="AC34" s="32"/>
      <c r="AD34" s="32"/>
      <c r="AE34" s="32"/>
    </row>
    <row r="35" spans="1:31" s="2" customFormat="1" ht="14.45" customHeight="1">
      <c r="A35" s="32"/>
      <c r="B35" s="37"/>
      <c r="C35" s="32"/>
      <c r="D35" s="120" t="s">
        <v>44</v>
      </c>
      <c r="E35" s="110" t="s">
        <v>45</v>
      </c>
      <c r="F35" s="121">
        <f>ROUND((SUM(BE88:BE117)),  2)</f>
        <v>0</v>
      </c>
      <c r="G35" s="32"/>
      <c r="H35" s="32"/>
      <c r="I35" s="122">
        <v>0.21</v>
      </c>
      <c r="J35" s="121">
        <f>ROUND(((SUM(BE88:BE117))*I35),  2)</f>
        <v>0</v>
      </c>
      <c r="K35" s="32"/>
      <c r="L35" s="111"/>
      <c r="S35" s="32"/>
      <c r="T35" s="32"/>
      <c r="U35" s="32"/>
      <c r="V35" s="32"/>
      <c r="W35" s="32"/>
      <c r="X35" s="32"/>
      <c r="Y35" s="32"/>
      <c r="Z35" s="32"/>
      <c r="AA35" s="32"/>
      <c r="AB35" s="32"/>
      <c r="AC35" s="32"/>
      <c r="AD35" s="32"/>
      <c r="AE35" s="32"/>
    </row>
    <row r="36" spans="1:31" s="2" customFormat="1" ht="14.45" customHeight="1">
      <c r="A36" s="32"/>
      <c r="B36" s="37"/>
      <c r="C36" s="32"/>
      <c r="D36" s="32"/>
      <c r="E36" s="110" t="s">
        <v>46</v>
      </c>
      <c r="F36" s="121">
        <f>ROUND((SUM(BF88:BF117)),  2)</f>
        <v>0</v>
      </c>
      <c r="G36" s="32"/>
      <c r="H36" s="32"/>
      <c r="I36" s="122">
        <v>0.15</v>
      </c>
      <c r="J36" s="121">
        <f>ROUND(((SUM(BF88:BF117))*I36),  2)</f>
        <v>0</v>
      </c>
      <c r="K36" s="32"/>
      <c r="L36" s="111"/>
      <c r="S36" s="32"/>
      <c r="T36" s="32"/>
      <c r="U36" s="32"/>
      <c r="V36" s="32"/>
      <c r="W36" s="32"/>
      <c r="X36" s="32"/>
      <c r="Y36" s="32"/>
      <c r="Z36" s="32"/>
      <c r="AA36" s="32"/>
      <c r="AB36" s="32"/>
      <c r="AC36" s="32"/>
      <c r="AD36" s="32"/>
      <c r="AE36" s="32"/>
    </row>
    <row r="37" spans="1:31" s="2" customFormat="1" ht="14.45" hidden="1" customHeight="1">
      <c r="A37" s="32"/>
      <c r="B37" s="37"/>
      <c r="C37" s="32"/>
      <c r="D37" s="32"/>
      <c r="E37" s="110" t="s">
        <v>47</v>
      </c>
      <c r="F37" s="121">
        <f>ROUND((SUM(BG88:BG117)),  2)</f>
        <v>0</v>
      </c>
      <c r="G37" s="32"/>
      <c r="H37" s="32"/>
      <c r="I37" s="122">
        <v>0.21</v>
      </c>
      <c r="J37" s="121">
        <f>0</f>
        <v>0</v>
      </c>
      <c r="K37" s="32"/>
      <c r="L37" s="111"/>
      <c r="S37" s="32"/>
      <c r="T37" s="32"/>
      <c r="U37" s="32"/>
      <c r="V37" s="32"/>
      <c r="W37" s="32"/>
      <c r="X37" s="32"/>
      <c r="Y37" s="32"/>
      <c r="Z37" s="32"/>
      <c r="AA37" s="32"/>
      <c r="AB37" s="32"/>
      <c r="AC37" s="32"/>
      <c r="AD37" s="32"/>
      <c r="AE37" s="32"/>
    </row>
    <row r="38" spans="1:31" s="2" customFormat="1" ht="14.45" hidden="1" customHeight="1">
      <c r="A38" s="32"/>
      <c r="B38" s="37"/>
      <c r="C38" s="32"/>
      <c r="D38" s="32"/>
      <c r="E38" s="110" t="s">
        <v>48</v>
      </c>
      <c r="F38" s="121">
        <f>ROUND((SUM(BH88:BH117)),  2)</f>
        <v>0</v>
      </c>
      <c r="G38" s="32"/>
      <c r="H38" s="32"/>
      <c r="I38" s="122">
        <v>0.15</v>
      </c>
      <c r="J38" s="121">
        <f>0</f>
        <v>0</v>
      </c>
      <c r="K38" s="32"/>
      <c r="L38" s="111"/>
      <c r="S38" s="32"/>
      <c r="T38" s="32"/>
      <c r="U38" s="32"/>
      <c r="V38" s="32"/>
      <c r="W38" s="32"/>
      <c r="X38" s="32"/>
      <c r="Y38" s="32"/>
      <c r="Z38" s="32"/>
      <c r="AA38" s="32"/>
      <c r="AB38" s="32"/>
      <c r="AC38" s="32"/>
      <c r="AD38" s="32"/>
      <c r="AE38" s="32"/>
    </row>
    <row r="39" spans="1:31" s="2" customFormat="1" ht="14.45" hidden="1" customHeight="1">
      <c r="A39" s="32"/>
      <c r="B39" s="37"/>
      <c r="C39" s="32"/>
      <c r="D39" s="32"/>
      <c r="E39" s="110" t="s">
        <v>49</v>
      </c>
      <c r="F39" s="121">
        <f>ROUND((SUM(BI88:BI117)),  2)</f>
        <v>0</v>
      </c>
      <c r="G39" s="32"/>
      <c r="H39" s="32"/>
      <c r="I39" s="122">
        <v>0</v>
      </c>
      <c r="J39" s="121">
        <f>0</f>
        <v>0</v>
      </c>
      <c r="K39" s="32"/>
      <c r="L39" s="111"/>
      <c r="S39" s="32"/>
      <c r="T39" s="32"/>
      <c r="U39" s="32"/>
      <c r="V39" s="32"/>
      <c r="W39" s="32"/>
      <c r="X39" s="32"/>
      <c r="Y39" s="32"/>
      <c r="Z39" s="32"/>
      <c r="AA39" s="32"/>
      <c r="AB39" s="32"/>
      <c r="AC39" s="32"/>
      <c r="AD39" s="32"/>
      <c r="AE39" s="32"/>
    </row>
    <row r="40" spans="1:31" s="2" customFormat="1" ht="6.95" customHeight="1">
      <c r="A40" s="32"/>
      <c r="B40" s="37"/>
      <c r="C40" s="32"/>
      <c r="D40" s="32"/>
      <c r="E40" s="32"/>
      <c r="F40" s="32"/>
      <c r="G40" s="32"/>
      <c r="H40" s="32"/>
      <c r="I40" s="32"/>
      <c r="J40" s="32"/>
      <c r="K40" s="32"/>
      <c r="L40" s="111"/>
      <c r="S40" s="32"/>
      <c r="T40" s="32"/>
      <c r="U40" s="32"/>
      <c r="V40" s="32"/>
      <c r="W40" s="32"/>
      <c r="X40" s="32"/>
      <c r="Y40" s="32"/>
      <c r="Z40" s="32"/>
      <c r="AA40" s="32"/>
      <c r="AB40" s="32"/>
      <c r="AC40" s="32"/>
      <c r="AD40" s="32"/>
      <c r="AE40" s="32"/>
    </row>
    <row r="41" spans="1:31" s="2" customFormat="1" ht="25.35" customHeight="1">
      <c r="A41" s="32"/>
      <c r="B41" s="37"/>
      <c r="C41" s="123"/>
      <c r="D41" s="124" t="s">
        <v>50</v>
      </c>
      <c r="E41" s="125"/>
      <c r="F41" s="125"/>
      <c r="G41" s="126" t="s">
        <v>51</v>
      </c>
      <c r="H41" s="127" t="s">
        <v>52</v>
      </c>
      <c r="I41" s="125"/>
      <c r="J41" s="128">
        <f>SUM(J32:J39)</f>
        <v>0</v>
      </c>
      <c r="K41" s="129"/>
      <c r="L41" s="111"/>
      <c r="S41" s="32"/>
      <c r="T41" s="32"/>
      <c r="U41" s="32"/>
      <c r="V41" s="32"/>
      <c r="W41" s="32"/>
      <c r="X41" s="32"/>
      <c r="Y41" s="32"/>
      <c r="Z41" s="32"/>
      <c r="AA41" s="32"/>
      <c r="AB41" s="32"/>
      <c r="AC41" s="32"/>
      <c r="AD41" s="32"/>
      <c r="AE41" s="32"/>
    </row>
    <row r="42" spans="1:31" s="2" customFormat="1" ht="14.45" customHeight="1">
      <c r="A42" s="32"/>
      <c r="B42" s="130"/>
      <c r="C42" s="131"/>
      <c r="D42" s="131"/>
      <c r="E42" s="131"/>
      <c r="F42" s="131"/>
      <c r="G42" s="131"/>
      <c r="H42" s="131"/>
      <c r="I42" s="131"/>
      <c r="J42" s="131"/>
      <c r="K42" s="131"/>
      <c r="L42" s="111"/>
      <c r="S42" s="32"/>
      <c r="T42" s="32"/>
      <c r="U42" s="32"/>
      <c r="V42" s="32"/>
      <c r="W42" s="32"/>
      <c r="X42" s="32"/>
      <c r="Y42" s="32"/>
      <c r="Z42" s="32"/>
      <c r="AA42" s="32"/>
      <c r="AB42" s="32"/>
      <c r="AC42" s="32"/>
      <c r="AD42" s="32"/>
      <c r="AE42" s="32"/>
    </row>
    <row r="46" spans="1:31" s="2" customFormat="1" ht="6.95" customHeight="1">
      <c r="A46" s="32"/>
      <c r="B46" s="132"/>
      <c r="C46" s="133"/>
      <c r="D46" s="133"/>
      <c r="E46" s="133"/>
      <c r="F46" s="133"/>
      <c r="G46" s="133"/>
      <c r="H46" s="133"/>
      <c r="I46" s="133"/>
      <c r="J46" s="133"/>
      <c r="K46" s="133"/>
      <c r="L46" s="111"/>
      <c r="S46" s="32"/>
      <c r="T46" s="32"/>
      <c r="U46" s="32"/>
      <c r="V46" s="32"/>
      <c r="W46" s="32"/>
      <c r="X46" s="32"/>
      <c r="Y46" s="32"/>
      <c r="Z46" s="32"/>
      <c r="AA46" s="32"/>
      <c r="AB46" s="32"/>
      <c r="AC46" s="32"/>
      <c r="AD46" s="32"/>
      <c r="AE46" s="32"/>
    </row>
    <row r="47" spans="1:31" s="2" customFormat="1" ht="24.95" customHeight="1">
      <c r="A47" s="32"/>
      <c r="B47" s="33"/>
      <c r="C47" s="21" t="s">
        <v>116</v>
      </c>
      <c r="D47" s="34"/>
      <c r="E47" s="34"/>
      <c r="F47" s="34"/>
      <c r="G47" s="34"/>
      <c r="H47" s="34"/>
      <c r="I47" s="34"/>
      <c r="J47" s="34"/>
      <c r="K47" s="34"/>
      <c r="L47" s="111"/>
      <c r="S47" s="32"/>
      <c r="T47" s="32"/>
      <c r="U47" s="32"/>
      <c r="V47" s="32"/>
      <c r="W47" s="32"/>
      <c r="X47" s="32"/>
      <c r="Y47" s="32"/>
      <c r="Z47" s="32"/>
      <c r="AA47" s="32"/>
      <c r="AB47" s="32"/>
      <c r="AC47" s="32"/>
      <c r="AD47" s="32"/>
      <c r="AE47" s="32"/>
    </row>
    <row r="48" spans="1:31" s="2" customFormat="1" ht="6.95" customHeight="1">
      <c r="A48" s="32"/>
      <c r="B48" s="33"/>
      <c r="C48" s="34"/>
      <c r="D48" s="34"/>
      <c r="E48" s="34"/>
      <c r="F48" s="34"/>
      <c r="G48" s="34"/>
      <c r="H48" s="34"/>
      <c r="I48" s="34"/>
      <c r="J48" s="34"/>
      <c r="K48" s="34"/>
      <c r="L48" s="111"/>
      <c r="S48" s="32"/>
      <c r="T48" s="32"/>
      <c r="U48" s="32"/>
      <c r="V48" s="32"/>
      <c r="W48" s="32"/>
      <c r="X48" s="32"/>
      <c r="Y48" s="32"/>
      <c r="Z48" s="32"/>
      <c r="AA48" s="32"/>
      <c r="AB48" s="32"/>
      <c r="AC48" s="32"/>
      <c r="AD48" s="32"/>
      <c r="AE48" s="32"/>
    </row>
    <row r="49" spans="1:47" s="2" customFormat="1" ht="12" customHeight="1">
      <c r="A49" s="32"/>
      <c r="B49" s="33"/>
      <c r="C49" s="27" t="s">
        <v>16</v>
      </c>
      <c r="D49" s="34"/>
      <c r="E49" s="34"/>
      <c r="F49" s="34"/>
      <c r="G49" s="34"/>
      <c r="H49" s="34"/>
      <c r="I49" s="34"/>
      <c r="J49" s="34"/>
      <c r="K49" s="34"/>
      <c r="L49" s="111"/>
      <c r="S49" s="32"/>
      <c r="T49" s="32"/>
      <c r="U49" s="32"/>
      <c r="V49" s="32"/>
      <c r="W49" s="32"/>
      <c r="X49" s="32"/>
      <c r="Y49" s="32"/>
      <c r="Z49" s="32"/>
      <c r="AA49" s="32"/>
      <c r="AB49" s="32"/>
      <c r="AC49" s="32"/>
      <c r="AD49" s="32"/>
      <c r="AE49" s="32"/>
    </row>
    <row r="50" spans="1:47" s="2" customFormat="1" ht="14.45" customHeight="1">
      <c r="A50" s="32"/>
      <c r="B50" s="33"/>
      <c r="C50" s="34"/>
      <c r="D50" s="34"/>
      <c r="E50" s="350" t="str">
        <f>E7</f>
        <v>Stavební úpravy objektu č.p. 104 a 105, Café Herzog, Broumov - 1. etapa</v>
      </c>
      <c r="F50" s="351"/>
      <c r="G50" s="351"/>
      <c r="H50" s="351"/>
      <c r="I50" s="34"/>
      <c r="J50" s="34"/>
      <c r="K50" s="34"/>
      <c r="L50" s="111"/>
      <c r="S50" s="32"/>
      <c r="T50" s="32"/>
      <c r="U50" s="32"/>
      <c r="V50" s="32"/>
      <c r="W50" s="32"/>
      <c r="X50" s="32"/>
      <c r="Y50" s="32"/>
      <c r="Z50" s="32"/>
      <c r="AA50" s="32"/>
      <c r="AB50" s="32"/>
      <c r="AC50" s="32"/>
      <c r="AD50" s="32"/>
      <c r="AE50" s="32"/>
    </row>
    <row r="51" spans="1:47" s="1" customFormat="1" ht="12" customHeight="1">
      <c r="B51" s="19"/>
      <c r="C51" s="27" t="s">
        <v>112</v>
      </c>
      <c r="D51" s="20"/>
      <c r="E51" s="20"/>
      <c r="F51" s="20"/>
      <c r="G51" s="20"/>
      <c r="H51" s="20"/>
      <c r="I51" s="20"/>
      <c r="J51" s="20"/>
      <c r="K51" s="20"/>
      <c r="L51" s="18"/>
    </row>
    <row r="52" spans="1:47" s="2" customFormat="1" ht="14.45" customHeight="1">
      <c r="A52" s="32"/>
      <c r="B52" s="33"/>
      <c r="C52" s="34"/>
      <c r="D52" s="34"/>
      <c r="E52" s="350" t="s">
        <v>113</v>
      </c>
      <c r="F52" s="352"/>
      <c r="G52" s="352"/>
      <c r="H52" s="352"/>
      <c r="I52" s="34"/>
      <c r="J52" s="34"/>
      <c r="K52" s="34"/>
      <c r="L52" s="111"/>
      <c r="S52" s="32"/>
      <c r="T52" s="32"/>
      <c r="U52" s="32"/>
      <c r="V52" s="32"/>
      <c r="W52" s="32"/>
      <c r="X52" s="32"/>
      <c r="Y52" s="32"/>
      <c r="Z52" s="32"/>
      <c r="AA52" s="32"/>
      <c r="AB52" s="32"/>
      <c r="AC52" s="32"/>
      <c r="AD52" s="32"/>
      <c r="AE52" s="32"/>
    </row>
    <row r="53" spans="1:47" s="2" customFormat="1" ht="12" customHeight="1">
      <c r="A53" s="32"/>
      <c r="B53" s="33"/>
      <c r="C53" s="27" t="s">
        <v>114</v>
      </c>
      <c r="D53" s="34"/>
      <c r="E53" s="34"/>
      <c r="F53" s="34"/>
      <c r="G53" s="34"/>
      <c r="H53" s="34"/>
      <c r="I53" s="34"/>
      <c r="J53" s="34"/>
      <c r="K53" s="34"/>
      <c r="L53" s="111"/>
      <c r="S53" s="32"/>
      <c r="T53" s="32"/>
      <c r="U53" s="32"/>
      <c r="V53" s="32"/>
      <c r="W53" s="32"/>
      <c r="X53" s="32"/>
      <c r="Y53" s="32"/>
      <c r="Z53" s="32"/>
      <c r="AA53" s="32"/>
      <c r="AB53" s="32"/>
      <c r="AC53" s="32"/>
      <c r="AD53" s="32"/>
      <c r="AE53" s="32"/>
    </row>
    <row r="54" spans="1:47" s="2" customFormat="1" ht="15.6" customHeight="1">
      <c r="A54" s="32"/>
      <c r="B54" s="33"/>
      <c r="C54" s="34"/>
      <c r="D54" s="34"/>
      <c r="E54" s="299" t="str">
        <f>E11</f>
        <v>1.8 - Elektroinstalce slaboproud</v>
      </c>
      <c r="F54" s="352"/>
      <c r="G54" s="352"/>
      <c r="H54" s="352"/>
      <c r="I54" s="34"/>
      <c r="J54" s="34"/>
      <c r="K54" s="34"/>
      <c r="L54" s="111"/>
      <c r="S54" s="32"/>
      <c r="T54" s="32"/>
      <c r="U54" s="32"/>
      <c r="V54" s="32"/>
      <c r="W54" s="32"/>
      <c r="X54" s="32"/>
      <c r="Y54" s="32"/>
      <c r="Z54" s="32"/>
      <c r="AA54" s="32"/>
      <c r="AB54" s="32"/>
      <c r="AC54" s="32"/>
      <c r="AD54" s="32"/>
      <c r="AE54" s="32"/>
    </row>
    <row r="55" spans="1:47" s="2" customFormat="1" ht="6.95" customHeight="1">
      <c r="A55" s="32"/>
      <c r="B55" s="33"/>
      <c r="C55" s="34"/>
      <c r="D55" s="34"/>
      <c r="E55" s="34"/>
      <c r="F55" s="34"/>
      <c r="G55" s="34"/>
      <c r="H55" s="34"/>
      <c r="I55" s="34"/>
      <c r="J55" s="34"/>
      <c r="K55" s="34"/>
      <c r="L55" s="111"/>
      <c r="S55" s="32"/>
      <c r="T55" s="32"/>
      <c r="U55" s="32"/>
      <c r="V55" s="32"/>
      <c r="W55" s="32"/>
      <c r="X55" s="32"/>
      <c r="Y55" s="32"/>
      <c r="Z55" s="32"/>
      <c r="AA55" s="32"/>
      <c r="AB55" s="32"/>
      <c r="AC55" s="32"/>
      <c r="AD55" s="32"/>
      <c r="AE55" s="32"/>
    </row>
    <row r="56" spans="1:47" s="2" customFormat="1" ht="12" customHeight="1">
      <c r="A56" s="32"/>
      <c r="B56" s="33"/>
      <c r="C56" s="27" t="s">
        <v>21</v>
      </c>
      <c r="D56" s="34"/>
      <c r="E56" s="34"/>
      <c r="F56" s="25" t="str">
        <f>F14</f>
        <v>k. ú. Broumov</v>
      </c>
      <c r="G56" s="34"/>
      <c r="H56" s="34"/>
      <c r="I56" s="27" t="s">
        <v>23</v>
      </c>
      <c r="J56" s="57" t="str">
        <f>IF(J14="","",J14)</f>
        <v>10. 10. 2022</v>
      </c>
      <c r="K56" s="34"/>
      <c r="L56" s="111"/>
      <c r="S56" s="32"/>
      <c r="T56" s="32"/>
      <c r="U56" s="32"/>
      <c r="V56" s="32"/>
      <c r="W56" s="32"/>
      <c r="X56" s="32"/>
      <c r="Y56" s="32"/>
      <c r="Z56" s="32"/>
      <c r="AA56" s="32"/>
      <c r="AB56" s="32"/>
      <c r="AC56" s="32"/>
      <c r="AD56" s="32"/>
      <c r="AE56" s="32"/>
    </row>
    <row r="57" spans="1:47" s="2" customFormat="1" ht="6.95" customHeight="1">
      <c r="A57" s="32"/>
      <c r="B57" s="33"/>
      <c r="C57" s="34"/>
      <c r="D57" s="34"/>
      <c r="E57" s="34"/>
      <c r="F57" s="34"/>
      <c r="G57" s="34"/>
      <c r="H57" s="34"/>
      <c r="I57" s="34"/>
      <c r="J57" s="34"/>
      <c r="K57" s="34"/>
      <c r="L57" s="111"/>
      <c r="S57" s="32"/>
      <c r="T57" s="32"/>
      <c r="U57" s="32"/>
      <c r="V57" s="32"/>
      <c r="W57" s="32"/>
      <c r="X57" s="32"/>
      <c r="Y57" s="32"/>
      <c r="Z57" s="32"/>
      <c r="AA57" s="32"/>
      <c r="AB57" s="32"/>
      <c r="AC57" s="32"/>
      <c r="AD57" s="32"/>
      <c r="AE57" s="32"/>
    </row>
    <row r="58" spans="1:47" s="2" customFormat="1" ht="15.6" customHeight="1">
      <c r="A58" s="32"/>
      <c r="B58" s="33"/>
      <c r="C58" s="27" t="s">
        <v>25</v>
      </c>
      <c r="D58" s="34"/>
      <c r="E58" s="34"/>
      <c r="F58" s="25" t="str">
        <f>E17</f>
        <v xml:space="preserve"> </v>
      </c>
      <c r="G58" s="34"/>
      <c r="H58" s="34"/>
      <c r="I58" s="27" t="s">
        <v>31</v>
      </c>
      <c r="J58" s="30" t="str">
        <f>E23</f>
        <v>INS spol. s r.o.</v>
      </c>
      <c r="K58" s="34"/>
      <c r="L58" s="111"/>
      <c r="S58" s="32"/>
      <c r="T58" s="32"/>
      <c r="U58" s="32"/>
      <c r="V58" s="32"/>
      <c r="W58" s="32"/>
      <c r="X58" s="32"/>
      <c r="Y58" s="32"/>
      <c r="Z58" s="32"/>
      <c r="AA58" s="32"/>
      <c r="AB58" s="32"/>
      <c r="AC58" s="32"/>
      <c r="AD58" s="32"/>
      <c r="AE58" s="32"/>
    </row>
    <row r="59" spans="1:47" s="2" customFormat="1" ht="26.45" customHeight="1">
      <c r="A59" s="32"/>
      <c r="B59" s="33"/>
      <c r="C59" s="27" t="s">
        <v>29</v>
      </c>
      <c r="D59" s="34"/>
      <c r="E59" s="34"/>
      <c r="F59" s="25" t="str">
        <f>IF(E20="","",E20)</f>
        <v>Vyplň údaj</v>
      </c>
      <c r="G59" s="34"/>
      <c r="H59" s="34"/>
      <c r="I59" s="27" t="s">
        <v>36</v>
      </c>
      <c r="J59" s="30" t="str">
        <f>E26</f>
        <v>Ing. Michaela Hůlková</v>
      </c>
      <c r="K59" s="34"/>
      <c r="L59" s="111"/>
      <c r="S59" s="32"/>
      <c r="T59" s="32"/>
      <c r="U59" s="32"/>
      <c r="V59" s="32"/>
      <c r="W59" s="32"/>
      <c r="X59" s="32"/>
      <c r="Y59" s="32"/>
      <c r="Z59" s="32"/>
      <c r="AA59" s="32"/>
      <c r="AB59" s="32"/>
      <c r="AC59" s="32"/>
      <c r="AD59" s="32"/>
      <c r="AE59" s="32"/>
    </row>
    <row r="60" spans="1:47" s="2" customFormat="1" ht="10.35" customHeight="1">
      <c r="A60" s="32"/>
      <c r="B60" s="33"/>
      <c r="C60" s="34"/>
      <c r="D60" s="34"/>
      <c r="E60" s="34"/>
      <c r="F60" s="34"/>
      <c r="G60" s="34"/>
      <c r="H60" s="34"/>
      <c r="I60" s="34"/>
      <c r="J60" s="34"/>
      <c r="K60" s="34"/>
      <c r="L60" s="111"/>
      <c r="S60" s="32"/>
      <c r="T60" s="32"/>
      <c r="U60" s="32"/>
      <c r="V60" s="32"/>
      <c r="W60" s="32"/>
      <c r="X60" s="32"/>
      <c r="Y60" s="32"/>
      <c r="Z60" s="32"/>
      <c r="AA60" s="32"/>
      <c r="AB60" s="32"/>
      <c r="AC60" s="32"/>
      <c r="AD60" s="32"/>
      <c r="AE60" s="32"/>
    </row>
    <row r="61" spans="1:47" s="2" customFormat="1" ht="29.25" customHeight="1">
      <c r="A61" s="32"/>
      <c r="B61" s="33"/>
      <c r="C61" s="134" t="s">
        <v>117</v>
      </c>
      <c r="D61" s="135"/>
      <c r="E61" s="135"/>
      <c r="F61" s="135"/>
      <c r="G61" s="135"/>
      <c r="H61" s="135"/>
      <c r="I61" s="135"/>
      <c r="J61" s="136" t="s">
        <v>118</v>
      </c>
      <c r="K61" s="135"/>
      <c r="L61" s="111"/>
      <c r="S61" s="32"/>
      <c r="T61" s="32"/>
      <c r="U61" s="32"/>
      <c r="V61" s="32"/>
      <c r="W61" s="32"/>
      <c r="X61" s="32"/>
      <c r="Y61" s="32"/>
      <c r="Z61" s="32"/>
      <c r="AA61" s="32"/>
      <c r="AB61" s="32"/>
      <c r="AC61" s="32"/>
      <c r="AD61" s="32"/>
      <c r="AE61" s="32"/>
    </row>
    <row r="62" spans="1:47" s="2" customFormat="1" ht="10.35" customHeight="1">
      <c r="A62" s="32"/>
      <c r="B62" s="33"/>
      <c r="C62" s="34"/>
      <c r="D62" s="34"/>
      <c r="E62" s="34"/>
      <c r="F62" s="34"/>
      <c r="G62" s="34"/>
      <c r="H62" s="34"/>
      <c r="I62" s="34"/>
      <c r="J62" s="34"/>
      <c r="K62" s="34"/>
      <c r="L62" s="111"/>
      <c r="S62" s="32"/>
      <c r="T62" s="32"/>
      <c r="U62" s="32"/>
      <c r="V62" s="32"/>
      <c r="W62" s="32"/>
      <c r="X62" s="32"/>
      <c r="Y62" s="32"/>
      <c r="Z62" s="32"/>
      <c r="AA62" s="32"/>
      <c r="AB62" s="32"/>
      <c r="AC62" s="32"/>
      <c r="AD62" s="32"/>
      <c r="AE62" s="32"/>
    </row>
    <row r="63" spans="1:47" s="2" customFormat="1" ht="22.9" customHeight="1">
      <c r="A63" s="32"/>
      <c r="B63" s="33"/>
      <c r="C63" s="137" t="s">
        <v>72</v>
      </c>
      <c r="D63" s="34"/>
      <c r="E63" s="34"/>
      <c r="F63" s="34"/>
      <c r="G63" s="34"/>
      <c r="H63" s="34"/>
      <c r="I63" s="34"/>
      <c r="J63" s="75">
        <f>J88</f>
        <v>0</v>
      </c>
      <c r="K63" s="34"/>
      <c r="L63" s="111"/>
      <c r="S63" s="32"/>
      <c r="T63" s="32"/>
      <c r="U63" s="32"/>
      <c r="V63" s="32"/>
      <c r="W63" s="32"/>
      <c r="X63" s="32"/>
      <c r="Y63" s="32"/>
      <c r="Z63" s="32"/>
      <c r="AA63" s="32"/>
      <c r="AB63" s="32"/>
      <c r="AC63" s="32"/>
      <c r="AD63" s="32"/>
      <c r="AE63" s="32"/>
      <c r="AU63" s="15" t="s">
        <v>119</v>
      </c>
    </row>
    <row r="64" spans="1:47" s="9" customFormat="1" ht="24.95" customHeight="1">
      <c r="B64" s="138"/>
      <c r="C64" s="139"/>
      <c r="D64" s="140" t="s">
        <v>2038</v>
      </c>
      <c r="E64" s="141"/>
      <c r="F64" s="141"/>
      <c r="G64" s="141"/>
      <c r="H64" s="141"/>
      <c r="I64" s="141"/>
      <c r="J64" s="142">
        <f>J89</f>
        <v>0</v>
      </c>
      <c r="K64" s="139"/>
      <c r="L64" s="143"/>
    </row>
    <row r="65" spans="1:31" s="9" customFormat="1" ht="24.95" customHeight="1">
      <c r="B65" s="138"/>
      <c r="C65" s="139"/>
      <c r="D65" s="140" t="s">
        <v>2039</v>
      </c>
      <c r="E65" s="141"/>
      <c r="F65" s="141"/>
      <c r="G65" s="141"/>
      <c r="H65" s="141"/>
      <c r="I65" s="141"/>
      <c r="J65" s="142">
        <f>J100</f>
        <v>0</v>
      </c>
      <c r="K65" s="139"/>
      <c r="L65" s="143"/>
    </row>
    <row r="66" spans="1:31" s="9" customFormat="1" ht="24.95" customHeight="1">
      <c r="B66" s="138"/>
      <c r="C66" s="139"/>
      <c r="D66" s="140" t="s">
        <v>2040</v>
      </c>
      <c r="E66" s="141"/>
      <c r="F66" s="141"/>
      <c r="G66" s="141"/>
      <c r="H66" s="141"/>
      <c r="I66" s="141"/>
      <c r="J66" s="142">
        <f>J110</f>
        <v>0</v>
      </c>
      <c r="K66" s="139"/>
      <c r="L66" s="143"/>
    </row>
    <row r="67" spans="1:31" s="2" customFormat="1" ht="21.75" customHeight="1">
      <c r="A67" s="32"/>
      <c r="B67" s="33"/>
      <c r="C67" s="34"/>
      <c r="D67" s="34"/>
      <c r="E67" s="34"/>
      <c r="F67" s="34"/>
      <c r="G67" s="34"/>
      <c r="H67" s="34"/>
      <c r="I67" s="34"/>
      <c r="J67" s="34"/>
      <c r="K67" s="34"/>
      <c r="L67" s="111"/>
      <c r="S67" s="32"/>
      <c r="T67" s="32"/>
      <c r="U67" s="32"/>
      <c r="V67" s="32"/>
      <c r="W67" s="32"/>
      <c r="X67" s="32"/>
      <c r="Y67" s="32"/>
      <c r="Z67" s="32"/>
      <c r="AA67" s="32"/>
      <c r="AB67" s="32"/>
      <c r="AC67" s="32"/>
      <c r="AD67" s="32"/>
      <c r="AE67" s="32"/>
    </row>
    <row r="68" spans="1:31" s="2" customFormat="1" ht="6.95" customHeight="1">
      <c r="A68" s="32"/>
      <c r="B68" s="45"/>
      <c r="C68" s="46"/>
      <c r="D68" s="46"/>
      <c r="E68" s="46"/>
      <c r="F68" s="46"/>
      <c r="G68" s="46"/>
      <c r="H68" s="46"/>
      <c r="I68" s="46"/>
      <c r="J68" s="46"/>
      <c r="K68" s="46"/>
      <c r="L68" s="111"/>
      <c r="S68" s="32"/>
      <c r="T68" s="32"/>
      <c r="U68" s="32"/>
      <c r="V68" s="32"/>
      <c r="W68" s="32"/>
      <c r="X68" s="32"/>
      <c r="Y68" s="32"/>
      <c r="Z68" s="32"/>
      <c r="AA68" s="32"/>
      <c r="AB68" s="32"/>
      <c r="AC68" s="32"/>
      <c r="AD68" s="32"/>
      <c r="AE68" s="32"/>
    </row>
    <row r="72" spans="1:31" s="2" customFormat="1" ht="6.95" customHeight="1">
      <c r="A72" s="32"/>
      <c r="B72" s="47"/>
      <c r="C72" s="48"/>
      <c r="D72" s="48"/>
      <c r="E72" s="48"/>
      <c r="F72" s="48"/>
      <c r="G72" s="48"/>
      <c r="H72" s="48"/>
      <c r="I72" s="48"/>
      <c r="J72" s="48"/>
      <c r="K72" s="48"/>
      <c r="L72" s="111"/>
      <c r="S72" s="32"/>
      <c r="T72" s="32"/>
      <c r="U72" s="32"/>
      <c r="V72" s="32"/>
      <c r="W72" s="32"/>
      <c r="X72" s="32"/>
      <c r="Y72" s="32"/>
      <c r="Z72" s="32"/>
      <c r="AA72" s="32"/>
      <c r="AB72" s="32"/>
      <c r="AC72" s="32"/>
      <c r="AD72" s="32"/>
      <c r="AE72" s="32"/>
    </row>
    <row r="73" spans="1:31" s="2" customFormat="1" ht="24.95" customHeight="1">
      <c r="A73" s="32"/>
      <c r="B73" s="33"/>
      <c r="C73" s="21" t="s">
        <v>153</v>
      </c>
      <c r="D73" s="34"/>
      <c r="E73" s="34"/>
      <c r="F73" s="34"/>
      <c r="G73" s="34"/>
      <c r="H73" s="34"/>
      <c r="I73" s="34"/>
      <c r="J73" s="34"/>
      <c r="K73" s="34"/>
      <c r="L73" s="111"/>
      <c r="S73" s="32"/>
      <c r="T73" s="32"/>
      <c r="U73" s="32"/>
      <c r="V73" s="32"/>
      <c r="W73" s="32"/>
      <c r="X73" s="32"/>
      <c r="Y73" s="32"/>
      <c r="Z73" s="32"/>
      <c r="AA73" s="32"/>
      <c r="AB73" s="32"/>
      <c r="AC73" s="32"/>
      <c r="AD73" s="32"/>
      <c r="AE73" s="32"/>
    </row>
    <row r="74" spans="1:31" s="2" customFormat="1" ht="6.95" customHeight="1">
      <c r="A74" s="32"/>
      <c r="B74" s="33"/>
      <c r="C74" s="34"/>
      <c r="D74" s="34"/>
      <c r="E74" s="34"/>
      <c r="F74" s="34"/>
      <c r="G74" s="34"/>
      <c r="H74" s="34"/>
      <c r="I74" s="34"/>
      <c r="J74" s="34"/>
      <c r="K74" s="34"/>
      <c r="L74" s="111"/>
      <c r="S74" s="32"/>
      <c r="T74" s="32"/>
      <c r="U74" s="32"/>
      <c r="V74" s="32"/>
      <c r="W74" s="32"/>
      <c r="X74" s="32"/>
      <c r="Y74" s="32"/>
      <c r="Z74" s="32"/>
      <c r="AA74" s="32"/>
      <c r="AB74" s="32"/>
      <c r="AC74" s="32"/>
      <c r="AD74" s="32"/>
      <c r="AE74" s="32"/>
    </row>
    <row r="75" spans="1:31" s="2" customFormat="1" ht="12" customHeight="1">
      <c r="A75" s="32"/>
      <c r="B75" s="33"/>
      <c r="C75" s="27" t="s">
        <v>16</v>
      </c>
      <c r="D75" s="34"/>
      <c r="E75" s="34"/>
      <c r="F75" s="34"/>
      <c r="G75" s="34"/>
      <c r="H75" s="34"/>
      <c r="I75" s="34"/>
      <c r="J75" s="34"/>
      <c r="K75" s="34"/>
      <c r="L75" s="111"/>
      <c r="S75" s="32"/>
      <c r="T75" s="32"/>
      <c r="U75" s="32"/>
      <c r="V75" s="32"/>
      <c r="W75" s="32"/>
      <c r="X75" s="32"/>
      <c r="Y75" s="32"/>
      <c r="Z75" s="32"/>
      <c r="AA75" s="32"/>
      <c r="AB75" s="32"/>
      <c r="AC75" s="32"/>
      <c r="AD75" s="32"/>
      <c r="AE75" s="32"/>
    </row>
    <row r="76" spans="1:31" s="2" customFormat="1" ht="14.45" customHeight="1">
      <c r="A76" s="32"/>
      <c r="B76" s="33"/>
      <c r="C76" s="34"/>
      <c r="D76" s="34"/>
      <c r="E76" s="350" t="str">
        <f>E7</f>
        <v>Stavební úpravy objektu č.p. 104 a 105, Café Herzog, Broumov - 1. etapa</v>
      </c>
      <c r="F76" s="351"/>
      <c r="G76" s="351"/>
      <c r="H76" s="351"/>
      <c r="I76" s="34"/>
      <c r="J76" s="34"/>
      <c r="K76" s="34"/>
      <c r="L76" s="111"/>
      <c r="S76" s="32"/>
      <c r="T76" s="32"/>
      <c r="U76" s="32"/>
      <c r="V76" s="32"/>
      <c r="W76" s="32"/>
      <c r="X76" s="32"/>
      <c r="Y76" s="32"/>
      <c r="Z76" s="32"/>
      <c r="AA76" s="32"/>
      <c r="AB76" s="32"/>
      <c r="AC76" s="32"/>
      <c r="AD76" s="32"/>
      <c r="AE76" s="32"/>
    </row>
    <row r="77" spans="1:31" s="1" customFormat="1" ht="12" customHeight="1">
      <c r="B77" s="19"/>
      <c r="C77" s="27" t="s">
        <v>112</v>
      </c>
      <c r="D77" s="20"/>
      <c r="E77" s="20"/>
      <c r="F77" s="20"/>
      <c r="G77" s="20"/>
      <c r="H77" s="20"/>
      <c r="I77" s="20"/>
      <c r="J77" s="20"/>
      <c r="K77" s="20"/>
      <c r="L77" s="18"/>
    </row>
    <row r="78" spans="1:31" s="2" customFormat="1" ht="14.45" customHeight="1">
      <c r="A78" s="32"/>
      <c r="B78" s="33"/>
      <c r="C78" s="34"/>
      <c r="D78" s="34"/>
      <c r="E78" s="350" t="s">
        <v>113</v>
      </c>
      <c r="F78" s="352"/>
      <c r="G78" s="352"/>
      <c r="H78" s="352"/>
      <c r="I78" s="34"/>
      <c r="J78" s="34"/>
      <c r="K78" s="34"/>
      <c r="L78" s="111"/>
      <c r="S78" s="32"/>
      <c r="T78" s="32"/>
      <c r="U78" s="32"/>
      <c r="V78" s="32"/>
      <c r="W78" s="32"/>
      <c r="X78" s="32"/>
      <c r="Y78" s="32"/>
      <c r="Z78" s="32"/>
      <c r="AA78" s="32"/>
      <c r="AB78" s="32"/>
      <c r="AC78" s="32"/>
      <c r="AD78" s="32"/>
      <c r="AE78" s="32"/>
    </row>
    <row r="79" spans="1:31" s="2" customFormat="1" ht="12" customHeight="1">
      <c r="A79" s="32"/>
      <c r="B79" s="33"/>
      <c r="C79" s="27" t="s">
        <v>114</v>
      </c>
      <c r="D79" s="34"/>
      <c r="E79" s="34"/>
      <c r="F79" s="34"/>
      <c r="G79" s="34"/>
      <c r="H79" s="34"/>
      <c r="I79" s="34"/>
      <c r="J79" s="34"/>
      <c r="K79" s="34"/>
      <c r="L79" s="111"/>
      <c r="S79" s="32"/>
      <c r="T79" s="32"/>
      <c r="U79" s="32"/>
      <c r="V79" s="32"/>
      <c r="W79" s="32"/>
      <c r="X79" s="32"/>
      <c r="Y79" s="32"/>
      <c r="Z79" s="32"/>
      <c r="AA79" s="32"/>
      <c r="AB79" s="32"/>
      <c r="AC79" s="32"/>
      <c r="AD79" s="32"/>
      <c r="AE79" s="32"/>
    </row>
    <row r="80" spans="1:31" s="2" customFormat="1" ht="15.6" customHeight="1">
      <c r="A80" s="32"/>
      <c r="B80" s="33"/>
      <c r="C80" s="34"/>
      <c r="D80" s="34"/>
      <c r="E80" s="299" t="str">
        <f>E11</f>
        <v>1.8 - Elektroinstalce slaboproud</v>
      </c>
      <c r="F80" s="352"/>
      <c r="G80" s="352"/>
      <c r="H80" s="352"/>
      <c r="I80" s="34"/>
      <c r="J80" s="34"/>
      <c r="K80" s="34"/>
      <c r="L80" s="111"/>
      <c r="S80" s="32"/>
      <c r="T80" s="32"/>
      <c r="U80" s="32"/>
      <c r="V80" s="32"/>
      <c r="W80" s="32"/>
      <c r="X80" s="32"/>
      <c r="Y80" s="32"/>
      <c r="Z80" s="32"/>
      <c r="AA80" s="32"/>
      <c r="AB80" s="32"/>
      <c r="AC80" s="32"/>
      <c r="AD80" s="32"/>
      <c r="AE80" s="32"/>
    </row>
    <row r="81" spans="1:65" s="2" customFormat="1" ht="6.95" customHeight="1">
      <c r="A81" s="32"/>
      <c r="B81" s="33"/>
      <c r="C81" s="34"/>
      <c r="D81" s="34"/>
      <c r="E81" s="34"/>
      <c r="F81" s="34"/>
      <c r="G81" s="34"/>
      <c r="H81" s="34"/>
      <c r="I81" s="34"/>
      <c r="J81" s="34"/>
      <c r="K81" s="34"/>
      <c r="L81" s="111"/>
      <c r="S81" s="32"/>
      <c r="T81" s="32"/>
      <c r="U81" s="32"/>
      <c r="V81" s="32"/>
      <c r="W81" s="32"/>
      <c r="X81" s="32"/>
      <c r="Y81" s="32"/>
      <c r="Z81" s="32"/>
      <c r="AA81" s="32"/>
      <c r="AB81" s="32"/>
      <c r="AC81" s="32"/>
      <c r="AD81" s="32"/>
      <c r="AE81" s="32"/>
    </row>
    <row r="82" spans="1:65" s="2" customFormat="1" ht="12" customHeight="1">
      <c r="A82" s="32"/>
      <c r="B82" s="33"/>
      <c r="C82" s="27" t="s">
        <v>21</v>
      </c>
      <c r="D82" s="34"/>
      <c r="E82" s="34"/>
      <c r="F82" s="25" t="str">
        <f>F14</f>
        <v>k. ú. Broumov</v>
      </c>
      <c r="G82" s="34"/>
      <c r="H82" s="34"/>
      <c r="I82" s="27" t="s">
        <v>23</v>
      </c>
      <c r="J82" s="57" t="str">
        <f>IF(J14="","",J14)</f>
        <v>10. 10. 2022</v>
      </c>
      <c r="K82" s="34"/>
      <c r="L82" s="111"/>
      <c r="S82" s="32"/>
      <c r="T82" s="32"/>
      <c r="U82" s="32"/>
      <c r="V82" s="32"/>
      <c r="W82" s="32"/>
      <c r="X82" s="32"/>
      <c r="Y82" s="32"/>
      <c r="Z82" s="32"/>
      <c r="AA82" s="32"/>
      <c r="AB82" s="32"/>
      <c r="AC82" s="32"/>
      <c r="AD82" s="32"/>
      <c r="AE82" s="32"/>
    </row>
    <row r="83" spans="1:65" s="2" customFormat="1" ht="6.95" customHeight="1">
      <c r="A83" s="32"/>
      <c r="B83" s="33"/>
      <c r="C83" s="34"/>
      <c r="D83" s="34"/>
      <c r="E83" s="34"/>
      <c r="F83" s="34"/>
      <c r="G83" s="34"/>
      <c r="H83" s="34"/>
      <c r="I83" s="34"/>
      <c r="J83" s="34"/>
      <c r="K83" s="34"/>
      <c r="L83" s="111"/>
      <c r="S83" s="32"/>
      <c r="T83" s="32"/>
      <c r="U83" s="32"/>
      <c r="V83" s="32"/>
      <c r="W83" s="32"/>
      <c r="X83" s="32"/>
      <c r="Y83" s="32"/>
      <c r="Z83" s="32"/>
      <c r="AA83" s="32"/>
      <c r="AB83" s="32"/>
      <c r="AC83" s="32"/>
      <c r="AD83" s="32"/>
      <c r="AE83" s="32"/>
    </row>
    <row r="84" spans="1:65" s="2" customFormat="1" ht="15.6" customHeight="1">
      <c r="A84" s="32"/>
      <c r="B84" s="33"/>
      <c r="C84" s="27" t="s">
        <v>25</v>
      </c>
      <c r="D84" s="34"/>
      <c r="E84" s="34"/>
      <c r="F84" s="25" t="str">
        <f>E17</f>
        <v xml:space="preserve"> </v>
      </c>
      <c r="G84" s="34"/>
      <c r="H84" s="34"/>
      <c r="I84" s="27" t="s">
        <v>31</v>
      </c>
      <c r="J84" s="30" t="str">
        <f>E23</f>
        <v>INS spol. s r.o.</v>
      </c>
      <c r="K84" s="34"/>
      <c r="L84" s="111"/>
      <c r="S84" s="32"/>
      <c r="T84" s="32"/>
      <c r="U84" s="32"/>
      <c r="V84" s="32"/>
      <c r="W84" s="32"/>
      <c r="X84" s="32"/>
      <c r="Y84" s="32"/>
      <c r="Z84" s="32"/>
      <c r="AA84" s="32"/>
      <c r="AB84" s="32"/>
      <c r="AC84" s="32"/>
      <c r="AD84" s="32"/>
      <c r="AE84" s="32"/>
    </row>
    <row r="85" spans="1:65" s="2" customFormat="1" ht="26.45" customHeight="1">
      <c r="A85" s="32"/>
      <c r="B85" s="33"/>
      <c r="C85" s="27" t="s">
        <v>29</v>
      </c>
      <c r="D85" s="34"/>
      <c r="E85" s="34"/>
      <c r="F85" s="25" t="str">
        <f>IF(E20="","",E20)</f>
        <v>Vyplň údaj</v>
      </c>
      <c r="G85" s="34"/>
      <c r="H85" s="34"/>
      <c r="I85" s="27" t="s">
        <v>36</v>
      </c>
      <c r="J85" s="30" t="str">
        <f>E26</f>
        <v>Ing. Michaela Hůlková</v>
      </c>
      <c r="K85" s="34"/>
      <c r="L85" s="111"/>
      <c r="S85" s="32"/>
      <c r="T85" s="32"/>
      <c r="U85" s="32"/>
      <c r="V85" s="32"/>
      <c r="W85" s="32"/>
      <c r="X85" s="32"/>
      <c r="Y85" s="32"/>
      <c r="Z85" s="32"/>
      <c r="AA85" s="32"/>
      <c r="AB85" s="32"/>
      <c r="AC85" s="32"/>
      <c r="AD85" s="32"/>
      <c r="AE85" s="32"/>
    </row>
    <row r="86" spans="1:65" s="2" customFormat="1" ht="10.35" customHeight="1">
      <c r="A86" s="32"/>
      <c r="B86" s="33"/>
      <c r="C86" s="34"/>
      <c r="D86" s="34"/>
      <c r="E86" s="34"/>
      <c r="F86" s="34"/>
      <c r="G86" s="34"/>
      <c r="H86" s="34"/>
      <c r="I86" s="34"/>
      <c r="J86" s="34"/>
      <c r="K86" s="34"/>
      <c r="L86" s="111"/>
      <c r="S86" s="32"/>
      <c r="T86" s="32"/>
      <c r="U86" s="32"/>
      <c r="V86" s="32"/>
      <c r="W86" s="32"/>
      <c r="X86" s="32"/>
      <c r="Y86" s="32"/>
      <c r="Z86" s="32"/>
      <c r="AA86" s="32"/>
      <c r="AB86" s="32"/>
      <c r="AC86" s="32"/>
      <c r="AD86" s="32"/>
      <c r="AE86" s="32"/>
    </row>
    <row r="87" spans="1:65" s="11" customFormat="1" ht="29.25" customHeight="1">
      <c r="A87" s="149"/>
      <c r="B87" s="150"/>
      <c r="C87" s="151" t="s">
        <v>154</v>
      </c>
      <c r="D87" s="152" t="s">
        <v>59</v>
      </c>
      <c r="E87" s="152" t="s">
        <v>55</v>
      </c>
      <c r="F87" s="152" t="s">
        <v>56</v>
      </c>
      <c r="G87" s="152" t="s">
        <v>155</v>
      </c>
      <c r="H87" s="152" t="s">
        <v>156</v>
      </c>
      <c r="I87" s="152" t="s">
        <v>157</v>
      </c>
      <c r="J87" s="153" t="s">
        <v>118</v>
      </c>
      <c r="K87" s="154" t="s">
        <v>158</v>
      </c>
      <c r="L87" s="155"/>
      <c r="M87" s="66" t="s">
        <v>19</v>
      </c>
      <c r="N87" s="67" t="s">
        <v>44</v>
      </c>
      <c r="O87" s="67" t="s">
        <v>159</v>
      </c>
      <c r="P87" s="67" t="s">
        <v>160</v>
      </c>
      <c r="Q87" s="67" t="s">
        <v>161</v>
      </c>
      <c r="R87" s="67" t="s">
        <v>162</v>
      </c>
      <c r="S87" s="67" t="s">
        <v>163</v>
      </c>
      <c r="T87" s="68" t="s">
        <v>164</v>
      </c>
      <c r="U87" s="149"/>
      <c r="V87" s="149"/>
      <c r="W87" s="149"/>
      <c r="X87" s="149"/>
      <c r="Y87" s="149"/>
      <c r="Z87" s="149"/>
      <c r="AA87" s="149"/>
      <c r="AB87" s="149"/>
      <c r="AC87" s="149"/>
      <c r="AD87" s="149"/>
      <c r="AE87" s="149"/>
    </row>
    <row r="88" spans="1:65" s="2" customFormat="1" ht="22.9" customHeight="1">
      <c r="A88" s="32"/>
      <c r="B88" s="33"/>
      <c r="C88" s="73" t="s">
        <v>165</v>
      </c>
      <c r="D88" s="34"/>
      <c r="E88" s="34"/>
      <c r="F88" s="34"/>
      <c r="G88" s="34"/>
      <c r="H88" s="34"/>
      <c r="I88" s="34"/>
      <c r="J88" s="156">
        <f>BK88</f>
        <v>0</v>
      </c>
      <c r="K88" s="34"/>
      <c r="L88" s="37"/>
      <c r="M88" s="69"/>
      <c r="N88" s="157"/>
      <c r="O88" s="70"/>
      <c r="P88" s="158">
        <f>P89+P100+P110</f>
        <v>0</v>
      </c>
      <c r="Q88" s="70"/>
      <c r="R88" s="158">
        <f>R89+R100+R110</f>
        <v>0</v>
      </c>
      <c r="S88" s="70"/>
      <c r="T88" s="159">
        <f>T89+T100+T110</f>
        <v>0</v>
      </c>
      <c r="U88" s="32"/>
      <c r="V88" s="32"/>
      <c r="W88" s="32"/>
      <c r="X88" s="32"/>
      <c r="Y88" s="32"/>
      <c r="Z88" s="32"/>
      <c r="AA88" s="32"/>
      <c r="AB88" s="32"/>
      <c r="AC88" s="32"/>
      <c r="AD88" s="32"/>
      <c r="AE88" s="32"/>
      <c r="AT88" s="15" t="s">
        <v>73</v>
      </c>
      <c r="AU88" s="15" t="s">
        <v>119</v>
      </c>
      <c r="BK88" s="160">
        <f>BK89+BK100+BK110</f>
        <v>0</v>
      </c>
    </row>
    <row r="89" spans="1:65" s="12" customFormat="1" ht="25.9" customHeight="1">
      <c r="B89" s="161"/>
      <c r="C89" s="162"/>
      <c r="D89" s="163" t="s">
        <v>73</v>
      </c>
      <c r="E89" s="164" t="s">
        <v>1810</v>
      </c>
      <c r="F89" s="164" t="s">
        <v>2041</v>
      </c>
      <c r="G89" s="162"/>
      <c r="H89" s="162"/>
      <c r="I89" s="165"/>
      <c r="J89" s="166">
        <f>BK89</f>
        <v>0</v>
      </c>
      <c r="K89" s="162"/>
      <c r="L89" s="167"/>
      <c r="M89" s="168"/>
      <c r="N89" s="169"/>
      <c r="O89" s="169"/>
      <c r="P89" s="170">
        <f>SUM(P90:P99)</f>
        <v>0</v>
      </c>
      <c r="Q89" s="169"/>
      <c r="R89" s="170">
        <f>SUM(R90:R99)</f>
        <v>0</v>
      </c>
      <c r="S89" s="169"/>
      <c r="T89" s="171">
        <f>SUM(T90:T99)</f>
        <v>0</v>
      </c>
      <c r="AR89" s="172" t="s">
        <v>83</v>
      </c>
      <c r="AT89" s="173" t="s">
        <v>73</v>
      </c>
      <c r="AU89" s="173" t="s">
        <v>74</v>
      </c>
      <c r="AY89" s="172" t="s">
        <v>168</v>
      </c>
      <c r="BK89" s="174">
        <f>SUM(BK90:BK99)</f>
        <v>0</v>
      </c>
    </row>
    <row r="90" spans="1:65" s="2" customFormat="1" ht="14.45" customHeight="1">
      <c r="A90" s="32"/>
      <c r="B90" s="33"/>
      <c r="C90" s="177" t="s">
        <v>81</v>
      </c>
      <c r="D90" s="196" t="s">
        <v>173</v>
      </c>
      <c r="E90" s="178" t="s">
        <v>1810</v>
      </c>
      <c r="F90" s="179" t="s">
        <v>2042</v>
      </c>
      <c r="G90" s="180" t="s">
        <v>176</v>
      </c>
      <c r="H90" s="181">
        <v>0</v>
      </c>
      <c r="I90" s="182"/>
      <c r="J90" s="183">
        <f t="shared" ref="J90:J99" si="0">ROUND(I90*H90,2)</f>
        <v>0</v>
      </c>
      <c r="K90" s="184"/>
      <c r="L90" s="37"/>
      <c r="M90" s="185" t="s">
        <v>19</v>
      </c>
      <c r="N90" s="186" t="s">
        <v>45</v>
      </c>
      <c r="O90" s="62"/>
      <c r="P90" s="187">
        <f t="shared" ref="P90:P99" si="1">O90*H90</f>
        <v>0</v>
      </c>
      <c r="Q90" s="187">
        <v>0</v>
      </c>
      <c r="R90" s="187">
        <f t="shared" ref="R90:R99" si="2">Q90*H90</f>
        <v>0</v>
      </c>
      <c r="S90" s="187">
        <v>0</v>
      </c>
      <c r="T90" s="188">
        <f t="shared" ref="T90:T99" si="3">S90*H90</f>
        <v>0</v>
      </c>
      <c r="U90" s="32"/>
      <c r="V90" s="32"/>
      <c r="W90" s="32"/>
      <c r="X90" s="32"/>
      <c r="Y90" s="32"/>
      <c r="Z90" s="32"/>
      <c r="AA90" s="32"/>
      <c r="AB90" s="32"/>
      <c r="AC90" s="32"/>
      <c r="AD90" s="32"/>
      <c r="AE90" s="32"/>
      <c r="AR90" s="189" t="s">
        <v>177</v>
      </c>
      <c r="AT90" s="189" t="s">
        <v>173</v>
      </c>
      <c r="AU90" s="189" t="s">
        <v>81</v>
      </c>
      <c r="AY90" s="15" t="s">
        <v>168</v>
      </c>
      <c r="BE90" s="190">
        <f t="shared" ref="BE90:BE99" si="4">IF(N90="základní",J90,0)</f>
        <v>0</v>
      </c>
      <c r="BF90" s="190">
        <f t="shared" ref="BF90:BF99" si="5">IF(N90="snížená",J90,0)</f>
        <v>0</v>
      </c>
      <c r="BG90" s="190">
        <f t="shared" ref="BG90:BG99" si="6">IF(N90="zákl. přenesená",J90,0)</f>
        <v>0</v>
      </c>
      <c r="BH90" s="190">
        <f t="shared" ref="BH90:BH99" si="7">IF(N90="sníž. přenesená",J90,0)</f>
        <v>0</v>
      </c>
      <c r="BI90" s="190">
        <f t="shared" ref="BI90:BI99" si="8">IF(N90="nulová",J90,0)</f>
        <v>0</v>
      </c>
      <c r="BJ90" s="15" t="s">
        <v>81</v>
      </c>
      <c r="BK90" s="190">
        <f t="shared" ref="BK90:BK99" si="9">ROUND(I90*H90,2)</f>
        <v>0</v>
      </c>
      <c r="BL90" s="15" t="s">
        <v>177</v>
      </c>
      <c r="BM90" s="189" t="s">
        <v>2043</v>
      </c>
    </row>
    <row r="91" spans="1:65" s="2" customFormat="1" ht="14.45" customHeight="1">
      <c r="A91" s="32"/>
      <c r="B91" s="33"/>
      <c r="C91" s="177" t="s">
        <v>83</v>
      </c>
      <c r="D91" s="196" t="s">
        <v>173</v>
      </c>
      <c r="E91" s="178" t="s">
        <v>1817</v>
      </c>
      <c r="F91" s="179" t="s">
        <v>2044</v>
      </c>
      <c r="G91" s="180" t="s">
        <v>176</v>
      </c>
      <c r="H91" s="181">
        <v>0</v>
      </c>
      <c r="I91" s="182"/>
      <c r="J91" s="183">
        <f t="shared" si="0"/>
        <v>0</v>
      </c>
      <c r="K91" s="184"/>
      <c r="L91" s="37"/>
      <c r="M91" s="185" t="s">
        <v>19</v>
      </c>
      <c r="N91" s="186" t="s">
        <v>45</v>
      </c>
      <c r="O91" s="62"/>
      <c r="P91" s="187">
        <f t="shared" si="1"/>
        <v>0</v>
      </c>
      <c r="Q91" s="187">
        <v>0</v>
      </c>
      <c r="R91" s="187">
        <f t="shared" si="2"/>
        <v>0</v>
      </c>
      <c r="S91" s="187">
        <v>0</v>
      </c>
      <c r="T91" s="188">
        <f t="shared" si="3"/>
        <v>0</v>
      </c>
      <c r="U91" s="32"/>
      <c r="V91" s="32"/>
      <c r="W91" s="32"/>
      <c r="X91" s="32"/>
      <c r="Y91" s="32"/>
      <c r="Z91" s="32"/>
      <c r="AA91" s="32"/>
      <c r="AB91" s="32"/>
      <c r="AC91" s="32"/>
      <c r="AD91" s="32"/>
      <c r="AE91" s="32"/>
      <c r="AR91" s="189" t="s">
        <v>177</v>
      </c>
      <c r="AT91" s="189" t="s">
        <v>173</v>
      </c>
      <c r="AU91" s="189" t="s">
        <v>81</v>
      </c>
      <c r="AY91" s="15" t="s">
        <v>168</v>
      </c>
      <c r="BE91" s="190">
        <f t="shared" si="4"/>
        <v>0</v>
      </c>
      <c r="BF91" s="190">
        <f t="shared" si="5"/>
        <v>0</v>
      </c>
      <c r="BG91" s="190">
        <f t="shared" si="6"/>
        <v>0</v>
      </c>
      <c r="BH91" s="190">
        <f t="shared" si="7"/>
        <v>0</v>
      </c>
      <c r="BI91" s="190">
        <f t="shared" si="8"/>
        <v>0</v>
      </c>
      <c r="BJ91" s="15" t="s">
        <v>81</v>
      </c>
      <c r="BK91" s="190">
        <f t="shared" si="9"/>
        <v>0</v>
      </c>
      <c r="BL91" s="15" t="s">
        <v>177</v>
      </c>
      <c r="BM91" s="189" t="s">
        <v>2045</v>
      </c>
    </row>
    <row r="92" spans="1:65" s="2" customFormat="1" ht="14.45" customHeight="1">
      <c r="A92" s="32"/>
      <c r="B92" s="33"/>
      <c r="C92" s="177" t="s">
        <v>169</v>
      </c>
      <c r="D92" s="196" t="s">
        <v>173</v>
      </c>
      <c r="E92" s="178" t="s">
        <v>1820</v>
      </c>
      <c r="F92" s="179" t="s">
        <v>2046</v>
      </c>
      <c r="G92" s="180" t="s">
        <v>176</v>
      </c>
      <c r="H92" s="181">
        <v>0</v>
      </c>
      <c r="I92" s="182"/>
      <c r="J92" s="183">
        <f t="shared" si="0"/>
        <v>0</v>
      </c>
      <c r="K92" s="184"/>
      <c r="L92" s="37"/>
      <c r="M92" s="185" t="s">
        <v>19</v>
      </c>
      <c r="N92" s="186" t="s">
        <v>45</v>
      </c>
      <c r="O92" s="62"/>
      <c r="P92" s="187">
        <f t="shared" si="1"/>
        <v>0</v>
      </c>
      <c r="Q92" s="187">
        <v>0</v>
      </c>
      <c r="R92" s="187">
        <f t="shared" si="2"/>
        <v>0</v>
      </c>
      <c r="S92" s="187">
        <v>0</v>
      </c>
      <c r="T92" s="188">
        <f t="shared" si="3"/>
        <v>0</v>
      </c>
      <c r="U92" s="32"/>
      <c r="V92" s="32"/>
      <c r="W92" s="32"/>
      <c r="X92" s="32"/>
      <c r="Y92" s="32"/>
      <c r="Z92" s="32"/>
      <c r="AA92" s="32"/>
      <c r="AB92" s="32"/>
      <c r="AC92" s="32"/>
      <c r="AD92" s="32"/>
      <c r="AE92" s="32"/>
      <c r="AR92" s="189" t="s">
        <v>177</v>
      </c>
      <c r="AT92" s="189" t="s">
        <v>173</v>
      </c>
      <c r="AU92" s="189" t="s">
        <v>81</v>
      </c>
      <c r="AY92" s="15" t="s">
        <v>168</v>
      </c>
      <c r="BE92" s="190">
        <f t="shared" si="4"/>
        <v>0</v>
      </c>
      <c r="BF92" s="190">
        <f t="shared" si="5"/>
        <v>0</v>
      </c>
      <c r="BG92" s="190">
        <f t="shared" si="6"/>
        <v>0</v>
      </c>
      <c r="BH92" s="190">
        <f t="shared" si="7"/>
        <v>0</v>
      </c>
      <c r="BI92" s="190">
        <f t="shared" si="8"/>
        <v>0</v>
      </c>
      <c r="BJ92" s="15" t="s">
        <v>81</v>
      </c>
      <c r="BK92" s="190">
        <f t="shared" si="9"/>
        <v>0</v>
      </c>
      <c r="BL92" s="15" t="s">
        <v>177</v>
      </c>
      <c r="BM92" s="189" t="s">
        <v>2047</v>
      </c>
    </row>
    <row r="93" spans="1:65" s="2" customFormat="1" ht="14.45" customHeight="1">
      <c r="A93" s="32"/>
      <c r="B93" s="33"/>
      <c r="C93" s="177" t="s">
        <v>177</v>
      </c>
      <c r="D93" s="196" t="s">
        <v>173</v>
      </c>
      <c r="E93" s="178" t="s">
        <v>1849</v>
      </c>
      <c r="F93" s="179" t="s">
        <v>2048</v>
      </c>
      <c r="G93" s="180" t="s">
        <v>176</v>
      </c>
      <c r="H93" s="181">
        <v>0</v>
      </c>
      <c r="I93" s="182"/>
      <c r="J93" s="183">
        <f t="shared" si="0"/>
        <v>0</v>
      </c>
      <c r="K93" s="184"/>
      <c r="L93" s="37"/>
      <c r="M93" s="185" t="s">
        <v>19</v>
      </c>
      <c r="N93" s="186" t="s">
        <v>45</v>
      </c>
      <c r="O93" s="62"/>
      <c r="P93" s="187">
        <f t="shared" si="1"/>
        <v>0</v>
      </c>
      <c r="Q93" s="187">
        <v>0</v>
      </c>
      <c r="R93" s="187">
        <f t="shared" si="2"/>
        <v>0</v>
      </c>
      <c r="S93" s="187">
        <v>0</v>
      </c>
      <c r="T93" s="188">
        <f t="shared" si="3"/>
        <v>0</v>
      </c>
      <c r="U93" s="32"/>
      <c r="V93" s="32"/>
      <c r="W93" s="32"/>
      <c r="X93" s="32"/>
      <c r="Y93" s="32"/>
      <c r="Z93" s="32"/>
      <c r="AA93" s="32"/>
      <c r="AB93" s="32"/>
      <c r="AC93" s="32"/>
      <c r="AD93" s="32"/>
      <c r="AE93" s="32"/>
      <c r="AR93" s="189" t="s">
        <v>177</v>
      </c>
      <c r="AT93" s="189" t="s">
        <v>173</v>
      </c>
      <c r="AU93" s="189" t="s">
        <v>81</v>
      </c>
      <c r="AY93" s="15" t="s">
        <v>168</v>
      </c>
      <c r="BE93" s="190">
        <f t="shared" si="4"/>
        <v>0</v>
      </c>
      <c r="BF93" s="190">
        <f t="shared" si="5"/>
        <v>0</v>
      </c>
      <c r="BG93" s="190">
        <f t="shared" si="6"/>
        <v>0</v>
      </c>
      <c r="BH93" s="190">
        <f t="shared" si="7"/>
        <v>0</v>
      </c>
      <c r="BI93" s="190">
        <f t="shared" si="8"/>
        <v>0</v>
      </c>
      <c r="BJ93" s="15" t="s">
        <v>81</v>
      </c>
      <c r="BK93" s="190">
        <f t="shared" si="9"/>
        <v>0</v>
      </c>
      <c r="BL93" s="15" t="s">
        <v>177</v>
      </c>
      <c r="BM93" s="189" t="s">
        <v>2049</v>
      </c>
    </row>
    <row r="94" spans="1:65" s="2" customFormat="1" ht="14.45" customHeight="1">
      <c r="A94" s="32"/>
      <c r="B94" s="33"/>
      <c r="C94" s="177" t="s">
        <v>194</v>
      </c>
      <c r="D94" s="196" t="s">
        <v>173</v>
      </c>
      <c r="E94" s="178" t="s">
        <v>1853</v>
      </c>
      <c r="F94" s="179" t="s">
        <v>2050</v>
      </c>
      <c r="G94" s="180" t="s">
        <v>176</v>
      </c>
      <c r="H94" s="181">
        <v>0</v>
      </c>
      <c r="I94" s="182"/>
      <c r="J94" s="183">
        <f t="shared" si="0"/>
        <v>0</v>
      </c>
      <c r="K94" s="184"/>
      <c r="L94" s="37"/>
      <c r="M94" s="185" t="s">
        <v>19</v>
      </c>
      <c r="N94" s="186" t="s">
        <v>45</v>
      </c>
      <c r="O94" s="62"/>
      <c r="P94" s="187">
        <f t="shared" si="1"/>
        <v>0</v>
      </c>
      <c r="Q94" s="187">
        <v>0</v>
      </c>
      <c r="R94" s="187">
        <f t="shared" si="2"/>
        <v>0</v>
      </c>
      <c r="S94" s="187">
        <v>0</v>
      </c>
      <c r="T94" s="188">
        <f t="shared" si="3"/>
        <v>0</v>
      </c>
      <c r="U94" s="32"/>
      <c r="V94" s="32"/>
      <c r="W94" s="32"/>
      <c r="X94" s="32"/>
      <c r="Y94" s="32"/>
      <c r="Z94" s="32"/>
      <c r="AA94" s="32"/>
      <c r="AB94" s="32"/>
      <c r="AC94" s="32"/>
      <c r="AD94" s="32"/>
      <c r="AE94" s="32"/>
      <c r="AR94" s="189" t="s">
        <v>177</v>
      </c>
      <c r="AT94" s="189" t="s">
        <v>173</v>
      </c>
      <c r="AU94" s="189" t="s">
        <v>81</v>
      </c>
      <c r="AY94" s="15" t="s">
        <v>168</v>
      </c>
      <c r="BE94" s="190">
        <f t="shared" si="4"/>
        <v>0</v>
      </c>
      <c r="BF94" s="190">
        <f t="shared" si="5"/>
        <v>0</v>
      </c>
      <c r="BG94" s="190">
        <f t="shared" si="6"/>
        <v>0</v>
      </c>
      <c r="BH94" s="190">
        <f t="shared" si="7"/>
        <v>0</v>
      </c>
      <c r="BI94" s="190">
        <f t="shared" si="8"/>
        <v>0</v>
      </c>
      <c r="BJ94" s="15" t="s">
        <v>81</v>
      </c>
      <c r="BK94" s="190">
        <f t="shared" si="9"/>
        <v>0</v>
      </c>
      <c r="BL94" s="15" t="s">
        <v>177</v>
      </c>
      <c r="BM94" s="189" t="s">
        <v>2051</v>
      </c>
    </row>
    <row r="95" spans="1:65" s="2" customFormat="1" ht="14.45" customHeight="1">
      <c r="A95" s="32"/>
      <c r="B95" s="33"/>
      <c r="C95" s="177" t="s">
        <v>200</v>
      </c>
      <c r="D95" s="196" t="s">
        <v>173</v>
      </c>
      <c r="E95" s="178" t="s">
        <v>1868</v>
      </c>
      <c r="F95" s="179" t="s">
        <v>2052</v>
      </c>
      <c r="G95" s="180" t="s">
        <v>176</v>
      </c>
      <c r="H95" s="181">
        <v>0</v>
      </c>
      <c r="I95" s="182"/>
      <c r="J95" s="183">
        <f t="shared" si="0"/>
        <v>0</v>
      </c>
      <c r="K95" s="184"/>
      <c r="L95" s="37"/>
      <c r="M95" s="185" t="s">
        <v>19</v>
      </c>
      <c r="N95" s="186" t="s">
        <v>45</v>
      </c>
      <c r="O95" s="62"/>
      <c r="P95" s="187">
        <f t="shared" si="1"/>
        <v>0</v>
      </c>
      <c r="Q95" s="187">
        <v>0</v>
      </c>
      <c r="R95" s="187">
        <f t="shared" si="2"/>
        <v>0</v>
      </c>
      <c r="S95" s="187">
        <v>0</v>
      </c>
      <c r="T95" s="188">
        <f t="shared" si="3"/>
        <v>0</v>
      </c>
      <c r="U95" s="32"/>
      <c r="V95" s="32"/>
      <c r="W95" s="32"/>
      <c r="X95" s="32"/>
      <c r="Y95" s="32"/>
      <c r="Z95" s="32"/>
      <c r="AA95" s="32"/>
      <c r="AB95" s="32"/>
      <c r="AC95" s="32"/>
      <c r="AD95" s="32"/>
      <c r="AE95" s="32"/>
      <c r="AR95" s="189" t="s">
        <v>177</v>
      </c>
      <c r="AT95" s="189" t="s">
        <v>173</v>
      </c>
      <c r="AU95" s="189" t="s">
        <v>81</v>
      </c>
      <c r="AY95" s="15" t="s">
        <v>168</v>
      </c>
      <c r="BE95" s="190">
        <f t="shared" si="4"/>
        <v>0</v>
      </c>
      <c r="BF95" s="190">
        <f t="shared" si="5"/>
        <v>0</v>
      </c>
      <c r="BG95" s="190">
        <f t="shared" si="6"/>
        <v>0</v>
      </c>
      <c r="BH95" s="190">
        <f t="shared" si="7"/>
        <v>0</v>
      </c>
      <c r="BI95" s="190">
        <f t="shared" si="8"/>
        <v>0</v>
      </c>
      <c r="BJ95" s="15" t="s">
        <v>81</v>
      </c>
      <c r="BK95" s="190">
        <f t="shared" si="9"/>
        <v>0</v>
      </c>
      <c r="BL95" s="15" t="s">
        <v>177</v>
      </c>
      <c r="BM95" s="189" t="s">
        <v>2053</v>
      </c>
    </row>
    <row r="96" spans="1:65" s="2" customFormat="1" ht="14.45" customHeight="1">
      <c r="A96" s="32"/>
      <c r="B96" s="33"/>
      <c r="C96" s="177" t="s">
        <v>202</v>
      </c>
      <c r="D96" s="196" t="s">
        <v>173</v>
      </c>
      <c r="E96" s="178" t="s">
        <v>1871</v>
      </c>
      <c r="F96" s="179" t="s">
        <v>2054</v>
      </c>
      <c r="G96" s="180" t="s">
        <v>176</v>
      </c>
      <c r="H96" s="181">
        <v>0</v>
      </c>
      <c r="I96" s="182"/>
      <c r="J96" s="183">
        <f t="shared" si="0"/>
        <v>0</v>
      </c>
      <c r="K96" s="184"/>
      <c r="L96" s="37"/>
      <c r="M96" s="185" t="s">
        <v>19</v>
      </c>
      <c r="N96" s="186" t="s">
        <v>45</v>
      </c>
      <c r="O96" s="62"/>
      <c r="P96" s="187">
        <f t="shared" si="1"/>
        <v>0</v>
      </c>
      <c r="Q96" s="187">
        <v>0</v>
      </c>
      <c r="R96" s="187">
        <f t="shared" si="2"/>
        <v>0</v>
      </c>
      <c r="S96" s="187">
        <v>0</v>
      </c>
      <c r="T96" s="188">
        <f t="shared" si="3"/>
        <v>0</v>
      </c>
      <c r="U96" s="32"/>
      <c r="V96" s="32"/>
      <c r="W96" s="32"/>
      <c r="X96" s="32"/>
      <c r="Y96" s="32"/>
      <c r="Z96" s="32"/>
      <c r="AA96" s="32"/>
      <c r="AB96" s="32"/>
      <c r="AC96" s="32"/>
      <c r="AD96" s="32"/>
      <c r="AE96" s="32"/>
      <c r="AR96" s="189" t="s">
        <v>177</v>
      </c>
      <c r="AT96" s="189" t="s">
        <v>173</v>
      </c>
      <c r="AU96" s="189" t="s">
        <v>81</v>
      </c>
      <c r="AY96" s="15" t="s">
        <v>168</v>
      </c>
      <c r="BE96" s="190">
        <f t="shared" si="4"/>
        <v>0</v>
      </c>
      <c r="BF96" s="190">
        <f t="shared" si="5"/>
        <v>0</v>
      </c>
      <c r="BG96" s="190">
        <f t="shared" si="6"/>
        <v>0</v>
      </c>
      <c r="BH96" s="190">
        <f t="shared" si="7"/>
        <v>0</v>
      </c>
      <c r="BI96" s="190">
        <f t="shared" si="8"/>
        <v>0</v>
      </c>
      <c r="BJ96" s="15" t="s">
        <v>81</v>
      </c>
      <c r="BK96" s="190">
        <f t="shared" si="9"/>
        <v>0</v>
      </c>
      <c r="BL96" s="15" t="s">
        <v>177</v>
      </c>
      <c r="BM96" s="189" t="s">
        <v>2055</v>
      </c>
    </row>
    <row r="97" spans="1:65" s="2" customFormat="1" ht="14.45" customHeight="1">
      <c r="A97" s="32"/>
      <c r="B97" s="33"/>
      <c r="C97" s="177" t="s">
        <v>207</v>
      </c>
      <c r="D97" s="177" t="s">
        <v>173</v>
      </c>
      <c r="E97" s="178" t="s">
        <v>1874</v>
      </c>
      <c r="F97" s="179" t="s">
        <v>2056</v>
      </c>
      <c r="G97" s="180" t="s">
        <v>223</v>
      </c>
      <c r="H97" s="181">
        <v>150</v>
      </c>
      <c r="I97" s="182"/>
      <c r="J97" s="183">
        <f t="shared" si="0"/>
        <v>0</v>
      </c>
      <c r="K97" s="184"/>
      <c r="L97" s="37"/>
      <c r="M97" s="185" t="s">
        <v>19</v>
      </c>
      <c r="N97" s="186" t="s">
        <v>45</v>
      </c>
      <c r="O97" s="62"/>
      <c r="P97" s="187">
        <f t="shared" si="1"/>
        <v>0</v>
      </c>
      <c r="Q97" s="187">
        <v>0</v>
      </c>
      <c r="R97" s="187">
        <f t="shared" si="2"/>
        <v>0</v>
      </c>
      <c r="S97" s="187">
        <v>0</v>
      </c>
      <c r="T97" s="188">
        <f t="shared" si="3"/>
        <v>0</v>
      </c>
      <c r="U97" s="32"/>
      <c r="V97" s="32"/>
      <c r="W97" s="32"/>
      <c r="X97" s="32"/>
      <c r="Y97" s="32"/>
      <c r="Z97" s="32"/>
      <c r="AA97" s="32"/>
      <c r="AB97" s="32"/>
      <c r="AC97" s="32"/>
      <c r="AD97" s="32"/>
      <c r="AE97" s="32"/>
      <c r="AR97" s="189" t="s">
        <v>177</v>
      </c>
      <c r="AT97" s="189" t="s">
        <v>173</v>
      </c>
      <c r="AU97" s="189" t="s">
        <v>81</v>
      </c>
      <c r="AY97" s="15" t="s">
        <v>168</v>
      </c>
      <c r="BE97" s="190">
        <f t="shared" si="4"/>
        <v>0</v>
      </c>
      <c r="BF97" s="190">
        <f t="shared" si="5"/>
        <v>0</v>
      </c>
      <c r="BG97" s="190">
        <f t="shared" si="6"/>
        <v>0</v>
      </c>
      <c r="BH97" s="190">
        <f t="shared" si="7"/>
        <v>0</v>
      </c>
      <c r="BI97" s="190">
        <f t="shared" si="8"/>
        <v>0</v>
      </c>
      <c r="BJ97" s="15" t="s">
        <v>81</v>
      </c>
      <c r="BK97" s="190">
        <f t="shared" si="9"/>
        <v>0</v>
      </c>
      <c r="BL97" s="15" t="s">
        <v>177</v>
      </c>
      <c r="BM97" s="189" t="s">
        <v>2057</v>
      </c>
    </row>
    <row r="98" spans="1:65" s="2" customFormat="1" ht="14.45" customHeight="1">
      <c r="A98" s="32"/>
      <c r="B98" s="33"/>
      <c r="C98" s="177" t="s">
        <v>215</v>
      </c>
      <c r="D98" s="177" t="s">
        <v>173</v>
      </c>
      <c r="E98" s="178" t="s">
        <v>1877</v>
      </c>
      <c r="F98" s="179" t="s">
        <v>2058</v>
      </c>
      <c r="G98" s="180" t="s">
        <v>223</v>
      </c>
      <c r="H98" s="181">
        <v>180</v>
      </c>
      <c r="I98" s="182"/>
      <c r="J98" s="183">
        <f t="shared" si="0"/>
        <v>0</v>
      </c>
      <c r="K98" s="184"/>
      <c r="L98" s="37"/>
      <c r="M98" s="185" t="s">
        <v>19</v>
      </c>
      <c r="N98" s="186" t="s">
        <v>45</v>
      </c>
      <c r="O98" s="62"/>
      <c r="P98" s="187">
        <f t="shared" si="1"/>
        <v>0</v>
      </c>
      <c r="Q98" s="187">
        <v>0</v>
      </c>
      <c r="R98" s="187">
        <f t="shared" si="2"/>
        <v>0</v>
      </c>
      <c r="S98" s="187">
        <v>0</v>
      </c>
      <c r="T98" s="188">
        <f t="shared" si="3"/>
        <v>0</v>
      </c>
      <c r="U98" s="32"/>
      <c r="V98" s="32"/>
      <c r="W98" s="32"/>
      <c r="X98" s="32"/>
      <c r="Y98" s="32"/>
      <c r="Z98" s="32"/>
      <c r="AA98" s="32"/>
      <c r="AB98" s="32"/>
      <c r="AC98" s="32"/>
      <c r="AD98" s="32"/>
      <c r="AE98" s="32"/>
      <c r="AR98" s="189" t="s">
        <v>177</v>
      </c>
      <c r="AT98" s="189" t="s">
        <v>173</v>
      </c>
      <c r="AU98" s="189" t="s">
        <v>81</v>
      </c>
      <c r="AY98" s="15" t="s">
        <v>168</v>
      </c>
      <c r="BE98" s="190">
        <f t="shared" si="4"/>
        <v>0</v>
      </c>
      <c r="BF98" s="190">
        <f t="shared" si="5"/>
        <v>0</v>
      </c>
      <c r="BG98" s="190">
        <f t="shared" si="6"/>
        <v>0</v>
      </c>
      <c r="BH98" s="190">
        <f t="shared" si="7"/>
        <v>0</v>
      </c>
      <c r="BI98" s="190">
        <f t="shared" si="8"/>
        <v>0</v>
      </c>
      <c r="BJ98" s="15" t="s">
        <v>81</v>
      </c>
      <c r="BK98" s="190">
        <f t="shared" si="9"/>
        <v>0</v>
      </c>
      <c r="BL98" s="15" t="s">
        <v>177</v>
      </c>
      <c r="BM98" s="189" t="s">
        <v>2059</v>
      </c>
    </row>
    <row r="99" spans="1:65" s="2" customFormat="1" ht="14.45" customHeight="1">
      <c r="A99" s="32"/>
      <c r="B99" s="33"/>
      <c r="C99" s="177" t="s">
        <v>220</v>
      </c>
      <c r="D99" s="196" t="s">
        <v>173</v>
      </c>
      <c r="E99" s="178" t="s">
        <v>220</v>
      </c>
      <c r="F99" s="179" t="s">
        <v>2060</v>
      </c>
      <c r="G99" s="180" t="s">
        <v>176</v>
      </c>
      <c r="H99" s="181">
        <v>0</v>
      </c>
      <c r="I99" s="182"/>
      <c r="J99" s="183">
        <f t="shared" si="0"/>
        <v>0</v>
      </c>
      <c r="K99" s="184"/>
      <c r="L99" s="37"/>
      <c r="M99" s="185" t="s">
        <v>19</v>
      </c>
      <c r="N99" s="186" t="s">
        <v>45</v>
      </c>
      <c r="O99" s="62"/>
      <c r="P99" s="187">
        <f t="shared" si="1"/>
        <v>0</v>
      </c>
      <c r="Q99" s="187">
        <v>0</v>
      </c>
      <c r="R99" s="187">
        <f t="shared" si="2"/>
        <v>0</v>
      </c>
      <c r="S99" s="187">
        <v>0</v>
      </c>
      <c r="T99" s="188">
        <f t="shared" si="3"/>
        <v>0</v>
      </c>
      <c r="U99" s="32"/>
      <c r="V99" s="32"/>
      <c r="W99" s="32"/>
      <c r="X99" s="32"/>
      <c r="Y99" s="32"/>
      <c r="Z99" s="32"/>
      <c r="AA99" s="32"/>
      <c r="AB99" s="32"/>
      <c r="AC99" s="32"/>
      <c r="AD99" s="32"/>
      <c r="AE99" s="32"/>
      <c r="AR99" s="189" t="s">
        <v>177</v>
      </c>
      <c r="AT99" s="189" t="s">
        <v>173</v>
      </c>
      <c r="AU99" s="189" t="s">
        <v>81</v>
      </c>
      <c r="AY99" s="15" t="s">
        <v>168</v>
      </c>
      <c r="BE99" s="190">
        <f t="shared" si="4"/>
        <v>0</v>
      </c>
      <c r="BF99" s="190">
        <f t="shared" si="5"/>
        <v>0</v>
      </c>
      <c r="BG99" s="190">
        <f t="shared" si="6"/>
        <v>0</v>
      </c>
      <c r="BH99" s="190">
        <f t="shared" si="7"/>
        <v>0</v>
      </c>
      <c r="BI99" s="190">
        <f t="shared" si="8"/>
        <v>0</v>
      </c>
      <c r="BJ99" s="15" t="s">
        <v>81</v>
      </c>
      <c r="BK99" s="190">
        <f t="shared" si="9"/>
        <v>0</v>
      </c>
      <c r="BL99" s="15" t="s">
        <v>177</v>
      </c>
      <c r="BM99" s="189" t="s">
        <v>2061</v>
      </c>
    </row>
    <row r="100" spans="1:65" s="12" customFormat="1" ht="25.9" customHeight="1">
      <c r="B100" s="161"/>
      <c r="C100" s="162"/>
      <c r="D100" s="163" t="s">
        <v>73</v>
      </c>
      <c r="E100" s="164" t="s">
        <v>1817</v>
      </c>
      <c r="F100" s="164" t="s">
        <v>2062</v>
      </c>
      <c r="G100" s="162"/>
      <c r="H100" s="162"/>
      <c r="I100" s="165"/>
      <c r="J100" s="166">
        <f>BK100</f>
        <v>0</v>
      </c>
      <c r="K100" s="162"/>
      <c r="L100" s="167"/>
      <c r="M100" s="168"/>
      <c r="N100" s="169"/>
      <c r="O100" s="169"/>
      <c r="P100" s="170">
        <f>SUM(P101:P109)</f>
        <v>0</v>
      </c>
      <c r="Q100" s="169"/>
      <c r="R100" s="170">
        <f>SUM(R101:R109)</f>
        <v>0</v>
      </c>
      <c r="S100" s="169"/>
      <c r="T100" s="171">
        <f>SUM(T101:T109)</f>
        <v>0</v>
      </c>
      <c r="AR100" s="172" t="s">
        <v>83</v>
      </c>
      <c r="AT100" s="173" t="s">
        <v>73</v>
      </c>
      <c r="AU100" s="173" t="s">
        <v>74</v>
      </c>
      <c r="AY100" s="172" t="s">
        <v>168</v>
      </c>
      <c r="BK100" s="174">
        <f>SUM(BK101:BK109)</f>
        <v>0</v>
      </c>
    </row>
    <row r="101" spans="1:65" s="2" customFormat="1" ht="14.45" customHeight="1">
      <c r="A101" s="32"/>
      <c r="B101" s="33"/>
      <c r="C101" s="177" t="s">
        <v>229</v>
      </c>
      <c r="D101" s="196" t="s">
        <v>173</v>
      </c>
      <c r="E101" s="178" t="s">
        <v>229</v>
      </c>
      <c r="F101" s="179" t="s">
        <v>2063</v>
      </c>
      <c r="G101" s="180" t="s">
        <v>176</v>
      </c>
      <c r="H101" s="181">
        <v>0</v>
      </c>
      <c r="I101" s="182"/>
      <c r="J101" s="183">
        <f t="shared" ref="J101:J109" si="10">ROUND(I101*H101,2)</f>
        <v>0</v>
      </c>
      <c r="K101" s="184"/>
      <c r="L101" s="37"/>
      <c r="M101" s="185" t="s">
        <v>19</v>
      </c>
      <c r="N101" s="186" t="s">
        <v>45</v>
      </c>
      <c r="O101" s="62"/>
      <c r="P101" s="187">
        <f t="shared" ref="P101:P109" si="11">O101*H101</f>
        <v>0</v>
      </c>
      <c r="Q101" s="187">
        <v>0</v>
      </c>
      <c r="R101" s="187">
        <f t="shared" ref="R101:R109" si="12">Q101*H101</f>
        <v>0</v>
      </c>
      <c r="S101" s="187">
        <v>0</v>
      </c>
      <c r="T101" s="188">
        <f t="shared" ref="T101:T109" si="13">S101*H101</f>
        <v>0</v>
      </c>
      <c r="U101" s="32"/>
      <c r="V101" s="32"/>
      <c r="W101" s="32"/>
      <c r="X101" s="32"/>
      <c r="Y101" s="32"/>
      <c r="Z101" s="32"/>
      <c r="AA101" s="32"/>
      <c r="AB101" s="32"/>
      <c r="AC101" s="32"/>
      <c r="AD101" s="32"/>
      <c r="AE101" s="32"/>
      <c r="AR101" s="189" t="s">
        <v>177</v>
      </c>
      <c r="AT101" s="189" t="s">
        <v>173</v>
      </c>
      <c r="AU101" s="189" t="s">
        <v>81</v>
      </c>
      <c r="AY101" s="15" t="s">
        <v>168</v>
      </c>
      <c r="BE101" s="190">
        <f t="shared" ref="BE101:BE109" si="14">IF(N101="základní",J101,0)</f>
        <v>0</v>
      </c>
      <c r="BF101" s="190">
        <f t="shared" ref="BF101:BF109" si="15">IF(N101="snížená",J101,0)</f>
        <v>0</v>
      </c>
      <c r="BG101" s="190">
        <f t="shared" ref="BG101:BG109" si="16">IF(N101="zákl. přenesená",J101,0)</f>
        <v>0</v>
      </c>
      <c r="BH101" s="190">
        <f t="shared" ref="BH101:BH109" si="17">IF(N101="sníž. přenesená",J101,0)</f>
        <v>0</v>
      </c>
      <c r="BI101" s="190">
        <f t="shared" ref="BI101:BI109" si="18">IF(N101="nulová",J101,0)</f>
        <v>0</v>
      </c>
      <c r="BJ101" s="15" t="s">
        <v>81</v>
      </c>
      <c r="BK101" s="190">
        <f t="shared" ref="BK101:BK109" si="19">ROUND(I101*H101,2)</f>
        <v>0</v>
      </c>
      <c r="BL101" s="15" t="s">
        <v>177</v>
      </c>
      <c r="BM101" s="189" t="s">
        <v>2064</v>
      </c>
    </row>
    <row r="102" spans="1:65" s="2" customFormat="1" ht="14.45" customHeight="1">
      <c r="A102" s="32"/>
      <c r="B102" s="33"/>
      <c r="C102" s="177" t="s">
        <v>234</v>
      </c>
      <c r="D102" s="196" t="s">
        <v>173</v>
      </c>
      <c r="E102" s="178" t="s">
        <v>234</v>
      </c>
      <c r="F102" s="179" t="s">
        <v>2065</v>
      </c>
      <c r="G102" s="180" t="s">
        <v>176</v>
      </c>
      <c r="H102" s="181">
        <v>0</v>
      </c>
      <c r="I102" s="182"/>
      <c r="J102" s="183">
        <f t="shared" si="10"/>
        <v>0</v>
      </c>
      <c r="K102" s="184"/>
      <c r="L102" s="37"/>
      <c r="M102" s="185" t="s">
        <v>19</v>
      </c>
      <c r="N102" s="186" t="s">
        <v>45</v>
      </c>
      <c r="O102" s="62"/>
      <c r="P102" s="187">
        <f t="shared" si="11"/>
        <v>0</v>
      </c>
      <c r="Q102" s="187">
        <v>0</v>
      </c>
      <c r="R102" s="187">
        <f t="shared" si="12"/>
        <v>0</v>
      </c>
      <c r="S102" s="187">
        <v>0</v>
      </c>
      <c r="T102" s="188">
        <f t="shared" si="13"/>
        <v>0</v>
      </c>
      <c r="U102" s="32"/>
      <c r="V102" s="32"/>
      <c r="W102" s="32"/>
      <c r="X102" s="32"/>
      <c r="Y102" s="32"/>
      <c r="Z102" s="32"/>
      <c r="AA102" s="32"/>
      <c r="AB102" s="32"/>
      <c r="AC102" s="32"/>
      <c r="AD102" s="32"/>
      <c r="AE102" s="32"/>
      <c r="AR102" s="189" t="s">
        <v>177</v>
      </c>
      <c r="AT102" s="189" t="s">
        <v>173</v>
      </c>
      <c r="AU102" s="189" t="s">
        <v>81</v>
      </c>
      <c r="AY102" s="15" t="s">
        <v>168</v>
      </c>
      <c r="BE102" s="190">
        <f t="shared" si="14"/>
        <v>0</v>
      </c>
      <c r="BF102" s="190">
        <f t="shared" si="15"/>
        <v>0</v>
      </c>
      <c r="BG102" s="190">
        <f t="shared" si="16"/>
        <v>0</v>
      </c>
      <c r="BH102" s="190">
        <f t="shared" si="17"/>
        <v>0</v>
      </c>
      <c r="BI102" s="190">
        <f t="shared" si="18"/>
        <v>0</v>
      </c>
      <c r="BJ102" s="15" t="s">
        <v>81</v>
      </c>
      <c r="BK102" s="190">
        <f t="shared" si="19"/>
        <v>0</v>
      </c>
      <c r="BL102" s="15" t="s">
        <v>177</v>
      </c>
      <c r="BM102" s="189" t="s">
        <v>2066</v>
      </c>
    </row>
    <row r="103" spans="1:65" s="2" customFormat="1" ht="14.45" customHeight="1">
      <c r="A103" s="32"/>
      <c r="B103" s="33"/>
      <c r="C103" s="177" t="s">
        <v>239</v>
      </c>
      <c r="D103" s="196" t="s">
        <v>173</v>
      </c>
      <c r="E103" s="178" t="s">
        <v>239</v>
      </c>
      <c r="F103" s="179" t="s">
        <v>2067</v>
      </c>
      <c r="G103" s="180" t="s">
        <v>176</v>
      </c>
      <c r="H103" s="181">
        <v>0</v>
      </c>
      <c r="I103" s="182"/>
      <c r="J103" s="183">
        <f t="shared" si="10"/>
        <v>0</v>
      </c>
      <c r="K103" s="184"/>
      <c r="L103" s="37"/>
      <c r="M103" s="185" t="s">
        <v>19</v>
      </c>
      <c r="N103" s="186" t="s">
        <v>45</v>
      </c>
      <c r="O103" s="62"/>
      <c r="P103" s="187">
        <f t="shared" si="11"/>
        <v>0</v>
      </c>
      <c r="Q103" s="187">
        <v>0</v>
      </c>
      <c r="R103" s="187">
        <f t="shared" si="12"/>
        <v>0</v>
      </c>
      <c r="S103" s="187">
        <v>0</v>
      </c>
      <c r="T103" s="188">
        <f t="shared" si="13"/>
        <v>0</v>
      </c>
      <c r="U103" s="32"/>
      <c r="V103" s="32"/>
      <c r="W103" s="32"/>
      <c r="X103" s="32"/>
      <c r="Y103" s="32"/>
      <c r="Z103" s="32"/>
      <c r="AA103" s="32"/>
      <c r="AB103" s="32"/>
      <c r="AC103" s="32"/>
      <c r="AD103" s="32"/>
      <c r="AE103" s="32"/>
      <c r="AR103" s="189" t="s">
        <v>177</v>
      </c>
      <c r="AT103" s="189" t="s">
        <v>173</v>
      </c>
      <c r="AU103" s="189" t="s">
        <v>81</v>
      </c>
      <c r="AY103" s="15" t="s">
        <v>168</v>
      </c>
      <c r="BE103" s="190">
        <f t="shared" si="14"/>
        <v>0</v>
      </c>
      <c r="BF103" s="190">
        <f t="shared" si="15"/>
        <v>0</v>
      </c>
      <c r="BG103" s="190">
        <f t="shared" si="16"/>
        <v>0</v>
      </c>
      <c r="BH103" s="190">
        <f t="shared" si="17"/>
        <v>0</v>
      </c>
      <c r="BI103" s="190">
        <f t="shared" si="18"/>
        <v>0</v>
      </c>
      <c r="BJ103" s="15" t="s">
        <v>81</v>
      </c>
      <c r="BK103" s="190">
        <f t="shared" si="19"/>
        <v>0</v>
      </c>
      <c r="BL103" s="15" t="s">
        <v>177</v>
      </c>
      <c r="BM103" s="189" t="s">
        <v>2068</v>
      </c>
    </row>
    <row r="104" spans="1:65" s="2" customFormat="1" ht="14.45" customHeight="1">
      <c r="A104" s="32"/>
      <c r="B104" s="33"/>
      <c r="C104" s="177" t="s">
        <v>244</v>
      </c>
      <c r="D104" s="196" t="s">
        <v>173</v>
      </c>
      <c r="E104" s="178" t="s">
        <v>244</v>
      </c>
      <c r="F104" s="179" t="s">
        <v>2069</v>
      </c>
      <c r="G104" s="180" t="s">
        <v>176</v>
      </c>
      <c r="H104" s="181">
        <v>0</v>
      </c>
      <c r="I104" s="182"/>
      <c r="J104" s="183">
        <f t="shared" si="10"/>
        <v>0</v>
      </c>
      <c r="K104" s="184"/>
      <c r="L104" s="37"/>
      <c r="M104" s="185" t="s">
        <v>19</v>
      </c>
      <c r="N104" s="186" t="s">
        <v>45</v>
      </c>
      <c r="O104" s="62"/>
      <c r="P104" s="187">
        <f t="shared" si="11"/>
        <v>0</v>
      </c>
      <c r="Q104" s="187">
        <v>0</v>
      </c>
      <c r="R104" s="187">
        <f t="shared" si="12"/>
        <v>0</v>
      </c>
      <c r="S104" s="187">
        <v>0</v>
      </c>
      <c r="T104" s="188">
        <f t="shared" si="13"/>
        <v>0</v>
      </c>
      <c r="U104" s="32"/>
      <c r="V104" s="32"/>
      <c r="W104" s="32"/>
      <c r="X104" s="32"/>
      <c r="Y104" s="32"/>
      <c r="Z104" s="32"/>
      <c r="AA104" s="32"/>
      <c r="AB104" s="32"/>
      <c r="AC104" s="32"/>
      <c r="AD104" s="32"/>
      <c r="AE104" s="32"/>
      <c r="AR104" s="189" t="s">
        <v>177</v>
      </c>
      <c r="AT104" s="189" t="s">
        <v>173</v>
      </c>
      <c r="AU104" s="189" t="s">
        <v>81</v>
      </c>
      <c r="AY104" s="15" t="s">
        <v>168</v>
      </c>
      <c r="BE104" s="190">
        <f t="shared" si="14"/>
        <v>0</v>
      </c>
      <c r="BF104" s="190">
        <f t="shared" si="15"/>
        <v>0</v>
      </c>
      <c r="BG104" s="190">
        <f t="shared" si="16"/>
        <v>0</v>
      </c>
      <c r="BH104" s="190">
        <f t="shared" si="17"/>
        <v>0</v>
      </c>
      <c r="BI104" s="190">
        <f t="shared" si="18"/>
        <v>0</v>
      </c>
      <c r="BJ104" s="15" t="s">
        <v>81</v>
      </c>
      <c r="BK104" s="190">
        <f t="shared" si="19"/>
        <v>0</v>
      </c>
      <c r="BL104" s="15" t="s">
        <v>177</v>
      </c>
      <c r="BM104" s="189" t="s">
        <v>2070</v>
      </c>
    </row>
    <row r="105" spans="1:65" s="2" customFormat="1" ht="14.45" customHeight="1">
      <c r="A105" s="32"/>
      <c r="B105" s="33"/>
      <c r="C105" s="177" t="s">
        <v>8</v>
      </c>
      <c r="D105" s="196" t="s">
        <v>173</v>
      </c>
      <c r="E105" s="178" t="s">
        <v>8</v>
      </c>
      <c r="F105" s="179" t="s">
        <v>2071</v>
      </c>
      <c r="G105" s="180" t="s">
        <v>176</v>
      </c>
      <c r="H105" s="181">
        <v>0</v>
      </c>
      <c r="I105" s="182"/>
      <c r="J105" s="183">
        <f t="shared" si="10"/>
        <v>0</v>
      </c>
      <c r="K105" s="184"/>
      <c r="L105" s="37"/>
      <c r="M105" s="185" t="s">
        <v>19</v>
      </c>
      <c r="N105" s="186" t="s">
        <v>45</v>
      </c>
      <c r="O105" s="62"/>
      <c r="P105" s="187">
        <f t="shared" si="11"/>
        <v>0</v>
      </c>
      <c r="Q105" s="187">
        <v>0</v>
      </c>
      <c r="R105" s="187">
        <f t="shared" si="12"/>
        <v>0</v>
      </c>
      <c r="S105" s="187">
        <v>0</v>
      </c>
      <c r="T105" s="188">
        <f t="shared" si="13"/>
        <v>0</v>
      </c>
      <c r="U105" s="32"/>
      <c r="V105" s="32"/>
      <c r="W105" s="32"/>
      <c r="X105" s="32"/>
      <c r="Y105" s="32"/>
      <c r="Z105" s="32"/>
      <c r="AA105" s="32"/>
      <c r="AB105" s="32"/>
      <c r="AC105" s="32"/>
      <c r="AD105" s="32"/>
      <c r="AE105" s="32"/>
      <c r="AR105" s="189" t="s">
        <v>177</v>
      </c>
      <c r="AT105" s="189" t="s">
        <v>173</v>
      </c>
      <c r="AU105" s="189" t="s">
        <v>81</v>
      </c>
      <c r="AY105" s="15" t="s">
        <v>168</v>
      </c>
      <c r="BE105" s="190">
        <f t="shared" si="14"/>
        <v>0</v>
      </c>
      <c r="BF105" s="190">
        <f t="shared" si="15"/>
        <v>0</v>
      </c>
      <c r="BG105" s="190">
        <f t="shared" si="16"/>
        <v>0</v>
      </c>
      <c r="BH105" s="190">
        <f t="shared" si="17"/>
        <v>0</v>
      </c>
      <c r="BI105" s="190">
        <f t="shared" si="18"/>
        <v>0</v>
      </c>
      <c r="BJ105" s="15" t="s">
        <v>81</v>
      </c>
      <c r="BK105" s="190">
        <f t="shared" si="19"/>
        <v>0</v>
      </c>
      <c r="BL105" s="15" t="s">
        <v>177</v>
      </c>
      <c r="BM105" s="189" t="s">
        <v>2072</v>
      </c>
    </row>
    <row r="106" spans="1:65" s="2" customFormat="1" ht="14.45" customHeight="1">
      <c r="A106" s="32"/>
      <c r="B106" s="33"/>
      <c r="C106" s="177" t="s">
        <v>253</v>
      </c>
      <c r="D106" s="177" t="s">
        <v>173</v>
      </c>
      <c r="E106" s="178" t="s">
        <v>253</v>
      </c>
      <c r="F106" s="179" t="s">
        <v>2073</v>
      </c>
      <c r="G106" s="180" t="s">
        <v>223</v>
      </c>
      <c r="H106" s="181">
        <v>200</v>
      </c>
      <c r="I106" s="182"/>
      <c r="J106" s="183">
        <f t="shared" si="10"/>
        <v>0</v>
      </c>
      <c r="K106" s="184"/>
      <c r="L106" s="37"/>
      <c r="M106" s="185" t="s">
        <v>19</v>
      </c>
      <c r="N106" s="186" t="s">
        <v>45</v>
      </c>
      <c r="O106" s="62"/>
      <c r="P106" s="187">
        <f t="shared" si="11"/>
        <v>0</v>
      </c>
      <c r="Q106" s="187">
        <v>0</v>
      </c>
      <c r="R106" s="187">
        <f t="shared" si="12"/>
        <v>0</v>
      </c>
      <c r="S106" s="187">
        <v>0</v>
      </c>
      <c r="T106" s="188">
        <f t="shared" si="13"/>
        <v>0</v>
      </c>
      <c r="U106" s="32"/>
      <c r="V106" s="32"/>
      <c r="W106" s="32"/>
      <c r="X106" s="32"/>
      <c r="Y106" s="32"/>
      <c r="Z106" s="32"/>
      <c r="AA106" s="32"/>
      <c r="AB106" s="32"/>
      <c r="AC106" s="32"/>
      <c r="AD106" s="32"/>
      <c r="AE106" s="32"/>
      <c r="AR106" s="189" t="s">
        <v>177</v>
      </c>
      <c r="AT106" s="189" t="s">
        <v>173</v>
      </c>
      <c r="AU106" s="189" t="s">
        <v>81</v>
      </c>
      <c r="AY106" s="15" t="s">
        <v>168</v>
      </c>
      <c r="BE106" s="190">
        <f t="shared" si="14"/>
        <v>0</v>
      </c>
      <c r="BF106" s="190">
        <f t="shared" si="15"/>
        <v>0</v>
      </c>
      <c r="BG106" s="190">
        <f t="shared" si="16"/>
        <v>0</v>
      </c>
      <c r="BH106" s="190">
        <f t="shared" si="17"/>
        <v>0</v>
      </c>
      <c r="BI106" s="190">
        <f t="shared" si="18"/>
        <v>0</v>
      </c>
      <c r="BJ106" s="15" t="s">
        <v>81</v>
      </c>
      <c r="BK106" s="190">
        <f t="shared" si="19"/>
        <v>0</v>
      </c>
      <c r="BL106" s="15" t="s">
        <v>177</v>
      </c>
      <c r="BM106" s="189" t="s">
        <v>2074</v>
      </c>
    </row>
    <row r="107" spans="1:65" s="2" customFormat="1" ht="14.45" customHeight="1">
      <c r="A107" s="32"/>
      <c r="B107" s="33"/>
      <c r="C107" s="177" t="s">
        <v>258</v>
      </c>
      <c r="D107" s="196" t="s">
        <v>173</v>
      </c>
      <c r="E107" s="178" t="s">
        <v>258</v>
      </c>
      <c r="F107" s="179" t="s">
        <v>2075</v>
      </c>
      <c r="G107" s="180" t="s">
        <v>176</v>
      </c>
      <c r="H107" s="181">
        <v>0</v>
      </c>
      <c r="I107" s="182"/>
      <c r="J107" s="183">
        <f t="shared" si="10"/>
        <v>0</v>
      </c>
      <c r="K107" s="184"/>
      <c r="L107" s="37"/>
      <c r="M107" s="185" t="s">
        <v>19</v>
      </c>
      <c r="N107" s="186" t="s">
        <v>45</v>
      </c>
      <c r="O107" s="62"/>
      <c r="P107" s="187">
        <f t="shared" si="11"/>
        <v>0</v>
      </c>
      <c r="Q107" s="187">
        <v>0</v>
      </c>
      <c r="R107" s="187">
        <f t="shared" si="12"/>
        <v>0</v>
      </c>
      <c r="S107" s="187">
        <v>0</v>
      </c>
      <c r="T107" s="188">
        <f t="shared" si="13"/>
        <v>0</v>
      </c>
      <c r="U107" s="32"/>
      <c r="V107" s="32"/>
      <c r="W107" s="32"/>
      <c r="X107" s="32"/>
      <c r="Y107" s="32"/>
      <c r="Z107" s="32"/>
      <c r="AA107" s="32"/>
      <c r="AB107" s="32"/>
      <c r="AC107" s="32"/>
      <c r="AD107" s="32"/>
      <c r="AE107" s="32"/>
      <c r="AR107" s="189" t="s">
        <v>177</v>
      </c>
      <c r="AT107" s="189" t="s">
        <v>173</v>
      </c>
      <c r="AU107" s="189" t="s">
        <v>81</v>
      </c>
      <c r="AY107" s="15" t="s">
        <v>168</v>
      </c>
      <c r="BE107" s="190">
        <f t="shared" si="14"/>
        <v>0</v>
      </c>
      <c r="BF107" s="190">
        <f t="shared" si="15"/>
        <v>0</v>
      </c>
      <c r="BG107" s="190">
        <f t="shared" si="16"/>
        <v>0</v>
      </c>
      <c r="BH107" s="190">
        <f t="shared" si="17"/>
        <v>0</v>
      </c>
      <c r="BI107" s="190">
        <f t="shared" si="18"/>
        <v>0</v>
      </c>
      <c r="BJ107" s="15" t="s">
        <v>81</v>
      </c>
      <c r="BK107" s="190">
        <f t="shared" si="19"/>
        <v>0</v>
      </c>
      <c r="BL107" s="15" t="s">
        <v>177</v>
      </c>
      <c r="BM107" s="189" t="s">
        <v>2076</v>
      </c>
    </row>
    <row r="108" spans="1:65" s="2" customFormat="1" ht="14.45" customHeight="1">
      <c r="A108" s="32"/>
      <c r="B108" s="33"/>
      <c r="C108" s="177" t="s">
        <v>263</v>
      </c>
      <c r="D108" s="196" t="s">
        <v>173</v>
      </c>
      <c r="E108" s="178" t="s">
        <v>263</v>
      </c>
      <c r="F108" s="179" t="s">
        <v>2077</v>
      </c>
      <c r="G108" s="180" t="s">
        <v>223</v>
      </c>
      <c r="H108" s="181">
        <v>0</v>
      </c>
      <c r="I108" s="182"/>
      <c r="J108" s="183">
        <f t="shared" si="10"/>
        <v>0</v>
      </c>
      <c r="K108" s="184"/>
      <c r="L108" s="37"/>
      <c r="M108" s="185" t="s">
        <v>19</v>
      </c>
      <c r="N108" s="186" t="s">
        <v>45</v>
      </c>
      <c r="O108" s="62"/>
      <c r="P108" s="187">
        <f t="shared" si="11"/>
        <v>0</v>
      </c>
      <c r="Q108" s="187">
        <v>0</v>
      </c>
      <c r="R108" s="187">
        <f t="shared" si="12"/>
        <v>0</v>
      </c>
      <c r="S108" s="187">
        <v>0</v>
      </c>
      <c r="T108" s="188">
        <f t="shared" si="13"/>
        <v>0</v>
      </c>
      <c r="U108" s="32"/>
      <c r="V108" s="32"/>
      <c r="W108" s="32"/>
      <c r="X108" s="32"/>
      <c r="Y108" s="32"/>
      <c r="Z108" s="32"/>
      <c r="AA108" s="32"/>
      <c r="AB108" s="32"/>
      <c r="AC108" s="32"/>
      <c r="AD108" s="32"/>
      <c r="AE108" s="32"/>
      <c r="AR108" s="189" t="s">
        <v>177</v>
      </c>
      <c r="AT108" s="189" t="s">
        <v>173</v>
      </c>
      <c r="AU108" s="189" t="s">
        <v>81</v>
      </c>
      <c r="AY108" s="15" t="s">
        <v>168</v>
      </c>
      <c r="BE108" s="190">
        <f t="shared" si="14"/>
        <v>0</v>
      </c>
      <c r="BF108" s="190">
        <f t="shared" si="15"/>
        <v>0</v>
      </c>
      <c r="BG108" s="190">
        <f t="shared" si="16"/>
        <v>0</v>
      </c>
      <c r="BH108" s="190">
        <f t="shared" si="17"/>
        <v>0</v>
      </c>
      <c r="BI108" s="190">
        <f t="shared" si="18"/>
        <v>0</v>
      </c>
      <c r="BJ108" s="15" t="s">
        <v>81</v>
      </c>
      <c r="BK108" s="190">
        <f t="shared" si="19"/>
        <v>0</v>
      </c>
      <c r="BL108" s="15" t="s">
        <v>177</v>
      </c>
      <c r="BM108" s="189" t="s">
        <v>2078</v>
      </c>
    </row>
    <row r="109" spans="1:65" s="2" customFormat="1" ht="14.45" customHeight="1">
      <c r="A109" s="32"/>
      <c r="B109" s="33"/>
      <c r="C109" s="177" t="s">
        <v>268</v>
      </c>
      <c r="D109" s="196" t="s">
        <v>173</v>
      </c>
      <c r="E109" s="178" t="s">
        <v>268</v>
      </c>
      <c r="F109" s="179" t="s">
        <v>2060</v>
      </c>
      <c r="G109" s="180" t="s">
        <v>176</v>
      </c>
      <c r="H109" s="181">
        <v>0</v>
      </c>
      <c r="I109" s="182"/>
      <c r="J109" s="183">
        <f t="shared" si="10"/>
        <v>0</v>
      </c>
      <c r="K109" s="184"/>
      <c r="L109" s="37"/>
      <c r="M109" s="185" t="s">
        <v>19</v>
      </c>
      <c r="N109" s="186" t="s">
        <v>45</v>
      </c>
      <c r="O109" s="62"/>
      <c r="P109" s="187">
        <f t="shared" si="11"/>
        <v>0</v>
      </c>
      <c r="Q109" s="187">
        <v>0</v>
      </c>
      <c r="R109" s="187">
        <f t="shared" si="12"/>
        <v>0</v>
      </c>
      <c r="S109" s="187">
        <v>0</v>
      </c>
      <c r="T109" s="188">
        <f t="shared" si="13"/>
        <v>0</v>
      </c>
      <c r="U109" s="32"/>
      <c r="V109" s="32"/>
      <c r="W109" s="32"/>
      <c r="X109" s="32"/>
      <c r="Y109" s="32"/>
      <c r="Z109" s="32"/>
      <c r="AA109" s="32"/>
      <c r="AB109" s="32"/>
      <c r="AC109" s="32"/>
      <c r="AD109" s="32"/>
      <c r="AE109" s="32"/>
      <c r="AR109" s="189" t="s">
        <v>177</v>
      </c>
      <c r="AT109" s="189" t="s">
        <v>173</v>
      </c>
      <c r="AU109" s="189" t="s">
        <v>81</v>
      </c>
      <c r="AY109" s="15" t="s">
        <v>168</v>
      </c>
      <c r="BE109" s="190">
        <f t="shared" si="14"/>
        <v>0</v>
      </c>
      <c r="BF109" s="190">
        <f t="shared" si="15"/>
        <v>0</v>
      </c>
      <c r="BG109" s="190">
        <f t="shared" si="16"/>
        <v>0</v>
      </c>
      <c r="BH109" s="190">
        <f t="shared" si="17"/>
        <v>0</v>
      </c>
      <c r="BI109" s="190">
        <f t="shared" si="18"/>
        <v>0</v>
      </c>
      <c r="BJ109" s="15" t="s">
        <v>81</v>
      </c>
      <c r="BK109" s="190">
        <f t="shared" si="19"/>
        <v>0</v>
      </c>
      <c r="BL109" s="15" t="s">
        <v>177</v>
      </c>
      <c r="BM109" s="189" t="s">
        <v>2079</v>
      </c>
    </row>
    <row r="110" spans="1:65" s="12" customFormat="1" ht="25.9" customHeight="1">
      <c r="B110" s="161"/>
      <c r="C110" s="162"/>
      <c r="D110" s="163" t="s">
        <v>73</v>
      </c>
      <c r="E110" s="164" t="s">
        <v>1820</v>
      </c>
      <c r="F110" s="164" t="s">
        <v>2080</v>
      </c>
      <c r="G110" s="162"/>
      <c r="H110" s="162"/>
      <c r="I110" s="165"/>
      <c r="J110" s="166">
        <f>BK110</f>
        <v>0</v>
      </c>
      <c r="K110" s="162"/>
      <c r="L110" s="167"/>
      <c r="M110" s="168"/>
      <c r="N110" s="169"/>
      <c r="O110" s="169"/>
      <c r="P110" s="170">
        <f>SUM(P111:P117)</f>
        <v>0</v>
      </c>
      <c r="Q110" s="169"/>
      <c r="R110" s="170">
        <f>SUM(R111:R117)</f>
        <v>0</v>
      </c>
      <c r="S110" s="169"/>
      <c r="T110" s="171">
        <f>SUM(T111:T117)</f>
        <v>0</v>
      </c>
      <c r="AR110" s="172" t="s">
        <v>83</v>
      </c>
      <c r="AT110" s="173" t="s">
        <v>73</v>
      </c>
      <c r="AU110" s="173" t="s">
        <v>74</v>
      </c>
      <c r="AY110" s="172" t="s">
        <v>168</v>
      </c>
      <c r="BK110" s="174">
        <f>SUM(BK111:BK117)</f>
        <v>0</v>
      </c>
    </row>
    <row r="111" spans="1:65" s="2" customFormat="1" ht="14.45" customHeight="1">
      <c r="A111" s="32"/>
      <c r="B111" s="33"/>
      <c r="C111" s="177" t="s">
        <v>275</v>
      </c>
      <c r="D111" s="196" t="s">
        <v>173</v>
      </c>
      <c r="E111" s="178" t="s">
        <v>275</v>
      </c>
      <c r="F111" s="179" t="s">
        <v>2081</v>
      </c>
      <c r="G111" s="180" t="s">
        <v>176</v>
      </c>
      <c r="H111" s="181">
        <v>0</v>
      </c>
      <c r="I111" s="182"/>
      <c r="J111" s="183">
        <f t="shared" ref="J111:J117" si="20">ROUND(I111*H111,2)</f>
        <v>0</v>
      </c>
      <c r="K111" s="184"/>
      <c r="L111" s="37"/>
      <c r="M111" s="185" t="s">
        <v>19</v>
      </c>
      <c r="N111" s="186" t="s">
        <v>45</v>
      </c>
      <c r="O111" s="62"/>
      <c r="P111" s="187">
        <f t="shared" ref="P111:P117" si="21">O111*H111</f>
        <v>0</v>
      </c>
      <c r="Q111" s="187">
        <v>0</v>
      </c>
      <c r="R111" s="187">
        <f t="shared" ref="R111:R117" si="22">Q111*H111</f>
        <v>0</v>
      </c>
      <c r="S111" s="187">
        <v>0</v>
      </c>
      <c r="T111" s="188">
        <f t="shared" ref="T111:T117" si="23">S111*H111</f>
        <v>0</v>
      </c>
      <c r="U111" s="32"/>
      <c r="V111" s="32"/>
      <c r="W111" s="32"/>
      <c r="X111" s="32"/>
      <c r="Y111" s="32"/>
      <c r="Z111" s="32"/>
      <c r="AA111" s="32"/>
      <c r="AB111" s="32"/>
      <c r="AC111" s="32"/>
      <c r="AD111" s="32"/>
      <c r="AE111" s="32"/>
      <c r="AR111" s="189" t="s">
        <v>177</v>
      </c>
      <c r="AT111" s="189" t="s">
        <v>173</v>
      </c>
      <c r="AU111" s="189" t="s">
        <v>81</v>
      </c>
      <c r="AY111" s="15" t="s">
        <v>168</v>
      </c>
      <c r="BE111" s="190">
        <f t="shared" ref="BE111:BE117" si="24">IF(N111="základní",J111,0)</f>
        <v>0</v>
      </c>
      <c r="BF111" s="190">
        <f t="shared" ref="BF111:BF117" si="25">IF(N111="snížená",J111,0)</f>
        <v>0</v>
      </c>
      <c r="BG111" s="190">
        <f t="shared" ref="BG111:BG117" si="26">IF(N111="zákl. přenesená",J111,0)</f>
        <v>0</v>
      </c>
      <c r="BH111" s="190">
        <f t="shared" ref="BH111:BH117" si="27">IF(N111="sníž. přenesená",J111,0)</f>
        <v>0</v>
      </c>
      <c r="BI111" s="190">
        <f t="shared" ref="BI111:BI117" si="28">IF(N111="nulová",J111,0)</f>
        <v>0</v>
      </c>
      <c r="BJ111" s="15" t="s">
        <v>81</v>
      </c>
      <c r="BK111" s="190">
        <f t="shared" ref="BK111:BK117" si="29">ROUND(I111*H111,2)</f>
        <v>0</v>
      </c>
      <c r="BL111" s="15" t="s">
        <v>177</v>
      </c>
      <c r="BM111" s="189" t="s">
        <v>2082</v>
      </c>
    </row>
    <row r="112" spans="1:65" s="2" customFormat="1" ht="14.45" customHeight="1">
      <c r="A112" s="32"/>
      <c r="B112" s="33"/>
      <c r="C112" s="177" t="s">
        <v>7</v>
      </c>
      <c r="D112" s="196" t="s">
        <v>173</v>
      </c>
      <c r="E112" s="178" t="s">
        <v>7</v>
      </c>
      <c r="F112" s="179" t="s">
        <v>2083</v>
      </c>
      <c r="G112" s="180" t="s">
        <v>176</v>
      </c>
      <c r="H112" s="181">
        <v>0</v>
      </c>
      <c r="I112" s="182"/>
      <c r="J112" s="183">
        <f t="shared" si="20"/>
        <v>0</v>
      </c>
      <c r="K112" s="184"/>
      <c r="L112" s="37"/>
      <c r="M112" s="185" t="s">
        <v>19</v>
      </c>
      <c r="N112" s="186" t="s">
        <v>45</v>
      </c>
      <c r="O112" s="62"/>
      <c r="P112" s="187">
        <f t="shared" si="21"/>
        <v>0</v>
      </c>
      <c r="Q112" s="187">
        <v>0</v>
      </c>
      <c r="R112" s="187">
        <f t="shared" si="22"/>
        <v>0</v>
      </c>
      <c r="S112" s="187">
        <v>0</v>
      </c>
      <c r="T112" s="188">
        <f t="shared" si="23"/>
        <v>0</v>
      </c>
      <c r="U112" s="32"/>
      <c r="V112" s="32"/>
      <c r="W112" s="32"/>
      <c r="X112" s="32"/>
      <c r="Y112" s="32"/>
      <c r="Z112" s="32"/>
      <c r="AA112" s="32"/>
      <c r="AB112" s="32"/>
      <c r="AC112" s="32"/>
      <c r="AD112" s="32"/>
      <c r="AE112" s="32"/>
      <c r="AR112" s="189" t="s">
        <v>177</v>
      </c>
      <c r="AT112" s="189" t="s">
        <v>173</v>
      </c>
      <c r="AU112" s="189" t="s">
        <v>81</v>
      </c>
      <c r="AY112" s="15" t="s">
        <v>168</v>
      </c>
      <c r="BE112" s="190">
        <f t="shared" si="24"/>
        <v>0</v>
      </c>
      <c r="BF112" s="190">
        <f t="shared" si="25"/>
        <v>0</v>
      </c>
      <c r="BG112" s="190">
        <f t="shared" si="26"/>
        <v>0</v>
      </c>
      <c r="BH112" s="190">
        <f t="shared" si="27"/>
        <v>0</v>
      </c>
      <c r="BI112" s="190">
        <f t="shared" si="28"/>
        <v>0</v>
      </c>
      <c r="BJ112" s="15" t="s">
        <v>81</v>
      </c>
      <c r="BK112" s="190">
        <f t="shared" si="29"/>
        <v>0</v>
      </c>
      <c r="BL112" s="15" t="s">
        <v>177</v>
      </c>
      <c r="BM112" s="189" t="s">
        <v>2084</v>
      </c>
    </row>
    <row r="113" spans="1:65" s="2" customFormat="1" ht="14.45" customHeight="1">
      <c r="A113" s="32"/>
      <c r="B113" s="33"/>
      <c r="C113" s="177" t="s">
        <v>281</v>
      </c>
      <c r="D113" s="196" t="s">
        <v>173</v>
      </c>
      <c r="E113" s="178" t="s">
        <v>281</v>
      </c>
      <c r="F113" s="179" t="s">
        <v>2085</v>
      </c>
      <c r="G113" s="180" t="s">
        <v>176</v>
      </c>
      <c r="H113" s="181">
        <v>0</v>
      </c>
      <c r="I113" s="182"/>
      <c r="J113" s="183">
        <f t="shared" si="20"/>
        <v>0</v>
      </c>
      <c r="K113" s="184"/>
      <c r="L113" s="37"/>
      <c r="M113" s="185" t="s">
        <v>19</v>
      </c>
      <c r="N113" s="186" t="s">
        <v>45</v>
      </c>
      <c r="O113" s="62"/>
      <c r="P113" s="187">
        <f t="shared" si="21"/>
        <v>0</v>
      </c>
      <c r="Q113" s="187">
        <v>0</v>
      </c>
      <c r="R113" s="187">
        <f t="shared" si="22"/>
        <v>0</v>
      </c>
      <c r="S113" s="187">
        <v>0</v>
      </c>
      <c r="T113" s="188">
        <f t="shared" si="23"/>
        <v>0</v>
      </c>
      <c r="U113" s="32"/>
      <c r="V113" s="32"/>
      <c r="W113" s="32"/>
      <c r="X113" s="32"/>
      <c r="Y113" s="32"/>
      <c r="Z113" s="32"/>
      <c r="AA113" s="32"/>
      <c r="AB113" s="32"/>
      <c r="AC113" s="32"/>
      <c r="AD113" s="32"/>
      <c r="AE113" s="32"/>
      <c r="AR113" s="189" t="s">
        <v>177</v>
      </c>
      <c r="AT113" s="189" t="s">
        <v>173</v>
      </c>
      <c r="AU113" s="189" t="s">
        <v>81</v>
      </c>
      <c r="AY113" s="15" t="s">
        <v>168</v>
      </c>
      <c r="BE113" s="190">
        <f t="shared" si="24"/>
        <v>0</v>
      </c>
      <c r="BF113" s="190">
        <f t="shared" si="25"/>
        <v>0</v>
      </c>
      <c r="BG113" s="190">
        <f t="shared" si="26"/>
        <v>0</v>
      </c>
      <c r="BH113" s="190">
        <f t="shared" si="27"/>
        <v>0</v>
      </c>
      <c r="BI113" s="190">
        <f t="shared" si="28"/>
        <v>0</v>
      </c>
      <c r="BJ113" s="15" t="s">
        <v>81</v>
      </c>
      <c r="BK113" s="190">
        <f t="shared" si="29"/>
        <v>0</v>
      </c>
      <c r="BL113" s="15" t="s">
        <v>177</v>
      </c>
      <c r="BM113" s="189" t="s">
        <v>2086</v>
      </c>
    </row>
    <row r="114" spans="1:65" s="2" customFormat="1" ht="14.45" customHeight="1">
      <c r="A114" s="32"/>
      <c r="B114" s="33"/>
      <c r="C114" s="177" t="s">
        <v>286</v>
      </c>
      <c r="D114" s="196" t="s">
        <v>173</v>
      </c>
      <c r="E114" s="178" t="s">
        <v>286</v>
      </c>
      <c r="F114" s="179" t="s">
        <v>2087</v>
      </c>
      <c r="G114" s="180" t="s">
        <v>176</v>
      </c>
      <c r="H114" s="181">
        <v>0</v>
      </c>
      <c r="I114" s="182"/>
      <c r="J114" s="183">
        <f t="shared" si="20"/>
        <v>0</v>
      </c>
      <c r="K114" s="184"/>
      <c r="L114" s="37"/>
      <c r="M114" s="185" t="s">
        <v>19</v>
      </c>
      <c r="N114" s="186" t="s">
        <v>45</v>
      </c>
      <c r="O114" s="62"/>
      <c r="P114" s="187">
        <f t="shared" si="21"/>
        <v>0</v>
      </c>
      <c r="Q114" s="187">
        <v>0</v>
      </c>
      <c r="R114" s="187">
        <f t="shared" si="22"/>
        <v>0</v>
      </c>
      <c r="S114" s="187">
        <v>0</v>
      </c>
      <c r="T114" s="188">
        <f t="shared" si="23"/>
        <v>0</v>
      </c>
      <c r="U114" s="32"/>
      <c r="V114" s="32"/>
      <c r="W114" s="32"/>
      <c r="X114" s="32"/>
      <c r="Y114" s="32"/>
      <c r="Z114" s="32"/>
      <c r="AA114" s="32"/>
      <c r="AB114" s="32"/>
      <c r="AC114" s="32"/>
      <c r="AD114" s="32"/>
      <c r="AE114" s="32"/>
      <c r="AR114" s="189" t="s">
        <v>177</v>
      </c>
      <c r="AT114" s="189" t="s">
        <v>173</v>
      </c>
      <c r="AU114" s="189" t="s">
        <v>81</v>
      </c>
      <c r="AY114" s="15" t="s">
        <v>168</v>
      </c>
      <c r="BE114" s="190">
        <f t="shared" si="24"/>
        <v>0</v>
      </c>
      <c r="BF114" s="190">
        <f t="shared" si="25"/>
        <v>0</v>
      </c>
      <c r="BG114" s="190">
        <f t="shared" si="26"/>
        <v>0</v>
      </c>
      <c r="BH114" s="190">
        <f t="shared" si="27"/>
        <v>0</v>
      </c>
      <c r="BI114" s="190">
        <f t="shared" si="28"/>
        <v>0</v>
      </c>
      <c r="BJ114" s="15" t="s">
        <v>81</v>
      </c>
      <c r="BK114" s="190">
        <f t="shared" si="29"/>
        <v>0</v>
      </c>
      <c r="BL114" s="15" t="s">
        <v>177</v>
      </c>
      <c r="BM114" s="189" t="s">
        <v>2088</v>
      </c>
    </row>
    <row r="115" spans="1:65" s="2" customFormat="1" ht="14.45" customHeight="1">
      <c r="A115" s="32"/>
      <c r="B115" s="33"/>
      <c r="C115" s="177" t="s">
        <v>291</v>
      </c>
      <c r="D115" s="177" t="s">
        <v>173</v>
      </c>
      <c r="E115" s="178" t="s">
        <v>291</v>
      </c>
      <c r="F115" s="179" t="s">
        <v>2089</v>
      </c>
      <c r="G115" s="180" t="s">
        <v>223</v>
      </c>
      <c r="H115" s="181">
        <v>150</v>
      </c>
      <c r="I115" s="182"/>
      <c r="J115" s="183">
        <f t="shared" si="20"/>
        <v>0</v>
      </c>
      <c r="K115" s="184"/>
      <c r="L115" s="37"/>
      <c r="M115" s="185" t="s">
        <v>19</v>
      </c>
      <c r="N115" s="186" t="s">
        <v>45</v>
      </c>
      <c r="O115" s="62"/>
      <c r="P115" s="187">
        <f t="shared" si="21"/>
        <v>0</v>
      </c>
      <c r="Q115" s="187">
        <v>0</v>
      </c>
      <c r="R115" s="187">
        <f t="shared" si="22"/>
        <v>0</v>
      </c>
      <c r="S115" s="187">
        <v>0</v>
      </c>
      <c r="T115" s="188">
        <f t="shared" si="23"/>
        <v>0</v>
      </c>
      <c r="U115" s="32"/>
      <c r="V115" s="32"/>
      <c r="W115" s="32"/>
      <c r="X115" s="32"/>
      <c r="Y115" s="32"/>
      <c r="Z115" s="32"/>
      <c r="AA115" s="32"/>
      <c r="AB115" s="32"/>
      <c r="AC115" s="32"/>
      <c r="AD115" s="32"/>
      <c r="AE115" s="32"/>
      <c r="AR115" s="189" t="s">
        <v>177</v>
      </c>
      <c r="AT115" s="189" t="s">
        <v>173</v>
      </c>
      <c r="AU115" s="189" t="s">
        <v>81</v>
      </c>
      <c r="AY115" s="15" t="s">
        <v>168</v>
      </c>
      <c r="BE115" s="190">
        <f t="shared" si="24"/>
        <v>0</v>
      </c>
      <c r="BF115" s="190">
        <f t="shared" si="25"/>
        <v>0</v>
      </c>
      <c r="BG115" s="190">
        <f t="shared" si="26"/>
        <v>0</v>
      </c>
      <c r="BH115" s="190">
        <f t="shared" si="27"/>
        <v>0</v>
      </c>
      <c r="BI115" s="190">
        <f t="shared" si="28"/>
        <v>0</v>
      </c>
      <c r="BJ115" s="15" t="s">
        <v>81</v>
      </c>
      <c r="BK115" s="190">
        <f t="shared" si="29"/>
        <v>0</v>
      </c>
      <c r="BL115" s="15" t="s">
        <v>177</v>
      </c>
      <c r="BM115" s="189" t="s">
        <v>2090</v>
      </c>
    </row>
    <row r="116" spans="1:65" s="2" customFormat="1" ht="14.45" customHeight="1">
      <c r="A116" s="32"/>
      <c r="B116" s="33"/>
      <c r="C116" s="177" t="s">
        <v>296</v>
      </c>
      <c r="D116" s="196" t="s">
        <v>173</v>
      </c>
      <c r="E116" s="178" t="s">
        <v>296</v>
      </c>
      <c r="F116" s="179" t="s">
        <v>2060</v>
      </c>
      <c r="G116" s="180" t="s">
        <v>176</v>
      </c>
      <c r="H116" s="181">
        <v>0</v>
      </c>
      <c r="I116" s="182"/>
      <c r="J116" s="183">
        <f t="shared" si="20"/>
        <v>0</v>
      </c>
      <c r="K116" s="184"/>
      <c r="L116" s="37"/>
      <c r="M116" s="185" t="s">
        <v>19</v>
      </c>
      <c r="N116" s="186" t="s">
        <v>45</v>
      </c>
      <c r="O116" s="62"/>
      <c r="P116" s="187">
        <f t="shared" si="21"/>
        <v>0</v>
      </c>
      <c r="Q116" s="187">
        <v>0</v>
      </c>
      <c r="R116" s="187">
        <f t="shared" si="22"/>
        <v>0</v>
      </c>
      <c r="S116" s="187">
        <v>0</v>
      </c>
      <c r="T116" s="188">
        <f t="shared" si="23"/>
        <v>0</v>
      </c>
      <c r="U116" s="32"/>
      <c r="V116" s="32"/>
      <c r="W116" s="32"/>
      <c r="X116" s="32"/>
      <c r="Y116" s="32"/>
      <c r="Z116" s="32"/>
      <c r="AA116" s="32"/>
      <c r="AB116" s="32"/>
      <c r="AC116" s="32"/>
      <c r="AD116" s="32"/>
      <c r="AE116" s="32"/>
      <c r="AR116" s="189" t="s">
        <v>177</v>
      </c>
      <c r="AT116" s="189" t="s">
        <v>173</v>
      </c>
      <c r="AU116" s="189" t="s">
        <v>81</v>
      </c>
      <c r="AY116" s="15" t="s">
        <v>168</v>
      </c>
      <c r="BE116" s="190">
        <f t="shared" si="24"/>
        <v>0</v>
      </c>
      <c r="BF116" s="190">
        <f t="shared" si="25"/>
        <v>0</v>
      </c>
      <c r="BG116" s="190">
        <f t="shared" si="26"/>
        <v>0</v>
      </c>
      <c r="BH116" s="190">
        <f t="shared" si="27"/>
        <v>0</v>
      </c>
      <c r="BI116" s="190">
        <f t="shared" si="28"/>
        <v>0</v>
      </c>
      <c r="BJ116" s="15" t="s">
        <v>81</v>
      </c>
      <c r="BK116" s="190">
        <f t="shared" si="29"/>
        <v>0</v>
      </c>
      <c r="BL116" s="15" t="s">
        <v>177</v>
      </c>
      <c r="BM116" s="189" t="s">
        <v>2091</v>
      </c>
    </row>
    <row r="117" spans="1:65" s="2" customFormat="1" ht="14.45" customHeight="1">
      <c r="A117" s="32"/>
      <c r="B117" s="33"/>
      <c r="C117" s="177" t="s">
        <v>301</v>
      </c>
      <c r="D117" s="177" t="s">
        <v>173</v>
      </c>
      <c r="E117" s="178" t="s">
        <v>301</v>
      </c>
      <c r="F117" s="179" t="s">
        <v>2092</v>
      </c>
      <c r="G117" s="180" t="s">
        <v>223</v>
      </c>
      <c r="H117" s="181">
        <v>200</v>
      </c>
      <c r="I117" s="182"/>
      <c r="J117" s="183">
        <f t="shared" si="20"/>
        <v>0</v>
      </c>
      <c r="K117" s="184"/>
      <c r="L117" s="37"/>
      <c r="M117" s="209" t="s">
        <v>19</v>
      </c>
      <c r="N117" s="210" t="s">
        <v>45</v>
      </c>
      <c r="O117" s="211"/>
      <c r="P117" s="212">
        <f t="shared" si="21"/>
        <v>0</v>
      </c>
      <c r="Q117" s="212">
        <v>0</v>
      </c>
      <c r="R117" s="212">
        <f t="shared" si="22"/>
        <v>0</v>
      </c>
      <c r="S117" s="212">
        <v>0</v>
      </c>
      <c r="T117" s="213">
        <f t="shared" si="23"/>
        <v>0</v>
      </c>
      <c r="U117" s="32"/>
      <c r="V117" s="32"/>
      <c r="W117" s="32"/>
      <c r="X117" s="32"/>
      <c r="Y117" s="32"/>
      <c r="Z117" s="32"/>
      <c r="AA117" s="32"/>
      <c r="AB117" s="32"/>
      <c r="AC117" s="32"/>
      <c r="AD117" s="32"/>
      <c r="AE117" s="32"/>
      <c r="AR117" s="189" t="s">
        <v>177</v>
      </c>
      <c r="AT117" s="189" t="s">
        <v>173</v>
      </c>
      <c r="AU117" s="189" t="s">
        <v>81</v>
      </c>
      <c r="AY117" s="15" t="s">
        <v>168</v>
      </c>
      <c r="BE117" s="190">
        <f t="shared" si="24"/>
        <v>0</v>
      </c>
      <c r="BF117" s="190">
        <f t="shared" si="25"/>
        <v>0</v>
      </c>
      <c r="BG117" s="190">
        <f t="shared" si="26"/>
        <v>0</v>
      </c>
      <c r="BH117" s="190">
        <f t="shared" si="27"/>
        <v>0</v>
      </c>
      <c r="BI117" s="190">
        <f t="shared" si="28"/>
        <v>0</v>
      </c>
      <c r="BJ117" s="15" t="s">
        <v>81</v>
      </c>
      <c r="BK117" s="190">
        <f t="shared" si="29"/>
        <v>0</v>
      </c>
      <c r="BL117" s="15" t="s">
        <v>177</v>
      </c>
      <c r="BM117" s="189" t="s">
        <v>2093</v>
      </c>
    </row>
    <row r="118" spans="1:65" s="2" customFormat="1" ht="6.95" customHeight="1">
      <c r="A118" s="32"/>
      <c r="B118" s="45"/>
      <c r="C118" s="46"/>
      <c r="D118" s="46"/>
      <c r="E118" s="46"/>
      <c r="F118" s="46"/>
      <c r="G118" s="46"/>
      <c r="H118" s="46"/>
      <c r="I118" s="46"/>
      <c r="J118" s="46"/>
      <c r="K118" s="46"/>
      <c r="L118" s="37"/>
      <c r="M118" s="32"/>
      <c r="O118" s="32"/>
      <c r="P118" s="32"/>
      <c r="Q118" s="32"/>
      <c r="R118" s="32"/>
      <c r="S118" s="32"/>
      <c r="T118" s="32"/>
      <c r="U118" s="32"/>
      <c r="V118" s="32"/>
      <c r="W118" s="32"/>
      <c r="X118" s="32"/>
      <c r="Y118" s="32"/>
      <c r="Z118" s="32"/>
      <c r="AA118" s="32"/>
      <c r="AB118" s="32"/>
      <c r="AC118" s="32"/>
      <c r="AD118" s="32"/>
      <c r="AE118" s="32"/>
    </row>
  </sheetData>
  <sheetProtection algorithmName="SHA-512" hashValue="PpOmWBrwrd88iv3HEixfmZYqQCE9CZQIjFwSnDMDLJd3+S6DQqoifz7PMFB4i2AFsF0ge9HQm9ormQpp6oqewg==" saltValue="fxbb4qTrvPr+4iAVHQ3fFw75e8ZZXz7aX8bth/SRjBw+tKPNOTPzNEsVi2FwTc2rk2QEaUxDoOjOGpSO+u2q8w==" spinCount="100000" sheet="1" objects="1" scenarios="1" formatColumns="0" formatRows="0" autoFilter="0"/>
  <autoFilter ref="C87:K117"/>
  <mergeCells count="12">
    <mergeCell ref="E80:H80"/>
    <mergeCell ref="L2:V2"/>
    <mergeCell ref="E50:H50"/>
    <mergeCell ref="E52:H52"/>
    <mergeCell ref="E54:H54"/>
    <mergeCell ref="E76:H76"/>
    <mergeCell ref="E78:H78"/>
    <mergeCell ref="E7:H7"/>
    <mergeCell ref="E9:H9"/>
    <mergeCell ref="E11:H11"/>
    <mergeCell ref="E20:H20"/>
    <mergeCell ref="E29:H29"/>
  </mergeCells>
  <pageMargins left="0.39374999999999999" right="0.39374999999999999" top="0.39374999999999999" bottom="0.39374999999999999" header="0" footer="0"/>
  <pageSetup paperSize="9" scale="88" fitToHeight="100" orientation="landscape" blackAndWhite="1" r:id="rId1"/>
  <headerFooter>
    <oddFooter>&amp;CStrana &amp;P z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96"/>
  <sheetViews>
    <sheetView showGridLines="0" workbookViewId="0"/>
  </sheetViews>
  <sheetFormatPr defaultRowHeight="15"/>
  <cols>
    <col min="1" max="1" width="8.83203125" style="1" customWidth="1"/>
    <col min="2" max="2" width="1.1640625" style="1" customWidth="1"/>
    <col min="3" max="4" width="4.5" style="1" customWidth="1"/>
    <col min="5" max="5" width="18.33203125" style="1" customWidth="1"/>
    <col min="6" max="6" width="108" style="1" customWidth="1"/>
    <col min="7" max="7" width="8" style="1" customWidth="1"/>
    <col min="8" max="8" width="15" style="1" customWidth="1"/>
    <col min="9" max="9" width="16.83203125" style="1" customWidth="1"/>
    <col min="10" max="10" width="23.83203125" style="1" customWidth="1"/>
    <col min="11" max="11" width="23.83203125" style="1" hidden="1" customWidth="1"/>
    <col min="12" max="12" width="10" style="1" customWidth="1"/>
    <col min="13" max="13" width="11.5" style="1" hidden="1" customWidth="1"/>
    <col min="14" max="14" width="9.1640625" style="1" hidden="1"/>
    <col min="15" max="20" width="15.1640625" style="1" hidden="1" customWidth="1"/>
    <col min="21" max="21" width="17.5" style="1" hidden="1" customWidth="1"/>
    <col min="22" max="22" width="13.1640625" style="1" customWidth="1"/>
    <col min="23" max="23" width="17.5" style="1" customWidth="1"/>
    <col min="24" max="24" width="13.1640625" style="1" customWidth="1"/>
    <col min="25" max="25" width="16" style="1" customWidth="1"/>
    <col min="26" max="26" width="11.6640625" style="1" customWidth="1"/>
    <col min="27" max="27" width="16" style="1" customWidth="1"/>
    <col min="28" max="28" width="17.5" style="1" customWidth="1"/>
    <col min="29" max="29" width="11.6640625" style="1" customWidth="1"/>
    <col min="30" max="30" width="16" style="1" customWidth="1"/>
    <col min="31" max="31" width="17.5" style="1" customWidth="1"/>
    <col min="44" max="65" width="9.1640625" style="1" hidden="1"/>
  </cols>
  <sheetData>
    <row r="2" spans="1:46" s="1" customFormat="1" ht="36.950000000000003" customHeight="1">
      <c r="L2" s="342"/>
      <c r="M2" s="342"/>
      <c r="N2" s="342"/>
      <c r="O2" s="342"/>
      <c r="P2" s="342"/>
      <c r="Q2" s="342"/>
      <c r="R2" s="342"/>
      <c r="S2" s="342"/>
      <c r="T2" s="342"/>
      <c r="U2" s="342"/>
      <c r="V2" s="342"/>
      <c r="AT2" s="15" t="s">
        <v>110</v>
      </c>
    </row>
    <row r="3" spans="1:46" s="1" customFormat="1" ht="6.95" customHeight="1">
      <c r="B3" s="106"/>
      <c r="C3" s="107"/>
      <c r="D3" s="107"/>
      <c r="E3" s="107"/>
      <c r="F3" s="107"/>
      <c r="G3" s="107"/>
      <c r="H3" s="107"/>
      <c r="I3" s="107"/>
      <c r="J3" s="107"/>
      <c r="K3" s="107"/>
      <c r="L3" s="18"/>
      <c r="AT3" s="15" t="s">
        <v>83</v>
      </c>
    </row>
    <row r="4" spans="1:46" s="1" customFormat="1" ht="24.95" customHeight="1">
      <c r="B4" s="18"/>
      <c r="D4" s="108" t="s">
        <v>111</v>
      </c>
      <c r="L4" s="18"/>
      <c r="M4" s="109" t="s">
        <v>10</v>
      </c>
      <c r="AT4" s="15" t="s">
        <v>4</v>
      </c>
    </row>
    <row r="5" spans="1:46" s="1" customFormat="1" ht="6.95" customHeight="1">
      <c r="B5" s="18"/>
      <c r="L5" s="18"/>
    </row>
    <row r="6" spans="1:46" s="1" customFormat="1" ht="12" customHeight="1">
      <c r="B6" s="18"/>
      <c r="D6" s="110" t="s">
        <v>16</v>
      </c>
      <c r="L6" s="18"/>
    </row>
    <row r="7" spans="1:46" s="1" customFormat="1" ht="14.45" customHeight="1">
      <c r="B7" s="18"/>
      <c r="E7" s="343" t="str">
        <f>'Rekapitulace stavby'!K6</f>
        <v>Stavební úpravy objektu č.p. 104 a 105, Café Herzog, Broumov - 1. etapa</v>
      </c>
      <c r="F7" s="344"/>
      <c r="G7" s="344"/>
      <c r="H7" s="344"/>
      <c r="L7" s="18"/>
    </row>
    <row r="8" spans="1:46" s="2" customFormat="1" ht="12" customHeight="1">
      <c r="A8" s="32"/>
      <c r="B8" s="37"/>
      <c r="C8" s="32"/>
      <c r="D8" s="110" t="s">
        <v>112</v>
      </c>
      <c r="E8" s="32"/>
      <c r="F8" s="32"/>
      <c r="G8" s="32"/>
      <c r="H8" s="32"/>
      <c r="I8" s="32"/>
      <c r="J8" s="32"/>
      <c r="K8" s="32"/>
      <c r="L8" s="111"/>
      <c r="S8" s="32"/>
      <c r="T8" s="32"/>
      <c r="U8" s="32"/>
      <c r="V8" s="32"/>
      <c r="W8" s="32"/>
      <c r="X8" s="32"/>
      <c r="Y8" s="32"/>
      <c r="Z8" s="32"/>
      <c r="AA8" s="32"/>
      <c r="AB8" s="32"/>
      <c r="AC8" s="32"/>
      <c r="AD8" s="32"/>
      <c r="AE8" s="32"/>
    </row>
    <row r="9" spans="1:46" s="2" customFormat="1" ht="15.6" customHeight="1">
      <c r="A9" s="32"/>
      <c r="B9" s="37"/>
      <c r="C9" s="32"/>
      <c r="D9" s="32"/>
      <c r="E9" s="346" t="s">
        <v>2094</v>
      </c>
      <c r="F9" s="345"/>
      <c r="G9" s="345"/>
      <c r="H9" s="345"/>
      <c r="I9" s="32"/>
      <c r="J9" s="32"/>
      <c r="K9" s="32"/>
      <c r="L9" s="111"/>
      <c r="S9" s="32"/>
      <c r="T9" s="32"/>
      <c r="U9" s="32"/>
      <c r="V9" s="32"/>
      <c r="W9" s="32"/>
      <c r="X9" s="32"/>
      <c r="Y9" s="32"/>
      <c r="Z9" s="32"/>
      <c r="AA9" s="32"/>
      <c r="AB9" s="32"/>
      <c r="AC9" s="32"/>
      <c r="AD9" s="32"/>
      <c r="AE9" s="32"/>
    </row>
    <row r="10" spans="1:46" s="2" customFormat="1" ht="11.25">
      <c r="A10" s="32"/>
      <c r="B10" s="37"/>
      <c r="C10" s="32"/>
      <c r="D10" s="32"/>
      <c r="E10" s="32"/>
      <c r="F10" s="32"/>
      <c r="G10" s="32"/>
      <c r="H10" s="32"/>
      <c r="I10" s="32"/>
      <c r="J10" s="32"/>
      <c r="K10" s="32"/>
      <c r="L10" s="111"/>
      <c r="S10" s="32"/>
      <c r="T10" s="32"/>
      <c r="U10" s="32"/>
      <c r="V10" s="32"/>
      <c r="W10" s="32"/>
      <c r="X10" s="32"/>
      <c r="Y10" s="32"/>
      <c r="Z10" s="32"/>
      <c r="AA10" s="32"/>
      <c r="AB10" s="32"/>
      <c r="AC10" s="32"/>
      <c r="AD10" s="32"/>
      <c r="AE10" s="32"/>
    </row>
    <row r="11" spans="1:46" s="2" customFormat="1" ht="12" customHeight="1">
      <c r="A11" s="32"/>
      <c r="B11" s="37"/>
      <c r="C11" s="32"/>
      <c r="D11" s="110" t="s">
        <v>18</v>
      </c>
      <c r="E11" s="32"/>
      <c r="F11" s="101" t="s">
        <v>19</v>
      </c>
      <c r="G11" s="32"/>
      <c r="H11" s="32"/>
      <c r="I11" s="110" t="s">
        <v>20</v>
      </c>
      <c r="J11" s="101" t="s">
        <v>19</v>
      </c>
      <c r="K11" s="32"/>
      <c r="L11" s="111"/>
      <c r="S11" s="32"/>
      <c r="T11" s="32"/>
      <c r="U11" s="32"/>
      <c r="V11" s="32"/>
      <c r="W11" s="32"/>
      <c r="X11" s="32"/>
      <c r="Y11" s="32"/>
      <c r="Z11" s="32"/>
      <c r="AA11" s="32"/>
      <c r="AB11" s="32"/>
      <c r="AC11" s="32"/>
      <c r="AD11" s="32"/>
      <c r="AE11" s="32"/>
    </row>
    <row r="12" spans="1:46" s="2" customFormat="1" ht="12" customHeight="1">
      <c r="A12" s="32"/>
      <c r="B12" s="37"/>
      <c r="C12" s="32"/>
      <c r="D12" s="110" t="s">
        <v>21</v>
      </c>
      <c r="E12" s="32"/>
      <c r="F12" s="101" t="s">
        <v>22</v>
      </c>
      <c r="G12" s="32"/>
      <c r="H12" s="32"/>
      <c r="I12" s="110" t="s">
        <v>23</v>
      </c>
      <c r="J12" s="112" t="str">
        <f>'Rekapitulace stavby'!AN8</f>
        <v>10. 10. 2022</v>
      </c>
      <c r="K12" s="32"/>
      <c r="L12" s="111"/>
      <c r="S12" s="32"/>
      <c r="T12" s="32"/>
      <c r="U12" s="32"/>
      <c r="V12" s="32"/>
      <c r="W12" s="32"/>
      <c r="X12" s="32"/>
      <c r="Y12" s="32"/>
      <c r="Z12" s="32"/>
      <c r="AA12" s="32"/>
      <c r="AB12" s="32"/>
      <c r="AC12" s="32"/>
      <c r="AD12" s="32"/>
      <c r="AE12" s="32"/>
    </row>
    <row r="13" spans="1:46" s="2" customFormat="1" ht="10.9" customHeight="1">
      <c r="A13" s="32"/>
      <c r="B13" s="37"/>
      <c r="C13" s="32"/>
      <c r="D13" s="32"/>
      <c r="E13" s="32"/>
      <c r="F13" s="32"/>
      <c r="G13" s="32"/>
      <c r="H13" s="32"/>
      <c r="I13" s="32"/>
      <c r="J13" s="32"/>
      <c r="K13" s="32"/>
      <c r="L13" s="111"/>
      <c r="S13" s="32"/>
      <c r="T13" s="32"/>
      <c r="U13" s="32"/>
      <c r="V13" s="32"/>
      <c r="W13" s="32"/>
      <c r="X13" s="32"/>
      <c r="Y13" s="32"/>
      <c r="Z13" s="32"/>
      <c r="AA13" s="32"/>
      <c r="AB13" s="32"/>
      <c r="AC13" s="32"/>
      <c r="AD13" s="32"/>
      <c r="AE13" s="32"/>
    </row>
    <row r="14" spans="1:46" s="2" customFormat="1" ht="12" customHeight="1">
      <c r="A14" s="32"/>
      <c r="B14" s="37"/>
      <c r="C14" s="32"/>
      <c r="D14" s="110" t="s">
        <v>25</v>
      </c>
      <c r="E14" s="32"/>
      <c r="F14" s="32"/>
      <c r="G14" s="32"/>
      <c r="H14" s="32"/>
      <c r="I14" s="110" t="s">
        <v>26</v>
      </c>
      <c r="J14" s="101" t="s">
        <v>19</v>
      </c>
      <c r="K14" s="32"/>
      <c r="L14" s="111"/>
      <c r="S14" s="32"/>
      <c r="T14" s="32"/>
      <c r="U14" s="32"/>
      <c r="V14" s="32"/>
      <c r="W14" s="32"/>
      <c r="X14" s="32"/>
      <c r="Y14" s="32"/>
      <c r="Z14" s="32"/>
      <c r="AA14" s="32"/>
      <c r="AB14" s="32"/>
      <c r="AC14" s="32"/>
      <c r="AD14" s="32"/>
      <c r="AE14" s="32"/>
    </row>
    <row r="15" spans="1:46" s="2" customFormat="1" ht="18" customHeight="1">
      <c r="A15" s="32"/>
      <c r="B15" s="37"/>
      <c r="C15" s="32"/>
      <c r="D15" s="32"/>
      <c r="E15" s="101" t="s">
        <v>27</v>
      </c>
      <c r="F15" s="32"/>
      <c r="G15" s="32"/>
      <c r="H15" s="32"/>
      <c r="I15" s="110" t="s">
        <v>28</v>
      </c>
      <c r="J15" s="101" t="s">
        <v>19</v>
      </c>
      <c r="K15" s="32"/>
      <c r="L15" s="111"/>
      <c r="S15" s="32"/>
      <c r="T15" s="32"/>
      <c r="U15" s="32"/>
      <c r="V15" s="32"/>
      <c r="W15" s="32"/>
      <c r="X15" s="32"/>
      <c r="Y15" s="32"/>
      <c r="Z15" s="32"/>
      <c r="AA15" s="32"/>
      <c r="AB15" s="32"/>
      <c r="AC15" s="32"/>
      <c r="AD15" s="32"/>
      <c r="AE15" s="32"/>
    </row>
    <row r="16" spans="1:46" s="2" customFormat="1" ht="6.95" customHeight="1">
      <c r="A16" s="32"/>
      <c r="B16" s="37"/>
      <c r="C16" s="32"/>
      <c r="D16" s="32"/>
      <c r="E16" s="32"/>
      <c r="F16" s="32"/>
      <c r="G16" s="32"/>
      <c r="H16" s="32"/>
      <c r="I16" s="32"/>
      <c r="J16" s="32"/>
      <c r="K16" s="32"/>
      <c r="L16" s="111"/>
      <c r="S16" s="32"/>
      <c r="T16" s="32"/>
      <c r="U16" s="32"/>
      <c r="V16" s="32"/>
      <c r="W16" s="32"/>
      <c r="X16" s="32"/>
      <c r="Y16" s="32"/>
      <c r="Z16" s="32"/>
      <c r="AA16" s="32"/>
      <c r="AB16" s="32"/>
      <c r="AC16" s="32"/>
      <c r="AD16" s="32"/>
      <c r="AE16" s="32"/>
    </row>
    <row r="17" spans="1:31" s="2" customFormat="1" ht="12" customHeight="1">
      <c r="A17" s="32"/>
      <c r="B17" s="37"/>
      <c r="C17" s="32"/>
      <c r="D17" s="110" t="s">
        <v>29</v>
      </c>
      <c r="E17" s="32"/>
      <c r="F17" s="32"/>
      <c r="G17" s="32"/>
      <c r="H17" s="32"/>
      <c r="I17" s="110" t="s">
        <v>26</v>
      </c>
      <c r="J17" s="28" t="str">
        <f>'Rekapitulace stavby'!AN13</f>
        <v>Vyplň údaj</v>
      </c>
      <c r="K17" s="32"/>
      <c r="L17" s="111"/>
      <c r="S17" s="32"/>
      <c r="T17" s="32"/>
      <c r="U17" s="32"/>
      <c r="V17" s="32"/>
      <c r="W17" s="32"/>
      <c r="X17" s="32"/>
      <c r="Y17" s="32"/>
      <c r="Z17" s="32"/>
      <c r="AA17" s="32"/>
      <c r="AB17" s="32"/>
      <c r="AC17" s="32"/>
      <c r="AD17" s="32"/>
      <c r="AE17" s="32"/>
    </row>
    <row r="18" spans="1:31" s="2" customFormat="1" ht="18" customHeight="1">
      <c r="A18" s="32"/>
      <c r="B18" s="37"/>
      <c r="C18" s="32"/>
      <c r="D18" s="32"/>
      <c r="E18" s="347" t="str">
        <f>'Rekapitulace stavby'!E14</f>
        <v>Vyplň údaj</v>
      </c>
      <c r="F18" s="348"/>
      <c r="G18" s="348"/>
      <c r="H18" s="348"/>
      <c r="I18" s="110" t="s">
        <v>28</v>
      </c>
      <c r="J18" s="28" t="str">
        <f>'Rekapitulace stavby'!AN14</f>
        <v>Vyplň údaj</v>
      </c>
      <c r="K18" s="32"/>
      <c r="L18" s="111"/>
      <c r="S18" s="32"/>
      <c r="T18" s="32"/>
      <c r="U18" s="32"/>
      <c r="V18" s="32"/>
      <c r="W18" s="32"/>
      <c r="X18" s="32"/>
      <c r="Y18" s="32"/>
      <c r="Z18" s="32"/>
      <c r="AA18" s="32"/>
      <c r="AB18" s="32"/>
      <c r="AC18" s="32"/>
      <c r="AD18" s="32"/>
      <c r="AE18" s="32"/>
    </row>
    <row r="19" spans="1:31" s="2" customFormat="1" ht="6.95" customHeight="1">
      <c r="A19" s="32"/>
      <c r="B19" s="37"/>
      <c r="C19" s="32"/>
      <c r="D19" s="32"/>
      <c r="E19" s="32"/>
      <c r="F19" s="32"/>
      <c r="G19" s="32"/>
      <c r="H19" s="32"/>
      <c r="I19" s="32"/>
      <c r="J19" s="32"/>
      <c r="K19" s="32"/>
      <c r="L19" s="111"/>
      <c r="S19" s="32"/>
      <c r="T19" s="32"/>
      <c r="U19" s="32"/>
      <c r="V19" s="32"/>
      <c r="W19" s="32"/>
      <c r="X19" s="32"/>
      <c r="Y19" s="32"/>
      <c r="Z19" s="32"/>
      <c r="AA19" s="32"/>
      <c r="AB19" s="32"/>
      <c r="AC19" s="32"/>
      <c r="AD19" s="32"/>
      <c r="AE19" s="32"/>
    </row>
    <row r="20" spans="1:31" s="2" customFormat="1" ht="12" customHeight="1">
      <c r="A20" s="32"/>
      <c r="B20" s="37"/>
      <c r="C20" s="32"/>
      <c r="D20" s="110" t="s">
        <v>31</v>
      </c>
      <c r="E20" s="32"/>
      <c r="F20" s="32"/>
      <c r="G20" s="32"/>
      <c r="H20" s="32"/>
      <c r="I20" s="110" t="s">
        <v>26</v>
      </c>
      <c r="J20" s="101" t="s">
        <v>32</v>
      </c>
      <c r="K20" s="32"/>
      <c r="L20" s="111"/>
      <c r="S20" s="32"/>
      <c r="T20" s="32"/>
      <c r="U20" s="32"/>
      <c r="V20" s="32"/>
      <c r="W20" s="32"/>
      <c r="X20" s="32"/>
      <c r="Y20" s="32"/>
      <c r="Z20" s="32"/>
      <c r="AA20" s="32"/>
      <c r="AB20" s="32"/>
      <c r="AC20" s="32"/>
      <c r="AD20" s="32"/>
      <c r="AE20" s="32"/>
    </row>
    <row r="21" spans="1:31" s="2" customFormat="1" ht="18" customHeight="1">
      <c r="A21" s="32"/>
      <c r="B21" s="37"/>
      <c r="C21" s="32"/>
      <c r="D21" s="32"/>
      <c r="E21" s="101" t="s">
        <v>33</v>
      </c>
      <c r="F21" s="32"/>
      <c r="G21" s="32"/>
      <c r="H21" s="32"/>
      <c r="I21" s="110" t="s">
        <v>28</v>
      </c>
      <c r="J21" s="101" t="s">
        <v>34</v>
      </c>
      <c r="K21" s="32"/>
      <c r="L21" s="111"/>
      <c r="S21" s="32"/>
      <c r="T21" s="32"/>
      <c r="U21" s="32"/>
      <c r="V21" s="32"/>
      <c r="W21" s="32"/>
      <c r="X21" s="32"/>
      <c r="Y21" s="32"/>
      <c r="Z21" s="32"/>
      <c r="AA21" s="32"/>
      <c r="AB21" s="32"/>
      <c r="AC21" s="32"/>
      <c r="AD21" s="32"/>
      <c r="AE21" s="32"/>
    </row>
    <row r="22" spans="1:31" s="2" customFormat="1" ht="6.95" customHeight="1">
      <c r="A22" s="32"/>
      <c r="B22" s="37"/>
      <c r="C22" s="32"/>
      <c r="D22" s="32"/>
      <c r="E22" s="32"/>
      <c r="F22" s="32"/>
      <c r="G22" s="32"/>
      <c r="H22" s="32"/>
      <c r="I22" s="32"/>
      <c r="J22" s="32"/>
      <c r="K22" s="32"/>
      <c r="L22" s="111"/>
      <c r="S22" s="32"/>
      <c r="T22" s="32"/>
      <c r="U22" s="32"/>
      <c r="V22" s="32"/>
      <c r="W22" s="32"/>
      <c r="X22" s="32"/>
      <c r="Y22" s="32"/>
      <c r="Z22" s="32"/>
      <c r="AA22" s="32"/>
      <c r="AB22" s="32"/>
      <c r="AC22" s="32"/>
      <c r="AD22" s="32"/>
      <c r="AE22" s="32"/>
    </row>
    <row r="23" spans="1:31" s="2" customFormat="1" ht="12" customHeight="1">
      <c r="A23" s="32"/>
      <c r="B23" s="37"/>
      <c r="C23" s="32"/>
      <c r="D23" s="110" t="s">
        <v>36</v>
      </c>
      <c r="E23" s="32"/>
      <c r="F23" s="32"/>
      <c r="G23" s="32"/>
      <c r="H23" s="32"/>
      <c r="I23" s="110" t="s">
        <v>26</v>
      </c>
      <c r="J23" s="101" t="s">
        <v>19</v>
      </c>
      <c r="K23" s="32"/>
      <c r="L23" s="111"/>
      <c r="S23" s="32"/>
      <c r="T23" s="32"/>
      <c r="U23" s="32"/>
      <c r="V23" s="32"/>
      <c r="W23" s="32"/>
      <c r="X23" s="32"/>
      <c r="Y23" s="32"/>
      <c r="Z23" s="32"/>
      <c r="AA23" s="32"/>
      <c r="AB23" s="32"/>
      <c r="AC23" s="32"/>
      <c r="AD23" s="32"/>
      <c r="AE23" s="32"/>
    </row>
    <row r="24" spans="1:31" s="2" customFormat="1" ht="18" customHeight="1">
      <c r="A24" s="32"/>
      <c r="B24" s="37"/>
      <c r="C24" s="32"/>
      <c r="D24" s="32"/>
      <c r="E24" s="101" t="s">
        <v>37</v>
      </c>
      <c r="F24" s="32"/>
      <c r="G24" s="32"/>
      <c r="H24" s="32"/>
      <c r="I24" s="110" t="s">
        <v>28</v>
      </c>
      <c r="J24" s="101" t="s">
        <v>19</v>
      </c>
      <c r="K24" s="32"/>
      <c r="L24" s="111"/>
      <c r="S24" s="32"/>
      <c r="T24" s="32"/>
      <c r="U24" s="32"/>
      <c r="V24" s="32"/>
      <c r="W24" s="32"/>
      <c r="X24" s="32"/>
      <c r="Y24" s="32"/>
      <c r="Z24" s="32"/>
      <c r="AA24" s="32"/>
      <c r="AB24" s="32"/>
      <c r="AC24" s="32"/>
      <c r="AD24" s="32"/>
      <c r="AE24" s="32"/>
    </row>
    <row r="25" spans="1:31" s="2" customFormat="1" ht="6.95" customHeight="1">
      <c r="A25" s="32"/>
      <c r="B25" s="37"/>
      <c r="C25" s="32"/>
      <c r="D25" s="32"/>
      <c r="E25" s="32"/>
      <c r="F25" s="32"/>
      <c r="G25" s="32"/>
      <c r="H25" s="32"/>
      <c r="I25" s="32"/>
      <c r="J25" s="32"/>
      <c r="K25" s="32"/>
      <c r="L25" s="111"/>
      <c r="S25" s="32"/>
      <c r="T25" s="32"/>
      <c r="U25" s="32"/>
      <c r="V25" s="32"/>
      <c r="W25" s="32"/>
      <c r="X25" s="32"/>
      <c r="Y25" s="32"/>
      <c r="Z25" s="32"/>
      <c r="AA25" s="32"/>
      <c r="AB25" s="32"/>
      <c r="AC25" s="32"/>
      <c r="AD25" s="32"/>
      <c r="AE25" s="32"/>
    </row>
    <row r="26" spans="1:31" s="2" customFormat="1" ht="12" customHeight="1">
      <c r="A26" s="32"/>
      <c r="B26" s="37"/>
      <c r="C26" s="32"/>
      <c r="D26" s="110" t="s">
        <v>38</v>
      </c>
      <c r="E26" s="32"/>
      <c r="F26" s="32"/>
      <c r="G26" s="32"/>
      <c r="H26" s="32"/>
      <c r="I26" s="32"/>
      <c r="J26" s="32"/>
      <c r="K26" s="32"/>
      <c r="L26" s="111"/>
      <c r="S26" s="32"/>
      <c r="T26" s="32"/>
      <c r="U26" s="32"/>
      <c r="V26" s="32"/>
      <c r="W26" s="32"/>
      <c r="X26" s="32"/>
      <c r="Y26" s="32"/>
      <c r="Z26" s="32"/>
      <c r="AA26" s="32"/>
      <c r="AB26" s="32"/>
      <c r="AC26" s="32"/>
      <c r="AD26" s="32"/>
      <c r="AE26" s="32"/>
    </row>
    <row r="27" spans="1:31" s="8" customFormat="1" ht="14.45" customHeight="1">
      <c r="A27" s="113"/>
      <c r="B27" s="114"/>
      <c r="C27" s="113"/>
      <c r="D27" s="113"/>
      <c r="E27" s="349" t="s">
        <v>19</v>
      </c>
      <c r="F27" s="349"/>
      <c r="G27" s="349"/>
      <c r="H27" s="349"/>
      <c r="I27" s="113"/>
      <c r="J27" s="113"/>
      <c r="K27" s="113"/>
      <c r="L27" s="115"/>
      <c r="S27" s="113"/>
      <c r="T27" s="113"/>
      <c r="U27" s="113"/>
      <c r="V27" s="113"/>
      <c r="W27" s="113"/>
      <c r="X27" s="113"/>
      <c r="Y27" s="113"/>
      <c r="Z27" s="113"/>
      <c r="AA27" s="113"/>
      <c r="AB27" s="113"/>
      <c r="AC27" s="113"/>
      <c r="AD27" s="113"/>
      <c r="AE27" s="113"/>
    </row>
    <row r="28" spans="1:31" s="2" customFormat="1" ht="6.95" customHeight="1">
      <c r="A28" s="32"/>
      <c r="B28" s="37"/>
      <c r="C28" s="32"/>
      <c r="D28" s="32"/>
      <c r="E28" s="32"/>
      <c r="F28" s="32"/>
      <c r="G28" s="32"/>
      <c r="H28" s="32"/>
      <c r="I28" s="32"/>
      <c r="J28" s="32"/>
      <c r="K28" s="32"/>
      <c r="L28" s="111"/>
      <c r="S28" s="32"/>
      <c r="T28" s="32"/>
      <c r="U28" s="32"/>
      <c r="V28" s="32"/>
      <c r="W28" s="32"/>
      <c r="X28" s="32"/>
      <c r="Y28" s="32"/>
      <c r="Z28" s="32"/>
      <c r="AA28" s="32"/>
      <c r="AB28" s="32"/>
      <c r="AC28" s="32"/>
      <c r="AD28" s="32"/>
      <c r="AE28" s="32"/>
    </row>
    <row r="29" spans="1:31" s="2" customFormat="1" ht="6.95" customHeight="1">
      <c r="A29" s="32"/>
      <c r="B29" s="37"/>
      <c r="C29" s="32"/>
      <c r="D29" s="116"/>
      <c r="E29" s="116"/>
      <c r="F29" s="116"/>
      <c r="G29" s="116"/>
      <c r="H29" s="116"/>
      <c r="I29" s="116"/>
      <c r="J29" s="116"/>
      <c r="K29" s="116"/>
      <c r="L29" s="111"/>
      <c r="S29" s="32"/>
      <c r="T29" s="32"/>
      <c r="U29" s="32"/>
      <c r="V29" s="32"/>
      <c r="W29" s="32"/>
      <c r="X29" s="32"/>
      <c r="Y29" s="32"/>
      <c r="Z29" s="32"/>
      <c r="AA29" s="32"/>
      <c r="AB29" s="32"/>
      <c r="AC29" s="32"/>
      <c r="AD29" s="32"/>
      <c r="AE29" s="32"/>
    </row>
    <row r="30" spans="1:31" s="2" customFormat="1" ht="25.35" customHeight="1">
      <c r="A30" s="32"/>
      <c r="B30" s="37"/>
      <c r="C30" s="32"/>
      <c r="D30" s="117" t="s">
        <v>40</v>
      </c>
      <c r="E30" s="32"/>
      <c r="F30" s="32"/>
      <c r="G30" s="32"/>
      <c r="H30" s="32"/>
      <c r="I30" s="32"/>
      <c r="J30" s="118">
        <f>ROUND(J84, 2)</f>
        <v>0</v>
      </c>
      <c r="K30" s="32"/>
      <c r="L30" s="111"/>
      <c r="S30" s="32"/>
      <c r="T30" s="32"/>
      <c r="U30" s="32"/>
      <c r="V30" s="32"/>
      <c r="W30" s="32"/>
      <c r="X30" s="32"/>
      <c r="Y30" s="32"/>
      <c r="Z30" s="32"/>
      <c r="AA30" s="32"/>
      <c r="AB30" s="32"/>
      <c r="AC30" s="32"/>
      <c r="AD30" s="32"/>
      <c r="AE30" s="32"/>
    </row>
    <row r="31" spans="1:31" s="2" customFormat="1" ht="6.95" customHeight="1">
      <c r="A31" s="32"/>
      <c r="B31" s="37"/>
      <c r="C31" s="32"/>
      <c r="D31" s="116"/>
      <c r="E31" s="116"/>
      <c r="F31" s="116"/>
      <c r="G31" s="116"/>
      <c r="H31" s="116"/>
      <c r="I31" s="116"/>
      <c r="J31" s="116"/>
      <c r="K31" s="116"/>
      <c r="L31" s="111"/>
      <c r="S31" s="32"/>
      <c r="T31" s="32"/>
      <c r="U31" s="32"/>
      <c r="V31" s="32"/>
      <c r="W31" s="32"/>
      <c r="X31" s="32"/>
      <c r="Y31" s="32"/>
      <c r="Z31" s="32"/>
      <c r="AA31" s="32"/>
      <c r="AB31" s="32"/>
      <c r="AC31" s="32"/>
      <c r="AD31" s="32"/>
      <c r="AE31" s="32"/>
    </row>
    <row r="32" spans="1:31" s="2" customFormat="1" ht="14.45" customHeight="1">
      <c r="A32" s="32"/>
      <c r="B32" s="37"/>
      <c r="C32" s="32"/>
      <c r="D32" s="32"/>
      <c r="E32" s="32"/>
      <c r="F32" s="119" t="s">
        <v>42</v>
      </c>
      <c r="G32" s="32"/>
      <c r="H32" s="32"/>
      <c r="I32" s="119" t="s">
        <v>41</v>
      </c>
      <c r="J32" s="119" t="s">
        <v>43</v>
      </c>
      <c r="K32" s="32"/>
      <c r="L32" s="111"/>
      <c r="S32" s="32"/>
      <c r="T32" s="32"/>
      <c r="U32" s="32"/>
      <c r="V32" s="32"/>
      <c r="W32" s="32"/>
      <c r="X32" s="32"/>
      <c r="Y32" s="32"/>
      <c r="Z32" s="32"/>
      <c r="AA32" s="32"/>
      <c r="AB32" s="32"/>
      <c r="AC32" s="32"/>
      <c r="AD32" s="32"/>
      <c r="AE32" s="32"/>
    </row>
    <row r="33" spans="1:31" s="2" customFormat="1" ht="14.45" customHeight="1">
      <c r="A33" s="32"/>
      <c r="B33" s="37"/>
      <c r="C33" s="32"/>
      <c r="D33" s="120" t="s">
        <v>44</v>
      </c>
      <c r="E33" s="110" t="s">
        <v>45</v>
      </c>
      <c r="F33" s="121">
        <f>ROUND((SUM(BE84:BE95)),  2)</f>
        <v>0</v>
      </c>
      <c r="G33" s="32"/>
      <c r="H33" s="32"/>
      <c r="I33" s="122">
        <v>0.21</v>
      </c>
      <c r="J33" s="121">
        <f>ROUND(((SUM(BE84:BE95))*I33),  2)</f>
        <v>0</v>
      </c>
      <c r="K33" s="32"/>
      <c r="L33" s="111"/>
      <c r="S33" s="32"/>
      <c r="T33" s="32"/>
      <c r="U33" s="32"/>
      <c r="V33" s="32"/>
      <c r="W33" s="32"/>
      <c r="X33" s="32"/>
      <c r="Y33" s="32"/>
      <c r="Z33" s="32"/>
      <c r="AA33" s="32"/>
      <c r="AB33" s="32"/>
      <c r="AC33" s="32"/>
      <c r="AD33" s="32"/>
      <c r="AE33" s="32"/>
    </row>
    <row r="34" spans="1:31" s="2" customFormat="1" ht="14.45" customHeight="1">
      <c r="A34" s="32"/>
      <c r="B34" s="37"/>
      <c r="C34" s="32"/>
      <c r="D34" s="32"/>
      <c r="E34" s="110" t="s">
        <v>46</v>
      </c>
      <c r="F34" s="121">
        <f>ROUND((SUM(BF84:BF95)),  2)</f>
        <v>0</v>
      </c>
      <c r="G34" s="32"/>
      <c r="H34" s="32"/>
      <c r="I34" s="122">
        <v>0.15</v>
      </c>
      <c r="J34" s="121">
        <f>ROUND(((SUM(BF84:BF95))*I34),  2)</f>
        <v>0</v>
      </c>
      <c r="K34" s="32"/>
      <c r="L34" s="111"/>
      <c r="S34" s="32"/>
      <c r="T34" s="32"/>
      <c r="U34" s="32"/>
      <c r="V34" s="32"/>
      <c r="W34" s="32"/>
      <c r="X34" s="32"/>
      <c r="Y34" s="32"/>
      <c r="Z34" s="32"/>
      <c r="AA34" s="32"/>
      <c r="AB34" s="32"/>
      <c r="AC34" s="32"/>
      <c r="AD34" s="32"/>
      <c r="AE34" s="32"/>
    </row>
    <row r="35" spans="1:31" s="2" customFormat="1" ht="14.45" hidden="1" customHeight="1">
      <c r="A35" s="32"/>
      <c r="B35" s="37"/>
      <c r="C35" s="32"/>
      <c r="D35" s="32"/>
      <c r="E35" s="110" t="s">
        <v>47</v>
      </c>
      <c r="F35" s="121">
        <f>ROUND((SUM(BG84:BG95)),  2)</f>
        <v>0</v>
      </c>
      <c r="G35" s="32"/>
      <c r="H35" s="32"/>
      <c r="I35" s="122">
        <v>0.21</v>
      </c>
      <c r="J35" s="121">
        <f>0</f>
        <v>0</v>
      </c>
      <c r="K35" s="32"/>
      <c r="L35" s="111"/>
      <c r="S35" s="32"/>
      <c r="T35" s="32"/>
      <c r="U35" s="32"/>
      <c r="V35" s="32"/>
      <c r="W35" s="32"/>
      <c r="X35" s="32"/>
      <c r="Y35" s="32"/>
      <c r="Z35" s="32"/>
      <c r="AA35" s="32"/>
      <c r="AB35" s="32"/>
      <c r="AC35" s="32"/>
      <c r="AD35" s="32"/>
      <c r="AE35" s="32"/>
    </row>
    <row r="36" spans="1:31" s="2" customFormat="1" ht="14.45" hidden="1" customHeight="1">
      <c r="A36" s="32"/>
      <c r="B36" s="37"/>
      <c r="C36" s="32"/>
      <c r="D36" s="32"/>
      <c r="E36" s="110" t="s">
        <v>48</v>
      </c>
      <c r="F36" s="121">
        <f>ROUND((SUM(BH84:BH95)),  2)</f>
        <v>0</v>
      </c>
      <c r="G36" s="32"/>
      <c r="H36" s="32"/>
      <c r="I36" s="122">
        <v>0.15</v>
      </c>
      <c r="J36" s="121">
        <f>0</f>
        <v>0</v>
      </c>
      <c r="K36" s="32"/>
      <c r="L36" s="111"/>
      <c r="S36" s="32"/>
      <c r="T36" s="32"/>
      <c r="U36" s="32"/>
      <c r="V36" s="32"/>
      <c r="W36" s="32"/>
      <c r="X36" s="32"/>
      <c r="Y36" s="32"/>
      <c r="Z36" s="32"/>
      <c r="AA36" s="32"/>
      <c r="AB36" s="32"/>
      <c r="AC36" s="32"/>
      <c r="AD36" s="32"/>
      <c r="AE36" s="32"/>
    </row>
    <row r="37" spans="1:31" s="2" customFormat="1" ht="14.45" hidden="1" customHeight="1">
      <c r="A37" s="32"/>
      <c r="B37" s="37"/>
      <c r="C37" s="32"/>
      <c r="D37" s="32"/>
      <c r="E37" s="110" t="s">
        <v>49</v>
      </c>
      <c r="F37" s="121">
        <f>ROUND((SUM(BI84:BI95)),  2)</f>
        <v>0</v>
      </c>
      <c r="G37" s="32"/>
      <c r="H37" s="32"/>
      <c r="I37" s="122">
        <v>0</v>
      </c>
      <c r="J37" s="121">
        <f>0</f>
        <v>0</v>
      </c>
      <c r="K37" s="32"/>
      <c r="L37" s="111"/>
      <c r="S37" s="32"/>
      <c r="T37" s="32"/>
      <c r="U37" s="32"/>
      <c r="V37" s="32"/>
      <c r="W37" s="32"/>
      <c r="X37" s="32"/>
      <c r="Y37" s="32"/>
      <c r="Z37" s="32"/>
      <c r="AA37" s="32"/>
      <c r="AB37" s="32"/>
      <c r="AC37" s="32"/>
      <c r="AD37" s="32"/>
      <c r="AE37" s="32"/>
    </row>
    <row r="38" spans="1:31" s="2" customFormat="1" ht="6.95" customHeight="1">
      <c r="A38" s="32"/>
      <c r="B38" s="37"/>
      <c r="C38" s="32"/>
      <c r="D38" s="32"/>
      <c r="E38" s="32"/>
      <c r="F38" s="32"/>
      <c r="G38" s="32"/>
      <c r="H38" s="32"/>
      <c r="I38" s="32"/>
      <c r="J38" s="32"/>
      <c r="K38" s="32"/>
      <c r="L38" s="111"/>
      <c r="S38" s="32"/>
      <c r="T38" s="32"/>
      <c r="U38" s="32"/>
      <c r="V38" s="32"/>
      <c r="W38" s="32"/>
      <c r="X38" s="32"/>
      <c r="Y38" s="32"/>
      <c r="Z38" s="32"/>
      <c r="AA38" s="32"/>
      <c r="AB38" s="32"/>
      <c r="AC38" s="32"/>
      <c r="AD38" s="32"/>
      <c r="AE38" s="32"/>
    </row>
    <row r="39" spans="1:31" s="2" customFormat="1" ht="25.35" customHeight="1">
      <c r="A39" s="32"/>
      <c r="B39" s="37"/>
      <c r="C39" s="123"/>
      <c r="D39" s="124" t="s">
        <v>50</v>
      </c>
      <c r="E39" s="125"/>
      <c r="F39" s="125"/>
      <c r="G39" s="126" t="s">
        <v>51</v>
      </c>
      <c r="H39" s="127" t="s">
        <v>52</v>
      </c>
      <c r="I39" s="125"/>
      <c r="J39" s="128">
        <f>SUM(J30:J37)</f>
        <v>0</v>
      </c>
      <c r="K39" s="129"/>
      <c r="L39" s="111"/>
      <c r="S39" s="32"/>
      <c r="T39" s="32"/>
      <c r="U39" s="32"/>
      <c r="V39" s="32"/>
      <c r="W39" s="32"/>
      <c r="X39" s="32"/>
      <c r="Y39" s="32"/>
      <c r="Z39" s="32"/>
      <c r="AA39" s="32"/>
      <c r="AB39" s="32"/>
      <c r="AC39" s="32"/>
      <c r="AD39" s="32"/>
      <c r="AE39" s="32"/>
    </row>
    <row r="40" spans="1:31" s="2" customFormat="1" ht="14.45" customHeight="1">
      <c r="A40" s="32"/>
      <c r="B40" s="130"/>
      <c r="C40" s="131"/>
      <c r="D40" s="131"/>
      <c r="E40" s="131"/>
      <c r="F40" s="131"/>
      <c r="G40" s="131"/>
      <c r="H40" s="131"/>
      <c r="I40" s="131"/>
      <c r="J40" s="131"/>
      <c r="K40" s="131"/>
      <c r="L40" s="111"/>
      <c r="S40" s="32"/>
      <c r="T40" s="32"/>
      <c r="U40" s="32"/>
      <c r="V40" s="32"/>
      <c r="W40" s="32"/>
      <c r="X40" s="32"/>
      <c r="Y40" s="32"/>
      <c r="Z40" s="32"/>
      <c r="AA40" s="32"/>
      <c r="AB40" s="32"/>
      <c r="AC40" s="32"/>
      <c r="AD40" s="32"/>
      <c r="AE40" s="32"/>
    </row>
    <row r="44" spans="1:31" s="2" customFormat="1" ht="6.95" customHeight="1">
      <c r="A44" s="32"/>
      <c r="B44" s="132"/>
      <c r="C44" s="133"/>
      <c r="D44" s="133"/>
      <c r="E44" s="133"/>
      <c r="F44" s="133"/>
      <c r="G44" s="133"/>
      <c r="H44" s="133"/>
      <c r="I44" s="133"/>
      <c r="J44" s="133"/>
      <c r="K44" s="133"/>
      <c r="L44" s="111"/>
      <c r="S44" s="32"/>
      <c r="T44" s="32"/>
      <c r="U44" s="32"/>
      <c r="V44" s="32"/>
      <c r="W44" s="32"/>
      <c r="X44" s="32"/>
      <c r="Y44" s="32"/>
      <c r="Z44" s="32"/>
      <c r="AA44" s="32"/>
      <c r="AB44" s="32"/>
      <c r="AC44" s="32"/>
      <c r="AD44" s="32"/>
      <c r="AE44" s="32"/>
    </row>
    <row r="45" spans="1:31" s="2" customFormat="1" ht="24.95" customHeight="1">
      <c r="A45" s="32"/>
      <c r="B45" s="33"/>
      <c r="C45" s="21" t="s">
        <v>116</v>
      </c>
      <c r="D45" s="34"/>
      <c r="E45" s="34"/>
      <c r="F45" s="34"/>
      <c r="G45" s="34"/>
      <c r="H45" s="34"/>
      <c r="I45" s="34"/>
      <c r="J45" s="34"/>
      <c r="K45" s="34"/>
      <c r="L45" s="111"/>
      <c r="S45" s="32"/>
      <c r="T45" s="32"/>
      <c r="U45" s="32"/>
      <c r="V45" s="32"/>
      <c r="W45" s="32"/>
      <c r="X45" s="32"/>
      <c r="Y45" s="32"/>
      <c r="Z45" s="32"/>
      <c r="AA45" s="32"/>
      <c r="AB45" s="32"/>
      <c r="AC45" s="32"/>
      <c r="AD45" s="32"/>
      <c r="AE45" s="32"/>
    </row>
    <row r="46" spans="1:31" s="2" customFormat="1" ht="6.95" customHeight="1">
      <c r="A46" s="32"/>
      <c r="B46" s="33"/>
      <c r="C46" s="34"/>
      <c r="D46" s="34"/>
      <c r="E46" s="34"/>
      <c r="F46" s="34"/>
      <c r="G46" s="34"/>
      <c r="H46" s="34"/>
      <c r="I46" s="34"/>
      <c r="J46" s="34"/>
      <c r="K46" s="34"/>
      <c r="L46" s="111"/>
      <c r="S46" s="32"/>
      <c r="T46" s="32"/>
      <c r="U46" s="32"/>
      <c r="V46" s="32"/>
      <c r="W46" s="32"/>
      <c r="X46" s="32"/>
      <c r="Y46" s="32"/>
      <c r="Z46" s="32"/>
      <c r="AA46" s="32"/>
      <c r="AB46" s="32"/>
      <c r="AC46" s="32"/>
      <c r="AD46" s="32"/>
      <c r="AE46" s="32"/>
    </row>
    <row r="47" spans="1:31" s="2" customFormat="1" ht="12" customHeight="1">
      <c r="A47" s="32"/>
      <c r="B47" s="33"/>
      <c r="C47" s="27" t="s">
        <v>16</v>
      </c>
      <c r="D47" s="34"/>
      <c r="E47" s="34"/>
      <c r="F47" s="34"/>
      <c r="G47" s="34"/>
      <c r="H47" s="34"/>
      <c r="I47" s="34"/>
      <c r="J47" s="34"/>
      <c r="K47" s="34"/>
      <c r="L47" s="111"/>
      <c r="S47" s="32"/>
      <c r="T47" s="32"/>
      <c r="U47" s="32"/>
      <c r="V47" s="32"/>
      <c r="W47" s="32"/>
      <c r="X47" s="32"/>
      <c r="Y47" s="32"/>
      <c r="Z47" s="32"/>
      <c r="AA47" s="32"/>
      <c r="AB47" s="32"/>
      <c r="AC47" s="32"/>
      <c r="AD47" s="32"/>
      <c r="AE47" s="32"/>
    </row>
    <row r="48" spans="1:31" s="2" customFormat="1" ht="14.45" customHeight="1">
      <c r="A48" s="32"/>
      <c r="B48" s="33"/>
      <c r="C48" s="34"/>
      <c r="D48" s="34"/>
      <c r="E48" s="350" t="str">
        <f>E7</f>
        <v>Stavební úpravy objektu č.p. 104 a 105, Café Herzog, Broumov - 1. etapa</v>
      </c>
      <c r="F48" s="351"/>
      <c r="G48" s="351"/>
      <c r="H48" s="351"/>
      <c r="I48" s="34"/>
      <c r="J48" s="34"/>
      <c r="K48" s="34"/>
      <c r="L48" s="111"/>
      <c r="S48" s="32"/>
      <c r="T48" s="32"/>
      <c r="U48" s="32"/>
      <c r="V48" s="32"/>
      <c r="W48" s="32"/>
      <c r="X48" s="32"/>
      <c r="Y48" s="32"/>
      <c r="Z48" s="32"/>
      <c r="AA48" s="32"/>
      <c r="AB48" s="32"/>
      <c r="AC48" s="32"/>
      <c r="AD48" s="32"/>
      <c r="AE48" s="32"/>
    </row>
    <row r="49" spans="1:47" s="2" customFormat="1" ht="12" customHeight="1">
      <c r="A49" s="32"/>
      <c r="B49" s="33"/>
      <c r="C49" s="27" t="s">
        <v>112</v>
      </c>
      <c r="D49" s="34"/>
      <c r="E49" s="34"/>
      <c r="F49" s="34"/>
      <c r="G49" s="34"/>
      <c r="H49" s="34"/>
      <c r="I49" s="34"/>
      <c r="J49" s="34"/>
      <c r="K49" s="34"/>
      <c r="L49" s="111"/>
      <c r="S49" s="32"/>
      <c r="T49" s="32"/>
      <c r="U49" s="32"/>
      <c r="V49" s="32"/>
      <c r="W49" s="32"/>
      <c r="X49" s="32"/>
      <c r="Y49" s="32"/>
      <c r="Z49" s="32"/>
      <c r="AA49" s="32"/>
      <c r="AB49" s="32"/>
      <c r="AC49" s="32"/>
      <c r="AD49" s="32"/>
      <c r="AE49" s="32"/>
    </row>
    <row r="50" spans="1:47" s="2" customFormat="1" ht="15.6" customHeight="1">
      <c r="A50" s="32"/>
      <c r="B50" s="33"/>
      <c r="C50" s="34"/>
      <c r="D50" s="34"/>
      <c r="E50" s="299" t="str">
        <f>E9</f>
        <v>VRN - Vedlejší rozpočtové náklady</v>
      </c>
      <c r="F50" s="352"/>
      <c r="G50" s="352"/>
      <c r="H50" s="352"/>
      <c r="I50" s="34"/>
      <c r="J50" s="34"/>
      <c r="K50" s="34"/>
      <c r="L50" s="111"/>
      <c r="S50" s="32"/>
      <c r="T50" s="32"/>
      <c r="U50" s="32"/>
      <c r="V50" s="32"/>
      <c r="W50" s="32"/>
      <c r="X50" s="32"/>
      <c r="Y50" s="32"/>
      <c r="Z50" s="32"/>
      <c r="AA50" s="32"/>
      <c r="AB50" s="32"/>
      <c r="AC50" s="32"/>
      <c r="AD50" s="32"/>
      <c r="AE50" s="32"/>
    </row>
    <row r="51" spans="1:47" s="2" customFormat="1" ht="6.95" customHeight="1">
      <c r="A51" s="32"/>
      <c r="B51" s="33"/>
      <c r="C51" s="34"/>
      <c r="D51" s="34"/>
      <c r="E51" s="34"/>
      <c r="F51" s="34"/>
      <c r="G51" s="34"/>
      <c r="H51" s="34"/>
      <c r="I51" s="34"/>
      <c r="J51" s="34"/>
      <c r="K51" s="34"/>
      <c r="L51" s="111"/>
      <c r="S51" s="32"/>
      <c r="T51" s="32"/>
      <c r="U51" s="32"/>
      <c r="V51" s="32"/>
      <c r="W51" s="32"/>
      <c r="X51" s="32"/>
      <c r="Y51" s="32"/>
      <c r="Z51" s="32"/>
      <c r="AA51" s="32"/>
      <c r="AB51" s="32"/>
      <c r="AC51" s="32"/>
      <c r="AD51" s="32"/>
      <c r="AE51" s="32"/>
    </row>
    <row r="52" spans="1:47" s="2" customFormat="1" ht="12" customHeight="1">
      <c r="A52" s="32"/>
      <c r="B52" s="33"/>
      <c r="C52" s="27" t="s">
        <v>21</v>
      </c>
      <c r="D52" s="34"/>
      <c r="E52" s="34"/>
      <c r="F52" s="25" t="str">
        <f>F12</f>
        <v>k. ú. Broumov</v>
      </c>
      <c r="G52" s="34"/>
      <c r="H52" s="34"/>
      <c r="I52" s="27" t="s">
        <v>23</v>
      </c>
      <c r="J52" s="57" t="str">
        <f>IF(J12="","",J12)</f>
        <v>10. 10. 2022</v>
      </c>
      <c r="K52" s="34"/>
      <c r="L52" s="111"/>
      <c r="S52" s="32"/>
      <c r="T52" s="32"/>
      <c r="U52" s="32"/>
      <c r="V52" s="32"/>
      <c r="W52" s="32"/>
      <c r="X52" s="32"/>
      <c r="Y52" s="32"/>
      <c r="Z52" s="32"/>
      <c r="AA52" s="32"/>
      <c r="AB52" s="32"/>
      <c r="AC52" s="32"/>
      <c r="AD52" s="32"/>
      <c r="AE52" s="32"/>
    </row>
    <row r="53" spans="1:47" s="2" customFormat="1" ht="6.95" customHeight="1">
      <c r="A53" s="32"/>
      <c r="B53" s="33"/>
      <c r="C53" s="34"/>
      <c r="D53" s="34"/>
      <c r="E53" s="34"/>
      <c r="F53" s="34"/>
      <c r="G53" s="34"/>
      <c r="H53" s="34"/>
      <c r="I53" s="34"/>
      <c r="J53" s="34"/>
      <c r="K53" s="34"/>
      <c r="L53" s="111"/>
      <c r="S53" s="32"/>
      <c r="T53" s="32"/>
      <c r="U53" s="32"/>
      <c r="V53" s="32"/>
      <c r="W53" s="32"/>
      <c r="X53" s="32"/>
      <c r="Y53" s="32"/>
      <c r="Z53" s="32"/>
      <c r="AA53" s="32"/>
      <c r="AB53" s="32"/>
      <c r="AC53" s="32"/>
      <c r="AD53" s="32"/>
      <c r="AE53" s="32"/>
    </row>
    <row r="54" spans="1:47" s="2" customFormat="1" ht="15.6" customHeight="1">
      <c r="A54" s="32"/>
      <c r="B54" s="33"/>
      <c r="C54" s="27" t="s">
        <v>25</v>
      </c>
      <c r="D54" s="34"/>
      <c r="E54" s="34"/>
      <c r="F54" s="25" t="str">
        <f>E15</f>
        <v xml:space="preserve"> </v>
      </c>
      <c r="G54" s="34"/>
      <c r="H54" s="34"/>
      <c r="I54" s="27" t="s">
        <v>31</v>
      </c>
      <c r="J54" s="30" t="str">
        <f>E21</f>
        <v>INS spol. s r.o.</v>
      </c>
      <c r="K54" s="34"/>
      <c r="L54" s="111"/>
      <c r="S54" s="32"/>
      <c r="T54" s="32"/>
      <c r="U54" s="32"/>
      <c r="V54" s="32"/>
      <c r="W54" s="32"/>
      <c r="X54" s="32"/>
      <c r="Y54" s="32"/>
      <c r="Z54" s="32"/>
      <c r="AA54" s="32"/>
      <c r="AB54" s="32"/>
      <c r="AC54" s="32"/>
      <c r="AD54" s="32"/>
      <c r="AE54" s="32"/>
    </row>
    <row r="55" spans="1:47" s="2" customFormat="1" ht="26.45" customHeight="1">
      <c r="A55" s="32"/>
      <c r="B55" s="33"/>
      <c r="C55" s="27" t="s">
        <v>29</v>
      </c>
      <c r="D55" s="34"/>
      <c r="E55" s="34"/>
      <c r="F55" s="25" t="str">
        <f>IF(E18="","",E18)</f>
        <v>Vyplň údaj</v>
      </c>
      <c r="G55" s="34"/>
      <c r="H55" s="34"/>
      <c r="I55" s="27" t="s">
        <v>36</v>
      </c>
      <c r="J55" s="30" t="str">
        <f>E24</f>
        <v>Ing. Michaela Hůlková</v>
      </c>
      <c r="K55" s="34"/>
      <c r="L55" s="111"/>
      <c r="S55" s="32"/>
      <c r="T55" s="32"/>
      <c r="U55" s="32"/>
      <c r="V55" s="32"/>
      <c r="W55" s="32"/>
      <c r="X55" s="32"/>
      <c r="Y55" s="32"/>
      <c r="Z55" s="32"/>
      <c r="AA55" s="32"/>
      <c r="AB55" s="32"/>
      <c r="AC55" s="32"/>
      <c r="AD55" s="32"/>
      <c r="AE55" s="32"/>
    </row>
    <row r="56" spans="1:47" s="2" customFormat="1" ht="10.35" customHeight="1">
      <c r="A56" s="32"/>
      <c r="B56" s="33"/>
      <c r="C56" s="34"/>
      <c r="D56" s="34"/>
      <c r="E56" s="34"/>
      <c r="F56" s="34"/>
      <c r="G56" s="34"/>
      <c r="H56" s="34"/>
      <c r="I56" s="34"/>
      <c r="J56" s="34"/>
      <c r="K56" s="34"/>
      <c r="L56" s="111"/>
      <c r="S56" s="32"/>
      <c r="T56" s="32"/>
      <c r="U56" s="32"/>
      <c r="V56" s="32"/>
      <c r="W56" s="32"/>
      <c r="X56" s="32"/>
      <c r="Y56" s="32"/>
      <c r="Z56" s="32"/>
      <c r="AA56" s="32"/>
      <c r="AB56" s="32"/>
      <c r="AC56" s="32"/>
      <c r="AD56" s="32"/>
      <c r="AE56" s="32"/>
    </row>
    <row r="57" spans="1:47" s="2" customFormat="1" ht="29.25" customHeight="1">
      <c r="A57" s="32"/>
      <c r="B57" s="33"/>
      <c r="C57" s="134" t="s">
        <v>117</v>
      </c>
      <c r="D57" s="135"/>
      <c r="E57" s="135"/>
      <c r="F57" s="135"/>
      <c r="G57" s="135"/>
      <c r="H57" s="135"/>
      <c r="I57" s="135"/>
      <c r="J57" s="136" t="s">
        <v>118</v>
      </c>
      <c r="K57" s="135"/>
      <c r="L57" s="111"/>
      <c r="S57" s="32"/>
      <c r="T57" s="32"/>
      <c r="U57" s="32"/>
      <c r="V57" s="32"/>
      <c r="W57" s="32"/>
      <c r="X57" s="32"/>
      <c r="Y57" s="32"/>
      <c r="Z57" s="32"/>
      <c r="AA57" s="32"/>
      <c r="AB57" s="32"/>
      <c r="AC57" s="32"/>
      <c r="AD57" s="32"/>
      <c r="AE57" s="32"/>
    </row>
    <row r="58" spans="1:47" s="2" customFormat="1" ht="10.35" customHeight="1">
      <c r="A58" s="32"/>
      <c r="B58" s="33"/>
      <c r="C58" s="34"/>
      <c r="D58" s="34"/>
      <c r="E58" s="34"/>
      <c r="F58" s="34"/>
      <c r="G58" s="34"/>
      <c r="H58" s="34"/>
      <c r="I58" s="34"/>
      <c r="J58" s="34"/>
      <c r="K58" s="34"/>
      <c r="L58" s="111"/>
      <c r="S58" s="32"/>
      <c r="T58" s="32"/>
      <c r="U58" s="32"/>
      <c r="V58" s="32"/>
      <c r="W58" s="32"/>
      <c r="X58" s="32"/>
      <c r="Y58" s="32"/>
      <c r="Z58" s="32"/>
      <c r="AA58" s="32"/>
      <c r="AB58" s="32"/>
      <c r="AC58" s="32"/>
      <c r="AD58" s="32"/>
      <c r="AE58" s="32"/>
    </row>
    <row r="59" spans="1:47" s="2" customFormat="1" ht="22.9" customHeight="1">
      <c r="A59" s="32"/>
      <c r="B59" s="33"/>
      <c r="C59" s="137" t="s">
        <v>72</v>
      </c>
      <c r="D59" s="34"/>
      <c r="E59" s="34"/>
      <c r="F59" s="34"/>
      <c r="G59" s="34"/>
      <c r="H59" s="34"/>
      <c r="I59" s="34"/>
      <c r="J59" s="75">
        <f>J84</f>
        <v>0</v>
      </c>
      <c r="K59" s="34"/>
      <c r="L59" s="111"/>
      <c r="S59" s="32"/>
      <c r="T59" s="32"/>
      <c r="U59" s="32"/>
      <c r="V59" s="32"/>
      <c r="W59" s="32"/>
      <c r="X59" s="32"/>
      <c r="Y59" s="32"/>
      <c r="Z59" s="32"/>
      <c r="AA59" s="32"/>
      <c r="AB59" s="32"/>
      <c r="AC59" s="32"/>
      <c r="AD59" s="32"/>
      <c r="AE59" s="32"/>
      <c r="AU59" s="15" t="s">
        <v>119</v>
      </c>
    </row>
    <row r="60" spans="1:47" s="9" customFormat="1" ht="24.95" customHeight="1">
      <c r="B60" s="138"/>
      <c r="C60" s="139"/>
      <c r="D60" s="140" t="s">
        <v>2094</v>
      </c>
      <c r="E60" s="141"/>
      <c r="F60" s="141"/>
      <c r="G60" s="141"/>
      <c r="H60" s="141"/>
      <c r="I60" s="141"/>
      <c r="J60" s="142">
        <f>J85</f>
        <v>0</v>
      </c>
      <c r="K60" s="139"/>
      <c r="L60" s="143"/>
    </row>
    <row r="61" spans="1:47" s="10" customFormat="1" ht="19.899999999999999" customHeight="1">
      <c r="B61" s="144"/>
      <c r="C61" s="95"/>
      <c r="D61" s="145" t="s">
        <v>2095</v>
      </c>
      <c r="E61" s="146"/>
      <c r="F61" s="146"/>
      <c r="G61" s="146"/>
      <c r="H61" s="146"/>
      <c r="I61" s="146"/>
      <c r="J61" s="147">
        <f>J86</f>
        <v>0</v>
      </c>
      <c r="K61" s="95"/>
      <c r="L61" s="148"/>
    </row>
    <row r="62" spans="1:47" s="10" customFormat="1" ht="19.899999999999999" customHeight="1">
      <c r="B62" s="144"/>
      <c r="C62" s="95"/>
      <c r="D62" s="145" t="s">
        <v>2096</v>
      </c>
      <c r="E62" s="146"/>
      <c r="F62" s="146"/>
      <c r="G62" s="146"/>
      <c r="H62" s="146"/>
      <c r="I62" s="146"/>
      <c r="J62" s="147">
        <f>J88</f>
        <v>0</v>
      </c>
      <c r="K62" s="95"/>
      <c r="L62" s="148"/>
    </row>
    <row r="63" spans="1:47" s="10" customFormat="1" ht="19.899999999999999" customHeight="1">
      <c r="B63" s="144"/>
      <c r="C63" s="95"/>
      <c r="D63" s="145" t="s">
        <v>2097</v>
      </c>
      <c r="E63" s="146"/>
      <c r="F63" s="146"/>
      <c r="G63" s="146"/>
      <c r="H63" s="146"/>
      <c r="I63" s="146"/>
      <c r="J63" s="147">
        <f>J90</f>
        <v>0</v>
      </c>
      <c r="K63" s="95"/>
      <c r="L63" s="148"/>
    </row>
    <row r="64" spans="1:47" s="10" customFormat="1" ht="19.899999999999999" customHeight="1">
      <c r="B64" s="144"/>
      <c r="C64" s="95"/>
      <c r="D64" s="145" t="s">
        <v>2098</v>
      </c>
      <c r="E64" s="146"/>
      <c r="F64" s="146"/>
      <c r="G64" s="146"/>
      <c r="H64" s="146"/>
      <c r="I64" s="146"/>
      <c r="J64" s="147">
        <f>J93</f>
        <v>0</v>
      </c>
      <c r="K64" s="95"/>
      <c r="L64" s="148"/>
    </row>
    <row r="65" spans="1:31" s="2" customFormat="1" ht="21.75" customHeight="1">
      <c r="A65" s="32"/>
      <c r="B65" s="33"/>
      <c r="C65" s="34"/>
      <c r="D65" s="34"/>
      <c r="E65" s="34"/>
      <c r="F65" s="34"/>
      <c r="G65" s="34"/>
      <c r="H65" s="34"/>
      <c r="I65" s="34"/>
      <c r="J65" s="34"/>
      <c r="K65" s="34"/>
      <c r="L65" s="111"/>
      <c r="S65" s="32"/>
      <c r="T65" s="32"/>
      <c r="U65" s="32"/>
      <c r="V65" s="32"/>
      <c r="W65" s="32"/>
      <c r="X65" s="32"/>
      <c r="Y65" s="32"/>
      <c r="Z65" s="32"/>
      <c r="AA65" s="32"/>
      <c r="AB65" s="32"/>
      <c r="AC65" s="32"/>
      <c r="AD65" s="32"/>
      <c r="AE65" s="32"/>
    </row>
    <row r="66" spans="1:31" s="2" customFormat="1" ht="6.95" customHeight="1">
      <c r="A66" s="32"/>
      <c r="B66" s="45"/>
      <c r="C66" s="46"/>
      <c r="D66" s="46"/>
      <c r="E66" s="46"/>
      <c r="F66" s="46"/>
      <c r="G66" s="46"/>
      <c r="H66" s="46"/>
      <c r="I66" s="46"/>
      <c r="J66" s="46"/>
      <c r="K66" s="46"/>
      <c r="L66" s="111"/>
      <c r="S66" s="32"/>
      <c r="T66" s="32"/>
      <c r="U66" s="32"/>
      <c r="V66" s="32"/>
      <c r="W66" s="32"/>
      <c r="X66" s="32"/>
      <c r="Y66" s="32"/>
      <c r="Z66" s="32"/>
      <c r="AA66" s="32"/>
      <c r="AB66" s="32"/>
      <c r="AC66" s="32"/>
      <c r="AD66" s="32"/>
      <c r="AE66" s="32"/>
    </row>
    <row r="70" spans="1:31" s="2" customFormat="1" ht="6.95" customHeight="1">
      <c r="A70" s="32"/>
      <c r="B70" s="47"/>
      <c r="C70" s="48"/>
      <c r="D70" s="48"/>
      <c r="E70" s="48"/>
      <c r="F70" s="48"/>
      <c r="G70" s="48"/>
      <c r="H70" s="48"/>
      <c r="I70" s="48"/>
      <c r="J70" s="48"/>
      <c r="K70" s="48"/>
      <c r="L70" s="111"/>
      <c r="S70" s="32"/>
      <c r="T70" s="32"/>
      <c r="U70" s="32"/>
      <c r="V70" s="32"/>
      <c r="W70" s="32"/>
      <c r="X70" s="32"/>
      <c r="Y70" s="32"/>
      <c r="Z70" s="32"/>
      <c r="AA70" s="32"/>
      <c r="AB70" s="32"/>
      <c r="AC70" s="32"/>
      <c r="AD70" s="32"/>
      <c r="AE70" s="32"/>
    </row>
    <row r="71" spans="1:31" s="2" customFormat="1" ht="24.95" customHeight="1">
      <c r="A71" s="32"/>
      <c r="B71" s="33"/>
      <c r="C71" s="21" t="s">
        <v>153</v>
      </c>
      <c r="D71" s="34"/>
      <c r="E71" s="34"/>
      <c r="F71" s="34"/>
      <c r="G71" s="34"/>
      <c r="H71" s="34"/>
      <c r="I71" s="34"/>
      <c r="J71" s="34"/>
      <c r="K71" s="34"/>
      <c r="L71" s="111"/>
      <c r="S71" s="32"/>
      <c r="T71" s="32"/>
      <c r="U71" s="32"/>
      <c r="V71" s="32"/>
      <c r="W71" s="32"/>
      <c r="X71" s="32"/>
      <c r="Y71" s="32"/>
      <c r="Z71" s="32"/>
      <c r="AA71" s="32"/>
      <c r="AB71" s="32"/>
      <c r="AC71" s="32"/>
      <c r="AD71" s="32"/>
      <c r="AE71" s="32"/>
    </row>
    <row r="72" spans="1:31" s="2" customFormat="1" ht="6.95" customHeight="1">
      <c r="A72" s="32"/>
      <c r="B72" s="33"/>
      <c r="C72" s="34"/>
      <c r="D72" s="34"/>
      <c r="E72" s="34"/>
      <c r="F72" s="34"/>
      <c r="G72" s="34"/>
      <c r="H72" s="34"/>
      <c r="I72" s="34"/>
      <c r="J72" s="34"/>
      <c r="K72" s="34"/>
      <c r="L72" s="111"/>
      <c r="S72" s="32"/>
      <c r="T72" s="32"/>
      <c r="U72" s="32"/>
      <c r="V72" s="32"/>
      <c r="W72" s="32"/>
      <c r="X72" s="32"/>
      <c r="Y72" s="32"/>
      <c r="Z72" s="32"/>
      <c r="AA72" s="32"/>
      <c r="AB72" s="32"/>
      <c r="AC72" s="32"/>
      <c r="AD72" s="32"/>
      <c r="AE72" s="32"/>
    </row>
    <row r="73" spans="1:31" s="2" customFormat="1" ht="12" customHeight="1">
      <c r="A73" s="32"/>
      <c r="B73" s="33"/>
      <c r="C73" s="27" t="s">
        <v>16</v>
      </c>
      <c r="D73" s="34"/>
      <c r="E73" s="34"/>
      <c r="F73" s="34"/>
      <c r="G73" s="34"/>
      <c r="H73" s="34"/>
      <c r="I73" s="34"/>
      <c r="J73" s="34"/>
      <c r="K73" s="34"/>
      <c r="L73" s="111"/>
      <c r="S73" s="32"/>
      <c r="T73" s="32"/>
      <c r="U73" s="32"/>
      <c r="V73" s="32"/>
      <c r="W73" s="32"/>
      <c r="X73" s="32"/>
      <c r="Y73" s="32"/>
      <c r="Z73" s="32"/>
      <c r="AA73" s="32"/>
      <c r="AB73" s="32"/>
      <c r="AC73" s="32"/>
      <c r="AD73" s="32"/>
      <c r="AE73" s="32"/>
    </row>
    <row r="74" spans="1:31" s="2" customFormat="1" ht="14.45" customHeight="1">
      <c r="A74" s="32"/>
      <c r="B74" s="33"/>
      <c r="C74" s="34"/>
      <c r="D74" s="34"/>
      <c r="E74" s="350" t="str">
        <f>E7</f>
        <v>Stavební úpravy objektu č.p. 104 a 105, Café Herzog, Broumov - 1. etapa</v>
      </c>
      <c r="F74" s="351"/>
      <c r="G74" s="351"/>
      <c r="H74" s="351"/>
      <c r="I74" s="34"/>
      <c r="J74" s="34"/>
      <c r="K74" s="34"/>
      <c r="L74" s="111"/>
      <c r="S74" s="32"/>
      <c r="T74" s="32"/>
      <c r="U74" s="32"/>
      <c r="V74" s="32"/>
      <c r="W74" s="32"/>
      <c r="X74" s="32"/>
      <c r="Y74" s="32"/>
      <c r="Z74" s="32"/>
      <c r="AA74" s="32"/>
      <c r="AB74" s="32"/>
      <c r="AC74" s="32"/>
      <c r="AD74" s="32"/>
      <c r="AE74" s="32"/>
    </row>
    <row r="75" spans="1:31" s="2" customFormat="1" ht="12" customHeight="1">
      <c r="A75" s="32"/>
      <c r="B75" s="33"/>
      <c r="C75" s="27" t="s">
        <v>112</v>
      </c>
      <c r="D75" s="34"/>
      <c r="E75" s="34"/>
      <c r="F75" s="34"/>
      <c r="G75" s="34"/>
      <c r="H75" s="34"/>
      <c r="I75" s="34"/>
      <c r="J75" s="34"/>
      <c r="K75" s="34"/>
      <c r="L75" s="111"/>
      <c r="S75" s="32"/>
      <c r="T75" s="32"/>
      <c r="U75" s="32"/>
      <c r="V75" s="32"/>
      <c r="W75" s="32"/>
      <c r="X75" s="32"/>
      <c r="Y75" s="32"/>
      <c r="Z75" s="32"/>
      <c r="AA75" s="32"/>
      <c r="AB75" s="32"/>
      <c r="AC75" s="32"/>
      <c r="AD75" s="32"/>
      <c r="AE75" s="32"/>
    </row>
    <row r="76" spans="1:31" s="2" customFormat="1" ht="15.6" customHeight="1">
      <c r="A76" s="32"/>
      <c r="B76" s="33"/>
      <c r="C76" s="34"/>
      <c r="D76" s="34"/>
      <c r="E76" s="299" t="str">
        <f>E9</f>
        <v>VRN - Vedlejší rozpočtové náklady</v>
      </c>
      <c r="F76" s="352"/>
      <c r="G76" s="352"/>
      <c r="H76" s="352"/>
      <c r="I76" s="34"/>
      <c r="J76" s="34"/>
      <c r="K76" s="34"/>
      <c r="L76" s="111"/>
      <c r="S76" s="32"/>
      <c r="T76" s="32"/>
      <c r="U76" s="32"/>
      <c r="V76" s="32"/>
      <c r="W76" s="32"/>
      <c r="X76" s="32"/>
      <c r="Y76" s="32"/>
      <c r="Z76" s="32"/>
      <c r="AA76" s="32"/>
      <c r="AB76" s="32"/>
      <c r="AC76" s="32"/>
      <c r="AD76" s="32"/>
      <c r="AE76" s="32"/>
    </row>
    <row r="77" spans="1:31" s="2" customFormat="1" ht="6.95" customHeight="1">
      <c r="A77" s="32"/>
      <c r="B77" s="33"/>
      <c r="C77" s="34"/>
      <c r="D77" s="34"/>
      <c r="E77" s="34"/>
      <c r="F77" s="34"/>
      <c r="G77" s="34"/>
      <c r="H77" s="34"/>
      <c r="I77" s="34"/>
      <c r="J77" s="34"/>
      <c r="K77" s="34"/>
      <c r="L77" s="111"/>
      <c r="S77" s="32"/>
      <c r="T77" s="32"/>
      <c r="U77" s="32"/>
      <c r="V77" s="32"/>
      <c r="W77" s="32"/>
      <c r="X77" s="32"/>
      <c r="Y77" s="32"/>
      <c r="Z77" s="32"/>
      <c r="AA77" s="32"/>
      <c r="AB77" s="32"/>
      <c r="AC77" s="32"/>
      <c r="AD77" s="32"/>
      <c r="AE77" s="32"/>
    </row>
    <row r="78" spans="1:31" s="2" customFormat="1" ht="12" customHeight="1">
      <c r="A78" s="32"/>
      <c r="B78" s="33"/>
      <c r="C78" s="27" t="s">
        <v>21</v>
      </c>
      <c r="D78" s="34"/>
      <c r="E78" s="34"/>
      <c r="F78" s="25" t="str">
        <f>F12</f>
        <v>k. ú. Broumov</v>
      </c>
      <c r="G78" s="34"/>
      <c r="H78" s="34"/>
      <c r="I78" s="27" t="s">
        <v>23</v>
      </c>
      <c r="J78" s="57" t="str">
        <f>IF(J12="","",J12)</f>
        <v>10. 10. 2022</v>
      </c>
      <c r="K78" s="34"/>
      <c r="L78" s="111"/>
      <c r="S78" s="32"/>
      <c r="T78" s="32"/>
      <c r="U78" s="32"/>
      <c r="V78" s="32"/>
      <c r="W78" s="32"/>
      <c r="X78" s="32"/>
      <c r="Y78" s="32"/>
      <c r="Z78" s="32"/>
      <c r="AA78" s="32"/>
      <c r="AB78" s="32"/>
      <c r="AC78" s="32"/>
      <c r="AD78" s="32"/>
      <c r="AE78" s="32"/>
    </row>
    <row r="79" spans="1:31" s="2" customFormat="1" ht="6.95" customHeight="1">
      <c r="A79" s="32"/>
      <c r="B79" s="33"/>
      <c r="C79" s="34"/>
      <c r="D79" s="34"/>
      <c r="E79" s="34"/>
      <c r="F79" s="34"/>
      <c r="G79" s="34"/>
      <c r="H79" s="34"/>
      <c r="I79" s="34"/>
      <c r="J79" s="34"/>
      <c r="K79" s="34"/>
      <c r="L79" s="111"/>
      <c r="S79" s="32"/>
      <c r="T79" s="32"/>
      <c r="U79" s="32"/>
      <c r="V79" s="32"/>
      <c r="W79" s="32"/>
      <c r="X79" s="32"/>
      <c r="Y79" s="32"/>
      <c r="Z79" s="32"/>
      <c r="AA79" s="32"/>
      <c r="AB79" s="32"/>
      <c r="AC79" s="32"/>
      <c r="AD79" s="32"/>
      <c r="AE79" s="32"/>
    </row>
    <row r="80" spans="1:31" s="2" customFormat="1" ht="15.6" customHeight="1">
      <c r="A80" s="32"/>
      <c r="B80" s="33"/>
      <c r="C80" s="27" t="s">
        <v>25</v>
      </c>
      <c r="D80" s="34"/>
      <c r="E80" s="34"/>
      <c r="F80" s="25" t="str">
        <f>E15</f>
        <v xml:space="preserve"> </v>
      </c>
      <c r="G80" s="34"/>
      <c r="H80" s="34"/>
      <c r="I80" s="27" t="s">
        <v>31</v>
      </c>
      <c r="J80" s="30" t="str">
        <f>E21</f>
        <v>INS spol. s r.o.</v>
      </c>
      <c r="K80" s="34"/>
      <c r="L80" s="111"/>
      <c r="S80" s="32"/>
      <c r="T80" s="32"/>
      <c r="U80" s="32"/>
      <c r="V80" s="32"/>
      <c r="W80" s="32"/>
      <c r="X80" s="32"/>
      <c r="Y80" s="32"/>
      <c r="Z80" s="32"/>
      <c r="AA80" s="32"/>
      <c r="AB80" s="32"/>
      <c r="AC80" s="32"/>
      <c r="AD80" s="32"/>
      <c r="AE80" s="32"/>
    </row>
    <row r="81" spans="1:65" s="2" customFormat="1" ht="26.45" customHeight="1">
      <c r="A81" s="32"/>
      <c r="B81" s="33"/>
      <c r="C81" s="27" t="s">
        <v>29</v>
      </c>
      <c r="D81" s="34"/>
      <c r="E81" s="34"/>
      <c r="F81" s="25" t="str">
        <f>IF(E18="","",E18)</f>
        <v>Vyplň údaj</v>
      </c>
      <c r="G81" s="34"/>
      <c r="H81" s="34"/>
      <c r="I81" s="27" t="s">
        <v>36</v>
      </c>
      <c r="J81" s="30" t="str">
        <f>E24</f>
        <v>Ing. Michaela Hůlková</v>
      </c>
      <c r="K81" s="34"/>
      <c r="L81" s="111"/>
      <c r="S81" s="32"/>
      <c r="T81" s="32"/>
      <c r="U81" s="32"/>
      <c r="V81" s="32"/>
      <c r="W81" s="32"/>
      <c r="X81" s="32"/>
      <c r="Y81" s="32"/>
      <c r="Z81" s="32"/>
      <c r="AA81" s="32"/>
      <c r="AB81" s="32"/>
      <c r="AC81" s="32"/>
      <c r="AD81" s="32"/>
      <c r="AE81" s="32"/>
    </row>
    <row r="82" spans="1:65" s="2" customFormat="1" ht="10.35" customHeight="1">
      <c r="A82" s="32"/>
      <c r="B82" s="33"/>
      <c r="C82" s="34"/>
      <c r="D82" s="34"/>
      <c r="E82" s="34"/>
      <c r="F82" s="34"/>
      <c r="G82" s="34"/>
      <c r="H82" s="34"/>
      <c r="I82" s="34"/>
      <c r="J82" s="34"/>
      <c r="K82" s="34"/>
      <c r="L82" s="111"/>
      <c r="S82" s="32"/>
      <c r="T82" s="32"/>
      <c r="U82" s="32"/>
      <c r="V82" s="32"/>
      <c r="W82" s="32"/>
      <c r="X82" s="32"/>
      <c r="Y82" s="32"/>
      <c r="Z82" s="32"/>
      <c r="AA82" s="32"/>
      <c r="AB82" s="32"/>
      <c r="AC82" s="32"/>
      <c r="AD82" s="32"/>
      <c r="AE82" s="32"/>
    </row>
    <row r="83" spans="1:65" s="11" customFormat="1" ht="29.25" customHeight="1">
      <c r="A83" s="149"/>
      <c r="B83" s="150"/>
      <c r="C83" s="151" t="s">
        <v>154</v>
      </c>
      <c r="D83" s="152" t="s">
        <v>59</v>
      </c>
      <c r="E83" s="152" t="s">
        <v>55</v>
      </c>
      <c r="F83" s="152" t="s">
        <v>56</v>
      </c>
      <c r="G83" s="152" t="s">
        <v>155</v>
      </c>
      <c r="H83" s="152" t="s">
        <v>156</v>
      </c>
      <c r="I83" s="152" t="s">
        <v>157</v>
      </c>
      <c r="J83" s="153" t="s">
        <v>118</v>
      </c>
      <c r="K83" s="154" t="s">
        <v>158</v>
      </c>
      <c r="L83" s="155"/>
      <c r="M83" s="66" t="s">
        <v>19</v>
      </c>
      <c r="N83" s="67" t="s">
        <v>44</v>
      </c>
      <c r="O83" s="67" t="s">
        <v>159</v>
      </c>
      <c r="P83" s="67" t="s">
        <v>160</v>
      </c>
      <c r="Q83" s="67" t="s">
        <v>161</v>
      </c>
      <c r="R83" s="67" t="s">
        <v>162</v>
      </c>
      <c r="S83" s="67" t="s">
        <v>163</v>
      </c>
      <c r="T83" s="68" t="s">
        <v>164</v>
      </c>
      <c r="U83" s="149"/>
      <c r="V83" s="149"/>
      <c r="W83" s="149"/>
      <c r="X83" s="149"/>
      <c r="Y83" s="149"/>
      <c r="Z83" s="149"/>
      <c r="AA83" s="149"/>
      <c r="AB83" s="149"/>
      <c r="AC83" s="149"/>
      <c r="AD83" s="149"/>
      <c r="AE83" s="149"/>
    </row>
    <row r="84" spans="1:65" s="2" customFormat="1" ht="22.9" customHeight="1">
      <c r="A84" s="32"/>
      <c r="B84" s="33"/>
      <c r="C84" s="73" t="s">
        <v>165</v>
      </c>
      <c r="D84" s="34"/>
      <c r="E84" s="34"/>
      <c r="F84" s="34"/>
      <c r="G84" s="34"/>
      <c r="H84" s="34"/>
      <c r="I84" s="34"/>
      <c r="J84" s="156">
        <f>BK84</f>
        <v>0</v>
      </c>
      <c r="K84" s="34"/>
      <c r="L84" s="37"/>
      <c r="M84" s="69"/>
      <c r="N84" s="157"/>
      <c r="O84" s="70"/>
      <c r="P84" s="158">
        <f>P85</f>
        <v>0</v>
      </c>
      <c r="Q84" s="70"/>
      <c r="R84" s="158">
        <f>R85</f>
        <v>0</v>
      </c>
      <c r="S84" s="70"/>
      <c r="T84" s="159">
        <f>T85</f>
        <v>0</v>
      </c>
      <c r="U84" s="32"/>
      <c r="V84" s="32"/>
      <c r="W84" s="32"/>
      <c r="X84" s="32"/>
      <c r="Y84" s="32"/>
      <c r="Z84" s="32"/>
      <c r="AA84" s="32"/>
      <c r="AB84" s="32"/>
      <c r="AC84" s="32"/>
      <c r="AD84" s="32"/>
      <c r="AE84" s="32"/>
      <c r="AT84" s="15" t="s">
        <v>73</v>
      </c>
      <c r="AU84" s="15" t="s">
        <v>119</v>
      </c>
      <c r="BK84" s="160">
        <f>BK85</f>
        <v>0</v>
      </c>
    </row>
    <row r="85" spans="1:65" s="12" customFormat="1" ht="25.9" customHeight="1">
      <c r="B85" s="161"/>
      <c r="C85" s="162"/>
      <c r="D85" s="163" t="s">
        <v>73</v>
      </c>
      <c r="E85" s="164" t="s">
        <v>107</v>
      </c>
      <c r="F85" s="164" t="s">
        <v>108</v>
      </c>
      <c r="G85" s="162"/>
      <c r="H85" s="162"/>
      <c r="I85" s="165"/>
      <c r="J85" s="166">
        <f>BK85</f>
        <v>0</v>
      </c>
      <c r="K85" s="162"/>
      <c r="L85" s="167"/>
      <c r="M85" s="168"/>
      <c r="N85" s="169"/>
      <c r="O85" s="169"/>
      <c r="P85" s="170">
        <f>P86+P88+P90+P93</f>
        <v>0</v>
      </c>
      <c r="Q85" s="169"/>
      <c r="R85" s="170">
        <f>R86+R88+R90+R93</f>
        <v>0</v>
      </c>
      <c r="S85" s="169"/>
      <c r="T85" s="171">
        <f>T86+T88+T90+T93</f>
        <v>0</v>
      </c>
      <c r="AR85" s="172" t="s">
        <v>194</v>
      </c>
      <c r="AT85" s="173" t="s">
        <v>73</v>
      </c>
      <c r="AU85" s="173" t="s">
        <v>74</v>
      </c>
      <c r="AY85" s="172" t="s">
        <v>168</v>
      </c>
      <c r="BK85" s="174">
        <f>BK86+BK88+BK90+BK93</f>
        <v>0</v>
      </c>
    </row>
    <row r="86" spans="1:65" s="12" customFormat="1" ht="22.9" customHeight="1">
      <c r="B86" s="161"/>
      <c r="C86" s="162"/>
      <c r="D86" s="163" t="s">
        <v>73</v>
      </c>
      <c r="E86" s="175" t="s">
        <v>1757</v>
      </c>
      <c r="F86" s="175" t="s">
        <v>1758</v>
      </c>
      <c r="G86" s="162"/>
      <c r="H86" s="162"/>
      <c r="I86" s="165"/>
      <c r="J86" s="176">
        <f>BK86</f>
        <v>0</v>
      </c>
      <c r="K86" s="162"/>
      <c r="L86" s="167"/>
      <c r="M86" s="168"/>
      <c r="N86" s="169"/>
      <c r="O86" s="169"/>
      <c r="P86" s="170">
        <f>P87</f>
        <v>0</v>
      </c>
      <c r="Q86" s="169"/>
      <c r="R86" s="170">
        <f>R87</f>
        <v>0</v>
      </c>
      <c r="S86" s="169"/>
      <c r="T86" s="171">
        <f>T87</f>
        <v>0</v>
      </c>
      <c r="AR86" s="172" t="s">
        <v>194</v>
      </c>
      <c r="AT86" s="173" t="s">
        <v>73</v>
      </c>
      <c r="AU86" s="173" t="s">
        <v>81</v>
      </c>
      <c r="AY86" s="172" t="s">
        <v>168</v>
      </c>
      <c r="BK86" s="174">
        <f>BK87</f>
        <v>0</v>
      </c>
    </row>
    <row r="87" spans="1:65" s="2" customFormat="1" ht="22.15" customHeight="1">
      <c r="A87" s="32"/>
      <c r="B87" s="33"/>
      <c r="C87" s="177" t="s">
        <v>81</v>
      </c>
      <c r="D87" s="196" t="s">
        <v>173</v>
      </c>
      <c r="E87" s="178" t="s">
        <v>2099</v>
      </c>
      <c r="F87" s="179" t="s">
        <v>2100</v>
      </c>
      <c r="G87" s="180" t="s">
        <v>2101</v>
      </c>
      <c r="H87" s="181">
        <v>0</v>
      </c>
      <c r="I87" s="182"/>
      <c r="J87" s="183">
        <f>ROUND(I87*H87,2)</f>
        <v>0</v>
      </c>
      <c r="K87" s="184"/>
      <c r="L87" s="37"/>
      <c r="M87" s="185" t="s">
        <v>19</v>
      </c>
      <c r="N87" s="186" t="s">
        <v>45</v>
      </c>
      <c r="O87" s="62"/>
      <c r="P87" s="187">
        <f>O87*H87</f>
        <v>0</v>
      </c>
      <c r="Q87" s="187">
        <v>0</v>
      </c>
      <c r="R87" s="187">
        <f>Q87*H87</f>
        <v>0</v>
      </c>
      <c r="S87" s="187">
        <v>0</v>
      </c>
      <c r="T87" s="188">
        <f>S87*H87</f>
        <v>0</v>
      </c>
      <c r="U87" s="32"/>
      <c r="V87" s="32"/>
      <c r="W87" s="32"/>
      <c r="X87" s="32"/>
      <c r="Y87" s="32"/>
      <c r="Z87" s="32"/>
      <c r="AA87" s="32"/>
      <c r="AB87" s="32"/>
      <c r="AC87" s="32"/>
      <c r="AD87" s="32"/>
      <c r="AE87" s="32"/>
      <c r="AR87" s="189" t="s">
        <v>1762</v>
      </c>
      <c r="AT87" s="189" t="s">
        <v>173</v>
      </c>
      <c r="AU87" s="189" t="s">
        <v>83</v>
      </c>
      <c r="AY87" s="15" t="s">
        <v>168</v>
      </c>
      <c r="BE87" s="190">
        <f>IF(N87="základní",J87,0)</f>
        <v>0</v>
      </c>
      <c r="BF87" s="190">
        <f>IF(N87="snížená",J87,0)</f>
        <v>0</v>
      </c>
      <c r="BG87" s="190">
        <f>IF(N87="zákl. přenesená",J87,0)</f>
        <v>0</v>
      </c>
      <c r="BH87" s="190">
        <f>IF(N87="sníž. přenesená",J87,0)</f>
        <v>0</v>
      </c>
      <c r="BI87" s="190">
        <f>IF(N87="nulová",J87,0)</f>
        <v>0</v>
      </c>
      <c r="BJ87" s="15" t="s">
        <v>81</v>
      </c>
      <c r="BK87" s="190">
        <f>ROUND(I87*H87,2)</f>
        <v>0</v>
      </c>
      <c r="BL87" s="15" t="s">
        <v>1762</v>
      </c>
      <c r="BM87" s="189" t="s">
        <v>2102</v>
      </c>
    </row>
    <row r="88" spans="1:65" s="12" customFormat="1" ht="22.9" customHeight="1">
      <c r="B88" s="161"/>
      <c r="C88" s="162"/>
      <c r="D88" s="163" t="s">
        <v>73</v>
      </c>
      <c r="E88" s="175" t="s">
        <v>1764</v>
      </c>
      <c r="F88" s="175" t="s">
        <v>1765</v>
      </c>
      <c r="G88" s="162"/>
      <c r="H88" s="162"/>
      <c r="I88" s="165"/>
      <c r="J88" s="176">
        <f>BK88</f>
        <v>0</v>
      </c>
      <c r="K88" s="162"/>
      <c r="L88" s="167"/>
      <c r="M88" s="168"/>
      <c r="N88" s="169"/>
      <c r="O88" s="169"/>
      <c r="P88" s="170">
        <f>P89</f>
        <v>0</v>
      </c>
      <c r="Q88" s="169"/>
      <c r="R88" s="170">
        <f>R89</f>
        <v>0</v>
      </c>
      <c r="S88" s="169"/>
      <c r="T88" s="171">
        <f>T89</f>
        <v>0</v>
      </c>
      <c r="AR88" s="172" t="s">
        <v>194</v>
      </c>
      <c r="AT88" s="173" t="s">
        <v>73</v>
      </c>
      <c r="AU88" s="173" t="s">
        <v>81</v>
      </c>
      <c r="AY88" s="172" t="s">
        <v>168</v>
      </c>
      <c r="BK88" s="174">
        <f>BK89</f>
        <v>0</v>
      </c>
    </row>
    <row r="89" spans="1:65" s="2" customFormat="1" ht="22.15" customHeight="1">
      <c r="A89" s="32"/>
      <c r="B89" s="33"/>
      <c r="C89" s="177" t="s">
        <v>83</v>
      </c>
      <c r="D89" s="177" t="s">
        <v>173</v>
      </c>
      <c r="E89" s="178" t="s">
        <v>2103</v>
      </c>
      <c r="F89" s="179" t="s">
        <v>2104</v>
      </c>
      <c r="G89" s="180" t="s">
        <v>2101</v>
      </c>
      <c r="H89" s="181">
        <v>1</v>
      </c>
      <c r="I89" s="182"/>
      <c r="J89" s="183">
        <f>ROUND(I89*H89,2)</f>
        <v>0</v>
      </c>
      <c r="K89" s="184"/>
      <c r="L89" s="37"/>
      <c r="M89" s="185" t="s">
        <v>19</v>
      </c>
      <c r="N89" s="186" t="s">
        <v>45</v>
      </c>
      <c r="O89" s="62"/>
      <c r="P89" s="187">
        <f>O89*H89</f>
        <v>0</v>
      </c>
      <c r="Q89" s="187">
        <v>0</v>
      </c>
      <c r="R89" s="187">
        <f>Q89*H89</f>
        <v>0</v>
      </c>
      <c r="S89" s="187">
        <v>0</v>
      </c>
      <c r="T89" s="188">
        <f>S89*H89</f>
        <v>0</v>
      </c>
      <c r="U89" s="32"/>
      <c r="V89" s="32"/>
      <c r="W89" s="32"/>
      <c r="X89" s="32"/>
      <c r="Y89" s="32"/>
      <c r="Z89" s="32"/>
      <c r="AA89" s="32"/>
      <c r="AB89" s="32"/>
      <c r="AC89" s="32"/>
      <c r="AD89" s="32"/>
      <c r="AE89" s="32"/>
      <c r="AR89" s="189" t="s">
        <v>177</v>
      </c>
      <c r="AT89" s="189" t="s">
        <v>173</v>
      </c>
      <c r="AU89" s="189" t="s">
        <v>83</v>
      </c>
      <c r="AY89" s="15" t="s">
        <v>168</v>
      </c>
      <c r="BE89" s="190">
        <f>IF(N89="základní",J89,0)</f>
        <v>0</v>
      </c>
      <c r="BF89" s="190">
        <f>IF(N89="snížená",J89,0)</f>
        <v>0</v>
      </c>
      <c r="BG89" s="190">
        <f>IF(N89="zákl. přenesená",J89,0)</f>
        <v>0</v>
      </c>
      <c r="BH89" s="190">
        <f>IF(N89="sníž. přenesená",J89,0)</f>
        <v>0</v>
      </c>
      <c r="BI89" s="190">
        <f>IF(N89="nulová",J89,0)</f>
        <v>0</v>
      </c>
      <c r="BJ89" s="15" t="s">
        <v>81</v>
      </c>
      <c r="BK89" s="190">
        <f>ROUND(I89*H89,2)</f>
        <v>0</v>
      </c>
      <c r="BL89" s="15" t="s">
        <v>177</v>
      </c>
      <c r="BM89" s="189" t="s">
        <v>2105</v>
      </c>
    </row>
    <row r="90" spans="1:65" s="12" customFormat="1" ht="22.9" customHeight="1">
      <c r="B90" s="161"/>
      <c r="C90" s="162"/>
      <c r="D90" s="163" t="s">
        <v>73</v>
      </c>
      <c r="E90" s="175" t="s">
        <v>1769</v>
      </c>
      <c r="F90" s="175" t="s">
        <v>1770</v>
      </c>
      <c r="G90" s="162"/>
      <c r="H90" s="162"/>
      <c r="I90" s="165"/>
      <c r="J90" s="176">
        <f>BK90</f>
        <v>0</v>
      </c>
      <c r="K90" s="162"/>
      <c r="L90" s="167"/>
      <c r="M90" s="168"/>
      <c r="N90" s="169"/>
      <c r="O90" s="169"/>
      <c r="P90" s="170">
        <f>SUM(P91:P92)</f>
        <v>0</v>
      </c>
      <c r="Q90" s="169"/>
      <c r="R90" s="170">
        <f>SUM(R91:R92)</f>
        <v>0</v>
      </c>
      <c r="S90" s="169"/>
      <c r="T90" s="171">
        <f>SUM(T91:T92)</f>
        <v>0</v>
      </c>
      <c r="AR90" s="172" t="s">
        <v>194</v>
      </c>
      <c r="AT90" s="173" t="s">
        <v>73</v>
      </c>
      <c r="AU90" s="173" t="s">
        <v>81</v>
      </c>
      <c r="AY90" s="172" t="s">
        <v>168</v>
      </c>
      <c r="BK90" s="174">
        <f>SUM(BK91:BK92)</f>
        <v>0</v>
      </c>
    </row>
    <row r="91" spans="1:65" s="2" customFormat="1" ht="22.15" customHeight="1">
      <c r="A91" s="32"/>
      <c r="B91" s="33"/>
      <c r="C91" s="177" t="s">
        <v>169</v>
      </c>
      <c r="D91" s="196" t="s">
        <v>173</v>
      </c>
      <c r="E91" s="178" t="s">
        <v>2106</v>
      </c>
      <c r="F91" s="179" t="s">
        <v>2107</v>
      </c>
      <c r="G91" s="180" t="s">
        <v>2101</v>
      </c>
      <c r="H91" s="181">
        <v>0</v>
      </c>
      <c r="I91" s="182"/>
      <c r="J91" s="183">
        <f>ROUND(I91*H91,2)</f>
        <v>0</v>
      </c>
      <c r="K91" s="184"/>
      <c r="L91" s="37"/>
      <c r="M91" s="185" t="s">
        <v>19</v>
      </c>
      <c r="N91" s="186" t="s">
        <v>45</v>
      </c>
      <c r="O91" s="62"/>
      <c r="P91" s="187">
        <f>O91*H91</f>
        <v>0</v>
      </c>
      <c r="Q91" s="187">
        <v>0</v>
      </c>
      <c r="R91" s="187">
        <f>Q91*H91</f>
        <v>0</v>
      </c>
      <c r="S91" s="187">
        <v>0</v>
      </c>
      <c r="T91" s="188">
        <f>S91*H91</f>
        <v>0</v>
      </c>
      <c r="U91" s="32"/>
      <c r="V91" s="32"/>
      <c r="W91" s="32"/>
      <c r="X91" s="32"/>
      <c r="Y91" s="32"/>
      <c r="Z91" s="32"/>
      <c r="AA91" s="32"/>
      <c r="AB91" s="32"/>
      <c r="AC91" s="32"/>
      <c r="AD91" s="32"/>
      <c r="AE91" s="32"/>
      <c r="AR91" s="189" t="s">
        <v>1762</v>
      </c>
      <c r="AT91" s="189" t="s">
        <v>173</v>
      </c>
      <c r="AU91" s="189" t="s">
        <v>83</v>
      </c>
      <c r="AY91" s="15" t="s">
        <v>168</v>
      </c>
      <c r="BE91" s="190">
        <f>IF(N91="základní",J91,0)</f>
        <v>0</v>
      </c>
      <c r="BF91" s="190">
        <f>IF(N91="snížená",J91,0)</f>
        <v>0</v>
      </c>
      <c r="BG91" s="190">
        <f>IF(N91="zákl. přenesená",J91,0)</f>
        <v>0</v>
      </c>
      <c r="BH91" s="190">
        <f>IF(N91="sníž. přenesená",J91,0)</f>
        <v>0</v>
      </c>
      <c r="BI91" s="190">
        <f>IF(N91="nulová",J91,0)</f>
        <v>0</v>
      </c>
      <c r="BJ91" s="15" t="s">
        <v>81</v>
      </c>
      <c r="BK91" s="190">
        <f>ROUND(I91*H91,2)</f>
        <v>0</v>
      </c>
      <c r="BL91" s="15" t="s">
        <v>1762</v>
      </c>
      <c r="BM91" s="189" t="s">
        <v>2108</v>
      </c>
    </row>
    <row r="92" spans="1:65" s="2" customFormat="1" ht="14.45" customHeight="1">
      <c r="A92" s="32"/>
      <c r="B92" s="33"/>
      <c r="C92" s="177" t="s">
        <v>177</v>
      </c>
      <c r="D92" s="177" t="s">
        <v>173</v>
      </c>
      <c r="E92" s="178" t="s">
        <v>2109</v>
      </c>
      <c r="F92" s="179" t="s">
        <v>2110</v>
      </c>
      <c r="G92" s="180" t="s">
        <v>324</v>
      </c>
      <c r="H92" s="181">
        <v>20</v>
      </c>
      <c r="I92" s="182"/>
      <c r="J92" s="183">
        <f>ROUND(I92*H92,2)</f>
        <v>0</v>
      </c>
      <c r="K92" s="184"/>
      <c r="L92" s="37"/>
      <c r="M92" s="185" t="s">
        <v>19</v>
      </c>
      <c r="N92" s="186" t="s">
        <v>45</v>
      </c>
      <c r="O92" s="62"/>
      <c r="P92" s="187">
        <f>O92*H92</f>
        <v>0</v>
      </c>
      <c r="Q92" s="187">
        <v>0</v>
      </c>
      <c r="R92" s="187">
        <f>Q92*H92</f>
        <v>0</v>
      </c>
      <c r="S92" s="187">
        <v>0</v>
      </c>
      <c r="T92" s="188">
        <f>S92*H92</f>
        <v>0</v>
      </c>
      <c r="U92" s="32"/>
      <c r="V92" s="32"/>
      <c r="W92" s="32"/>
      <c r="X92" s="32"/>
      <c r="Y92" s="32"/>
      <c r="Z92" s="32"/>
      <c r="AA92" s="32"/>
      <c r="AB92" s="32"/>
      <c r="AC92" s="32"/>
      <c r="AD92" s="32"/>
      <c r="AE92" s="32"/>
      <c r="AR92" s="189" t="s">
        <v>1762</v>
      </c>
      <c r="AT92" s="189" t="s">
        <v>173</v>
      </c>
      <c r="AU92" s="189" t="s">
        <v>83</v>
      </c>
      <c r="AY92" s="15" t="s">
        <v>168</v>
      </c>
      <c r="BE92" s="190">
        <f>IF(N92="základní",J92,0)</f>
        <v>0</v>
      </c>
      <c r="BF92" s="190">
        <f>IF(N92="snížená",J92,0)</f>
        <v>0</v>
      </c>
      <c r="BG92" s="190">
        <f>IF(N92="zákl. přenesená",J92,0)</f>
        <v>0</v>
      </c>
      <c r="BH92" s="190">
        <f>IF(N92="sníž. přenesená",J92,0)</f>
        <v>0</v>
      </c>
      <c r="BI92" s="190">
        <f>IF(N92="nulová",J92,0)</f>
        <v>0</v>
      </c>
      <c r="BJ92" s="15" t="s">
        <v>81</v>
      </c>
      <c r="BK92" s="190">
        <f>ROUND(I92*H92,2)</f>
        <v>0</v>
      </c>
      <c r="BL92" s="15" t="s">
        <v>1762</v>
      </c>
      <c r="BM92" s="189" t="s">
        <v>2111</v>
      </c>
    </row>
    <row r="93" spans="1:65" s="12" customFormat="1" ht="22.9" customHeight="1">
      <c r="B93" s="161"/>
      <c r="C93" s="162"/>
      <c r="D93" s="163" t="s">
        <v>73</v>
      </c>
      <c r="E93" s="175" t="s">
        <v>2112</v>
      </c>
      <c r="F93" s="175" t="s">
        <v>2113</v>
      </c>
      <c r="G93" s="162"/>
      <c r="H93" s="162"/>
      <c r="I93" s="165"/>
      <c r="J93" s="176">
        <f>BK93</f>
        <v>0</v>
      </c>
      <c r="K93" s="162"/>
      <c r="L93" s="167"/>
      <c r="M93" s="168"/>
      <c r="N93" s="169"/>
      <c r="O93" s="169"/>
      <c r="P93" s="170">
        <f>SUM(P94:P95)</f>
        <v>0</v>
      </c>
      <c r="Q93" s="169"/>
      <c r="R93" s="170">
        <f>SUM(R94:R95)</f>
        <v>0</v>
      </c>
      <c r="S93" s="169"/>
      <c r="T93" s="171">
        <f>SUM(T94:T95)</f>
        <v>0</v>
      </c>
      <c r="AR93" s="172" t="s">
        <v>194</v>
      </c>
      <c r="AT93" s="173" t="s">
        <v>73</v>
      </c>
      <c r="AU93" s="173" t="s">
        <v>81</v>
      </c>
      <c r="AY93" s="172" t="s">
        <v>168</v>
      </c>
      <c r="BK93" s="174">
        <f>SUM(BK94:BK95)</f>
        <v>0</v>
      </c>
    </row>
    <row r="94" spans="1:65" s="2" customFormat="1" ht="14.45" customHeight="1">
      <c r="A94" s="32"/>
      <c r="B94" s="33"/>
      <c r="C94" s="177" t="s">
        <v>194</v>
      </c>
      <c r="D94" s="177" t="s">
        <v>173</v>
      </c>
      <c r="E94" s="178" t="s">
        <v>2114</v>
      </c>
      <c r="F94" s="179" t="s">
        <v>2115</v>
      </c>
      <c r="G94" s="180" t="s">
        <v>2101</v>
      </c>
      <c r="H94" s="181">
        <v>1</v>
      </c>
      <c r="I94" s="182"/>
      <c r="J94" s="183">
        <f>ROUND(I94*H94,2)</f>
        <v>0</v>
      </c>
      <c r="K94" s="184"/>
      <c r="L94" s="37"/>
      <c r="M94" s="185" t="s">
        <v>19</v>
      </c>
      <c r="N94" s="186" t="s">
        <v>45</v>
      </c>
      <c r="O94" s="62"/>
      <c r="P94" s="187">
        <f>O94*H94</f>
        <v>0</v>
      </c>
      <c r="Q94" s="187">
        <v>0</v>
      </c>
      <c r="R94" s="187">
        <f>Q94*H94</f>
        <v>0</v>
      </c>
      <c r="S94" s="187">
        <v>0</v>
      </c>
      <c r="T94" s="188">
        <f>S94*H94</f>
        <v>0</v>
      </c>
      <c r="U94" s="32"/>
      <c r="V94" s="32"/>
      <c r="W94" s="32"/>
      <c r="X94" s="32"/>
      <c r="Y94" s="32"/>
      <c r="Z94" s="32"/>
      <c r="AA94" s="32"/>
      <c r="AB94" s="32"/>
      <c r="AC94" s="32"/>
      <c r="AD94" s="32"/>
      <c r="AE94" s="32"/>
      <c r="AR94" s="189" t="s">
        <v>177</v>
      </c>
      <c r="AT94" s="189" t="s">
        <v>173</v>
      </c>
      <c r="AU94" s="189" t="s">
        <v>83</v>
      </c>
      <c r="AY94" s="15" t="s">
        <v>168</v>
      </c>
      <c r="BE94" s="190">
        <f>IF(N94="základní",J94,0)</f>
        <v>0</v>
      </c>
      <c r="BF94" s="190">
        <f>IF(N94="snížená",J94,0)</f>
        <v>0</v>
      </c>
      <c r="BG94" s="190">
        <f>IF(N94="zákl. přenesená",J94,0)</f>
        <v>0</v>
      </c>
      <c r="BH94" s="190">
        <f>IF(N94="sníž. přenesená",J94,0)</f>
        <v>0</v>
      </c>
      <c r="BI94" s="190">
        <f>IF(N94="nulová",J94,0)</f>
        <v>0</v>
      </c>
      <c r="BJ94" s="15" t="s">
        <v>81</v>
      </c>
      <c r="BK94" s="190">
        <f>ROUND(I94*H94,2)</f>
        <v>0</v>
      </c>
      <c r="BL94" s="15" t="s">
        <v>177</v>
      </c>
      <c r="BM94" s="189" t="s">
        <v>2116</v>
      </c>
    </row>
    <row r="95" spans="1:65" s="2" customFormat="1" ht="14.45" customHeight="1">
      <c r="A95" s="32"/>
      <c r="B95" s="33"/>
      <c r="C95" s="177" t="s">
        <v>200</v>
      </c>
      <c r="D95" s="177" t="s">
        <v>173</v>
      </c>
      <c r="E95" s="178" t="s">
        <v>2117</v>
      </c>
      <c r="F95" s="179" t="s">
        <v>2118</v>
      </c>
      <c r="G95" s="180" t="s">
        <v>2101</v>
      </c>
      <c r="H95" s="181">
        <v>1</v>
      </c>
      <c r="I95" s="182"/>
      <c r="J95" s="183">
        <f>ROUND(I95*H95,2)</f>
        <v>0</v>
      </c>
      <c r="K95" s="184"/>
      <c r="L95" s="37"/>
      <c r="M95" s="209" t="s">
        <v>19</v>
      </c>
      <c r="N95" s="210" t="s">
        <v>45</v>
      </c>
      <c r="O95" s="211"/>
      <c r="P95" s="212">
        <f>O95*H95</f>
        <v>0</v>
      </c>
      <c r="Q95" s="212">
        <v>0</v>
      </c>
      <c r="R95" s="212">
        <f>Q95*H95</f>
        <v>0</v>
      </c>
      <c r="S95" s="212">
        <v>0</v>
      </c>
      <c r="T95" s="213">
        <f>S95*H95</f>
        <v>0</v>
      </c>
      <c r="U95" s="32"/>
      <c r="V95" s="32"/>
      <c r="W95" s="32"/>
      <c r="X95" s="32"/>
      <c r="Y95" s="32"/>
      <c r="Z95" s="32"/>
      <c r="AA95" s="32"/>
      <c r="AB95" s="32"/>
      <c r="AC95" s="32"/>
      <c r="AD95" s="32"/>
      <c r="AE95" s="32"/>
      <c r="AR95" s="189" t="s">
        <v>177</v>
      </c>
      <c r="AT95" s="189" t="s">
        <v>173</v>
      </c>
      <c r="AU95" s="189" t="s">
        <v>83</v>
      </c>
      <c r="AY95" s="15" t="s">
        <v>168</v>
      </c>
      <c r="BE95" s="190">
        <f>IF(N95="základní",J95,0)</f>
        <v>0</v>
      </c>
      <c r="BF95" s="190">
        <f>IF(N95="snížená",J95,0)</f>
        <v>0</v>
      </c>
      <c r="BG95" s="190">
        <f>IF(N95="zákl. přenesená",J95,0)</f>
        <v>0</v>
      </c>
      <c r="BH95" s="190">
        <f>IF(N95="sníž. přenesená",J95,0)</f>
        <v>0</v>
      </c>
      <c r="BI95" s="190">
        <f>IF(N95="nulová",J95,0)</f>
        <v>0</v>
      </c>
      <c r="BJ95" s="15" t="s">
        <v>81</v>
      </c>
      <c r="BK95" s="190">
        <f>ROUND(I95*H95,2)</f>
        <v>0</v>
      </c>
      <c r="BL95" s="15" t="s">
        <v>177</v>
      </c>
      <c r="BM95" s="189" t="s">
        <v>2119</v>
      </c>
    </row>
    <row r="96" spans="1:65" s="2" customFormat="1" ht="6.95" customHeight="1">
      <c r="A96" s="32"/>
      <c r="B96" s="45"/>
      <c r="C96" s="46"/>
      <c r="D96" s="46"/>
      <c r="E96" s="46"/>
      <c r="F96" s="46"/>
      <c r="G96" s="46"/>
      <c r="H96" s="46"/>
      <c r="I96" s="46"/>
      <c r="J96" s="46"/>
      <c r="K96" s="46"/>
      <c r="L96" s="37"/>
      <c r="M96" s="32"/>
      <c r="O96" s="32"/>
      <c r="P96" s="32"/>
      <c r="Q96" s="32"/>
      <c r="R96" s="32"/>
      <c r="S96" s="32"/>
      <c r="T96" s="32"/>
      <c r="U96" s="32"/>
      <c r="V96" s="32"/>
      <c r="W96" s="32"/>
      <c r="X96" s="32"/>
      <c r="Y96" s="32"/>
      <c r="Z96" s="32"/>
      <c r="AA96" s="32"/>
      <c r="AB96" s="32"/>
      <c r="AC96" s="32"/>
      <c r="AD96" s="32"/>
      <c r="AE96" s="32"/>
    </row>
  </sheetData>
  <sheetProtection algorithmName="SHA-512" hashValue="yqdm5w3xHqZuYXwa+g9dYNl70Ib017SkHnKkp+iGlJoYWcfipL9s3x3uFsW0tYiSdQdwhoKyIGfDnR6y8luXsQ==" saltValue="s9acF2I7xzwzGwN14v+tbBY8ypt6mLKrd009Qs/N3CLnnKs22P/K99gJ/NWwvsTeV/cHiVzJUCjLa4Ma6GhCCw==" spinCount="100000" sheet="1" objects="1" scenarios="1" formatColumns="0" formatRows="0" autoFilter="0"/>
  <autoFilter ref="C83:K95"/>
  <mergeCells count="9">
    <mergeCell ref="E50:H50"/>
    <mergeCell ref="E74:H74"/>
    <mergeCell ref="E76:H76"/>
    <mergeCell ref="L2:V2"/>
    <mergeCell ref="E7:H7"/>
    <mergeCell ref="E9:H9"/>
    <mergeCell ref="E18:H18"/>
    <mergeCell ref="E27:H27"/>
    <mergeCell ref="E48:H48"/>
  </mergeCells>
  <pageMargins left="0.39374999999999999" right="0.39374999999999999" top="0.39374999999999999" bottom="0.39374999999999999" header="0" footer="0"/>
  <pageSetup paperSize="9" scale="88" fitToHeight="100" orientation="landscape" blackAndWhite="1" r:id="rId1"/>
  <headerFooter>
    <oddFooter>&amp;CStrana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8"/>
  <sheetViews>
    <sheetView showGridLines="0" zoomScale="110" zoomScaleNormal="110" workbookViewId="0"/>
  </sheetViews>
  <sheetFormatPr defaultRowHeight="11.25"/>
  <cols>
    <col min="1" max="1" width="8.33203125" style="218" customWidth="1"/>
    <col min="2" max="2" width="1.6640625" style="218" customWidth="1"/>
    <col min="3" max="4" width="5" style="218" customWidth="1"/>
    <col min="5" max="5" width="11.6640625" style="218" customWidth="1"/>
    <col min="6" max="6" width="9.1640625" style="218" customWidth="1"/>
    <col min="7" max="7" width="5" style="218" customWidth="1"/>
    <col min="8" max="8" width="77.83203125" style="218" customWidth="1"/>
    <col min="9" max="10" width="20" style="218" customWidth="1"/>
    <col min="11" max="11" width="1.6640625" style="218" customWidth="1"/>
  </cols>
  <sheetData>
    <row r="1" spans="2:11" s="1" customFormat="1" ht="37.5" customHeight="1"/>
    <row r="2" spans="2:11" s="1" customFormat="1" ht="7.5" customHeight="1">
      <c r="B2" s="219"/>
      <c r="C2" s="220"/>
      <c r="D2" s="220"/>
      <c r="E2" s="220"/>
      <c r="F2" s="220"/>
      <c r="G2" s="220"/>
      <c r="H2" s="220"/>
      <c r="I2" s="220"/>
      <c r="J2" s="220"/>
      <c r="K2" s="221"/>
    </row>
    <row r="3" spans="2:11" s="13" customFormat="1" ht="45" customHeight="1">
      <c r="B3" s="222"/>
      <c r="C3" s="354" t="s">
        <v>2120</v>
      </c>
      <c r="D3" s="354"/>
      <c r="E3" s="354"/>
      <c r="F3" s="354"/>
      <c r="G3" s="354"/>
      <c r="H3" s="354"/>
      <c r="I3" s="354"/>
      <c r="J3" s="354"/>
      <c r="K3" s="223"/>
    </row>
    <row r="4" spans="2:11" s="1" customFormat="1" ht="25.5" customHeight="1">
      <c r="B4" s="224"/>
      <c r="C4" s="359" t="s">
        <v>2121</v>
      </c>
      <c r="D4" s="359"/>
      <c r="E4" s="359"/>
      <c r="F4" s="359"/>
      <c r="G4" s="359"/>
      <c r="H4" s="359"/>
      <c r="I4" s="359"/>
      <c r="J4" s="359"/>
      <c r="K4" s="225"/>
    </row>
    <row r="5" spans="2:11" s="1" customFormat="1" ht="5.25" customHeight="1">
      <c r="B5" s="224"/>
      <c r="C5" s="226"/>
      <c r="D5" s="226"/>
      <c r="E5" s="226"/>
      <c r="F5" s="226"/>
      <c r="G5" s="226"/>
      <c r="H5" s="226"/>
      <c r="I5" s="226"/>
      <c r="J5" s="226"/>
      <c r="K5" s="225"/>
    </row>
    <row r="6" spans="2:11" s="1" customFormat="1" ht="15" customHeight="1">
      <c r="B6" s="224"/>
      <c r="C6" s="358" t="s">
        <v>2122</v>
      </c>
      <c r="D6" s="358"/>
      <c r="E6" s="358"/>
      <c r="F6" s="358"/>
      <c r="G6" s="358"/>
      <c r="H6" s="358"/>
      <c r="I6" s="358"/>
      <c r="J6" s="358"/>
      <c r="K6" s="225"/>
    </row>
    <row r="7" spans="2:11" s="1" customFormat="1" ht="15" customHeight="1">
      <c r="B7" s="228"/>
      <c r="C7" s="358" t="s">
        <v>2123</v>
      </c>
      <c r="D7" s="358"/>
      <c r="E7" s="358"/>
      <c r="F7" s="358"/>
      <c r="G7" s="358"/>
      <c r="H7" s="358"/>
      <c r="I7" s="358"/>
      <c r="J7" s="358"/>
      <c r="K7" s="225"/>
    </row>
    <row r="8" spans="2:11" s="1" customFormat="1" ht="12.75" customHeight="1">
      <c r="B8" s="228"/>
      <c r="C8" s="227"/>
      <c r="D8" s="227"/>
      <c r="E8" s="227"/>
      <c r="F8" s="227"/>
      <c r="G8" s="227"/>
      <c r="H8" s="227"/>
      <c r="I8" s="227"/>
      <c r="J8" s="227"/>
      <c r="K8" s="225"/>
    </row>
    <row r="9" spans="2:11" s="1" customFormat="1" ht="15" customHeight="1">
      <c r="B9" s="228"/>
      <c r="C9" s="358" t="s">
        <v>2124</v>
      </c>
      <c r="D9" s="358"/>
      <c r="E9" s="358"/>
      <c r="F9" s="358"/>
      <c r="G9" s="358"/>
      <c r="H9" s="358"/>
      <c r="I9" s="358"/>
      <c r="J9" s="358"/>
      <c r="K9" s="225"/>
    </row>
    <row r="10" spans="2:11" s="1" customFormat="1" ht="15" customHeight="1">
      <c r="B10" s="228"/>
      <c r="C10" s="227"/>
      <c r="D10" s="358" t="s">
        <v>2125</v>
      </c>
      <c r="E10" s="358"/>
      <c r="F10" s="358"/>
      <c r="G10" s="358"/>
      <c r="H10" s="358"/>
      <c r="I10" s="358"/>
      <c r="J10" s="358"/>
      <c r="K10" s="225"/>
    </row>
    <row r="11" spans="2:11" s="1" customFormat="1" ht="15" customHeight="1">
      <c r="B11" s="228"/>
      <c r="C11" s="229"/>
      <c r="D11" s="358" t="s">
        <v>2126</v>
      </c>
      <c r="E11" s="358"/>
      <c r="F11" s="358"/>
      <c r="G11" s="358"/>
      <c r="H11" s="358"/>
      <c r="I11" s="358"/>
      <c r="J11" s="358"/>
      <c r="K11" s="225"/>
    </row>
    <row r="12" spans="2:11" s="1" customFormat="1" ht="15" customHeight="1">
      <c r="B12" s="228"/>
      <c r="C12" s="229"/>
      <c r="D12" s="227"/>
      <c r="E12" s="227"/>
      <c r="F12" s="227"/>
      <c r="G12" s="227"/>
      <c r="H12" s="227"/>
      <c r="I12" s="227"/>
      <c r="J12" s="227"/>
      <c r="K12" s="225"/>
    </row>
    <row r="13" spans="2:11" s="1" customFormat="1" ht="15" customHeight="1">
      <c r="B13" s="228"/>
      <c r="C13" s="229"/>
      <c r="D13" s="230" t="s">
        <v>2127</v>
      </c>
      <c r="E13" s="227"/>
      <c r="F13" s="227"/>
      <c r="G13" s="227"/>
      <c r="H13" s="227"/>
      <c r="I13" s="227"/>
      <c r="J13" s="227"/>
      <c r="K13" s="225"/>
    </row>
    <row r="14" spans="2:11" s="1" customFormat="1" ht="12.75" customHeight="1">
      <c r="B14" s="228"/>
      <c r="C14" s="229"/>
      <c r="D14" s="229"/>
      <c r="E14" s="229"/>
      <c r="F14" s="229"/>
      <c r="G14" s="229"/>
      <c r="H14" s="229"/>
      <c r="I14" s="229"/>
      <c r="J14" s="229"/>
      <c r="K14" s="225"/>
    </row>
    <row r="15" spans="2:11" s="1" customFormat="1" ht="15" customHeight="1">
      <c r="B15" s="228"/>
      <c r="C15" s="229"/>
      <c r="D15" s="358" t="s">
        <v>2128</v>
      </c>
      <c r="E15" s="358"/>
      <c r="F15" s="358"/>
      <c r="G15" s="358"/>
      <c r="H15" s="358"/>
      <c r="I15" s="358"/>
      <c r="J15" s="358"/>
      <c r="K15" s="225"/>
    </row>
    <row r="16" spans="2:11" s="1" customFormat="1" ht="15" customHeight="1">
      <c r="B16" s="228"/>
      <c r="C16" s="229"/>
      <c r="D16" s="358" t="s">
        <v>2129</v>
      </c>
      <c r="E16" s="358"/>
      <c r="F16" s="358"/>
      <c r="G16" s="358"/>
      <c r="H16" s="358"/>
      <c r="I16" s="358"/>
      <c r="J16" s="358"/>
      <c r="K16" s="225"/>
    </row>
    <row r="17" spans="2:11" s="1" customFormat="1" ht="15" customHeight="1">
      <c r="B17" s="228"/>
      <c r="C17" s="229"/>
      <c r="D17" s="358" t="s">
        <v>2130</v>
      </c>
      <c r="E17" s="358"/>
      <c r="F17" s="358"/>
      <c r="G17" s="358"/>
      <c r="H17" s="358"/>
      <c r="I17" s="358"/>
      <c r="J17" s="358"/>
      <c r="K17" s="225"/>
    </row>
    <row r="18" spans="2:11" s="1" customFormat="1" ht="15" customHeight="1">
      <c r="B18" s="228"/>
      <c r="C18" s="229"/>
      <c r="D18" s="229"/>
      <c r="E18" s="231" t="s">
        <v>80</v>
      </c>
      <c r="F18" s="358" t="s">
        <v>2131</v>
      </c>
      <c r="G18" s="358"/>
      <c r="H18" s="358"/>
      <c r="I18" s="358"/>
      <c r="J18" s="358"/>
      <c r="K18" s="225"/>
    </row>
    <row r="19" spans="2:11" s="1" customFormat="1" ht="15" customHeight="1">
      <c r="B19" s="228"/>
      <c r="C19" s="229"/>
      <c r="D19" s="229"/>
      <c r="E19" s="231" t="s">
        <v>2132</v>
      </c>
      <c r="F19" s="358" t="s">
        <v>2133</v>
      </c>
      <c r="G19" s="358"/>
      <c r="H19" s="358"/>
      <c r="I19" s="358"/>
      <c r="J19" s="358"/>
      <c r="K19" s="225"/>
    </row>
    <row r="20" spans="2:11" s="1" customFormat="1" ht="15" customHeight="1">
      <c r="B20" s="228"/>
      <c r="C20" s="229"/>
      <c r="D20" s="229"/>
      <c r="E20" s="231" t="s">
        <v>2134</v>
      </c>
      <c r="F20" s="358" t="s">
        <v>2135</v>
      </c>
      <c r="G20" s="358"/>
      <c r="H20" s="358"/>
      <c r="I20" s="358"/>
      <c r="J20" s="358"/>
      <c r="K20" s="225"/>
    </row>
    <row r="21" spans="2:11" s="1" customFormat="1" ht="15" customHeight="1">
      <c r="B21" s="228"/>
      <c r="C21" s="229"/>
      <c r="D21" s="229"/>
      <c r="E21" s="231" t="s">
        <v>109</v>
      </c>
      <c r="F21" s="358" t="s">
        <v>2136</v>
      </c>
      <c r="G21" s="358"/>
      <c r="H21" s="358"/>
      <c r="I21" s="358"/>
      <c r="J21" s="358"/>
      <c r="K21" s="225"/>
    </row>
    <row r="22" spans="2:11" s="1" customFormat="1" ht="15" customHeight="1">
      <c r="B22" s="228"/>
      <c r="C22" s="229"/>
      <c r="D22" s="229"/>
      <c r="E22" s="231" t="s">
        <v>957</v>
      </c>
      <c r="F22" s="358" t="s">
        <v>958</v>
      </c>
      <c r="G22" s="358"/>
      <c r="H22" s="358"/>
      <c r="I22" s="358"/>
      <c r="J22" s="358"/>
      <c r="K22" s="225"/>
    </row>
    <row r="23" spans="2:11" s="1" customFormat="1" ht="15" customHeight="1">
      <c r="B23" s="228"/>
      <c r="C23" s="229"/>
      <c r="D23" s="229"/>
      <c r="E23" s="231" t="s">
        <v>87</v>
      </c>
      <c r="F23" s="358" t="s">
        <v>2137</v>
      </c>
      <c r="G23" s="358"/>
      <c r="H23" s="358"/>
      <c r="I23" s="358"/>
      <c r="J23" s="358"/>
      <c r="K23" s="225"/>
    </row>
    <row r="24" spans="2:11" s="1" customFormat="1" ht="12.75" customHeight="1">
      <c r="B24" s="228"/>
      <c r="C24" s="229"/>
      <c r="D24" s="229"/>
      <c r="E24" s="229"/>
      <c r="F24" s="229"/>
      <c r="G24" s="229"/>
      <c r="H24" s="229"/>
      <c r="I24" s="229"/>
      <c r="J24" s="229"/>
      <c r="K24" s="225"/>
    </row>
    <row r="25" spans="2:11" s="1" customFormat="1" ht="15" customHeight="1">
      <c r="B25" s="228"/>
      <c r="C25" s="358" t="s">
        <v>2138</v>
      </c>
      <c r="D25" s="358"/>
      <c r="E25" s="358"/>
      <c r="F25" s="358"/>
      <c r="G25" s="358"/>
      <c r="H25" s="358"/>
      <c r="I25" s="358"/>
      <c r="J25" s="358"/>
      <c r="K25" s="225"/>
    </row>
    <row r="26" spans="2:11" s="1" customFormat="1" ht="15" customHeight="1">
      <c r="B26" s="228"/>
      <c r="C26" s="358" t="s">
        <v>2139</v>
      </c>
      <c r="D26" s="358"/>
      <c r="E26" s="358"/>
      <c r="F26" s="358"/>
      <c r="G26" s="358"/>
      <c r="H26" s="358"/>
      <c r="I26" s="358"/>
      <c r="J26" s="358"/>
      <c r="K26" s="225"/>
    </row>
    <row r="27" spans="2:11" s="1" customFormat="1" ht="15" customHeight="1">
      <c r="B27" s="228"/>
      <c r="C27" s="227"/>
      <c r="D27" s="358" t="s">
        <v>2140</v>
      </c>
      <c r="E27" s="358"/>
      <c r="F27" s="358"/>
      <c r="G27" s="358"/>
      <c r="H27" s="358"/>
      <c r="I27" s="358"/>
      <c r="J27" s="358"/>
      <c r="K27" s="225"/>
    </row>
    <row r="28" spans="2:11" s="1" customFormat="1" ht="15" customHeight="1">
      <c r="B28" s="228"/>
      <c r="C28" s="229"/>
      <c r="D28" s="358" t="s">
        <v>2141</v>
      </c>
      <c r="E28" s="358"/>
      <c r="F28" s="358"/>
      <c r="G28" s="358"/>
      <c r="H28" s="358"/>
      <c r="I28" s="358"/>
      <c r="J28" s="358"/>
      <c r="K28" s="225"/>
    </row>
    <row r="29" spans="2:11" s="1" customFormat="1" ht="12.75" customHeight="1">
      <c r="B29" s="228"/>
      <c r="C29" s="229"/>
      <c r="D29" s="229"/>
      <c r="E29" s="229"/>
      <c r="F29" s="229"/>
      <c r="G29" s="229"/>
      <c r="H29" s="229"/>
      <c r="I29" s="229"/>
      <c r="J29" s="229"/>
      <c r="K29" s="225"/>
    </row>
    <row r="30" spans="2:11" s="1" customFormat="1" ht="15" customHeight="1">
      <c r="B30" s="228"/>
      <c r="C30" s="229"/>
      <c r="D30" s="358" t="s">
        <v>2142</v>
      </c>
      <c r="E30" s="358"/>
      <c r="F30" s="358"/>
      <c r="G30" s="358"/>
      <c r="H30" s="358"/>
      <c r="I30" s="358"/>
      <c r="J30" s="358"/>
      <c r="K30" s="225"/>
    </row>
    <row r="31" spans="2:11" s="1" customFormat="1" ht="15" customHeight="1">
      <c r="B31" s="228"/>
      <c r="C31" s="229"/>
      <c r="D31" s="358" t="s">
        <v>2143</v>
      </c>
      <c r="E31" s="358"/>
      <c r="F31" s="358"/>
      <c r="G31" s="358"/>
      <c r="H31" s="358"/>
      <c r="I31" s="358"/>
      <c r="J31" s="358"/>
      <c r="K31" s="225"/>
    </row>
    <row r="32" spans="2:11" s="1" customFormat="1" ht="12.75" customHeight="1">
      <c r="B32" s="228"/>
      <c r="C32" s="229"/>
      <c r="D32" s="229"/>
      <c r="E32" s="229"/>
      <c r="F32" s="229"/>
      <c r="G32" s="229"/>
      <c r="H32" s="229"/>
      <c r="I32" s="229"/>
      <c r="J32" s="229"/>
      <c r="K32" s="225"/>
    </row>
    <row r="33" spans="2:11" s="1" customFormat="1" ht="15" customHeight="1">
      <c r="B33" s="228"/>
      <c r="C33" s="229"/>
      <c r="D33" s="358" t="s">
        <v>2144</v>
      </c>
      <c r="E33" s="358"/>
      <c r="F33" s="358"/>
      <c r="G33" s="358"/>
      <c r="H33" s="358"/>
      <c r="I33" s="358"/>
      <c r="J33" s="358"/>
      <c r="K33" s="225"/>
    </row>
    <row r="34" spans="2:11" s="1" customFormat="1" ht="15" customHeight="1">
      <c r="B34" s="228"/>
      <c r="C34" s="229"/>
      <c r="D34" s="358" t="s">
        <v>2145</v>
      </c>
      <c r="E34" s="358"/>
      <c r="F34" s="358"/>
      <c r="G34" s="358"/>
      <c r="H34" s="358"/>
      <c r="I34" s="358"/>
      <c r="J34" s="358"/>
      <c r="K34" s="225"/>
    </row>
    <row r="35" spans="2:11" s="1" customFormat="1" ht="15" customHeight="1">
      <c r="B35" s="228"/>
      <c r="C35" s="229"/>
      <c r="D35" s="358" t="s">
        <v>2146</v>
      </c>
      <c r="E35" s="358"/>
      <c r="F35" s="358"/>
      <c r="G35" s="358"/>
      <c r="H35" s="358"/>
      <c r="I35" s="358"/>
      <c r="J35" s="358"/>
      <c r="K35" s="225"/>
    </row>
    <row r="36" spans="2:11" s="1" customFormat="1" ht="15" customHeight="1">
      <c r="B36" s="228"/>
      <c r="C36" s="229"/>
      <c r="D36" s="227"/>
      <c r="E36" s="230" t="s">
        <v>154</v>
      </c>
      <c r="F36" s="227"/>
      <c r="G36" s="358" t="s">
        <v>2147</v>
      </c>
      <c r="H36" s="358"/>
      <c r="I36" s="358"/>
      <c r="J36" s="358"/>
      <c r="K36" s="225"/>
    </row>
    <row r="37" spans="2:11" s="1" customFormat="1" ht="30.75" customHeight="1">
      <c r="B37" s="228"/>
      <c r="C37" s="229"/>
      <c r="D37" s="227"/>
      <c r="E37" s="230" t="s">
        <v>2148</v>
      </c>
      <c r="F37" s="227"/>
      <c r="G37" s="358" t="s">
        <v>2149</v>
      </c>
      <c r="H37" s="358"/>
      <c r="I37" s="358"/>
      <c r="J37" s="358"/>
      <c r="K37" s="225"/>
    </row>
    <row r="38" spans="2:11" s="1" customFormat="1" ht="15" customHeight="1">
      <c r="B38" s="228"/>
      <c r="C38" s="229"/>
      <c r="D38" s="227"/>
      <c r="E38" s="230" t="s">
        <v>55</v>
      </c>
      <c r="F38" s="227"/>
      <c r="G38" s="358" t="s">
        <v>2150</v>
      </c>
      <c r="H38" s="358"/>
      <c r="I38" s="358"/>
      <c r="J38" s="358"/>
      <c r="K38" s="225"/>
    </row>
    <row r="39" spans="2:11" s="1" customFormat="1" ht="15" customHeight="1">
      <c r="B39" s="228"/>
      <c r="C39" s="229"/>
      <c r="D39" s="227"/>
      <c r="E39" s="230" t="s">
        <v>56</v>
      </c>
      <c r="F39" s="227"/>
      <c r="G39" s="358" t="s">
        <v>2151</v>
      </c>
      <c r="H39" s="358"/>
      <c r="I39" s="358"/>
      <c r="J39" s="358"/>
      <c r="K39" s="225"/>
    </row>
    <row r="40" spans="2:11" s="1" customFormat="1" ht="15" customHeight="1">
      <c r="B40" s="228"/>
      <c r="C40" s="229"/>
      <c r="D40" s="227"/>
      <c r="E40" s="230" t="s">
        <v>155</v>
      </c>
      <c r="F40" s="227"/>
      <c r="G40" s="358" t="s">
        <v>2152</v>
      </c>
      <c r="H40" s="358"/>
      <c r="I40" s="358"/>
      <c r="J40" s="358"/>
      <c r="K40" s="225"/>
    </row>
    <row r="41" spans="2:11" s="1" customFormat="1" ht="15" customHeight="1">
      <c r="B41" s="228"/>
      <c r="C41" s="229"/>
      <c r="D41" s="227"/>
      <c r="E41" s="230" t="s">
        <v>156</v>
      </c>
      <c r="F41" s="227"/>
      <c r="G41" s="358" t="s">
        <v>2153</v>
      </c>
      <c r="H41" s="358"/>
      <c r="I41" s="358"/>
      <c r="J41" s="358"/>
      <c r="K41" s="225"/>
    </row>
    <row r="42" spans="2:11" s="1" customFormat="1" ht="15" customHeight="1">
      <c r="B42" s="228"/>
      <c r="C42" s="229"/>
      <c r="D42" s="227"/>
      <c r="E42" s="230" t="s">
        <v>2154</v>
      </c>
      <c r="F42" s="227"/>
      <c r="G42" s="358" t="s">
        <v>2155</v>
      </c>
      <c r="H42" s="358"/>
      <c r="I42" s="358"/>
      <c r="J42" s="358"/>
      <c r="K42" s="225"/>
    </row>
    <row r="43" spans="2:11" s="1" customFormat="1" ht="15" customHeight="1">
      <c r="B43" s="228"/>
      <c r="C43" s="229"/>
      <c r="D43" s="227"/>
      <c r="E43" s="230"/>
      <c r="F43" s="227"/>
      <c r="G43" s="358" t="s">
        <v>2156</v>
      </c>
      <c r="H43" s="358"/>
      <c r="I43" s="358"/>
      <c r="J43" s="358"/>
      <c r="K43" s="225"/>
    </row>
    <row r="44" spans="2:11" s="1" customFormat="1" ht="15" customHeight="1">
      <c r="B44" s="228"/>
      <c r="C44" s="229"/>
      <c r="D44" s="227"/>
      <c r="E44" s="230" t="s">
        <v>2157</v>
      </c>
      <c r="F44" s="227"/>
      <c r="G44" s="358" t="s">
        <v>2158</v>
      </c>
      <c r="H44" s="358"/>
      <c r="I44" s="358"/>
      <c r="J44" s="358"/>
      <c r="K44" s="225"/>
    </row>
    <row r="45" spans="2:11" s="1" customFormat="1" ht="15" customHeight="1">
      <c r="B45" s="228"/>
      <c r="C45" s="229"/>
      <c r="D45" s="227"/>
      <c r="E45" s="230" t="s">
        <v>158</v>
      </c>
      <c r="F45" s="227"/>
      <c r="G45" s="358" t="s">
        <v>2159</v>
      </c>
      <c r="H45" s="358"/>
      <c r="I45" s="358"/>
      <c r="J45" s="358"/>
      <c r="K45" s="225"/>
    </row>
    <row r="46" spans="2:11" s="1" customFormat="1" ht="12.75" customHeight="1">
      <c r="B46" s="228"/>
      <c r="C46" s="229"/>
      <c r="D46" s="227"/>
      <c r="E46" s="227"/>
      <c r="F46" s="227"/>
      <c r="G46" s="227"/>
      <c r="H46" s="227"/>
      <c r="I46" s="227"/>
      <c r="J46" s="227"/>
      <c r="K46" s="225"/>
    </row>
    <row r="47" spans="2:11" s="1" customFormat="1" ht="15" customHeight="1">
      <c r="B47" s="228"/>
      <c r="C47" s="229"/>
      <c r="D47" s="358" t="s">
        <v>2160</v>
      </c>
      <c r="E47" s="358"/>
      <c r="F47" s="358"/>
      <c r="G47" s="358"/>
      <c r="H47" s="358"/>
      <c r="I47" s="358"/>
      <c r="J47" s="358"/>
      <c r="K47" s="225"/>
    </row>
    <row r="48" spans="2:11" s="1" customFormat="1" ht="15" customHeight="1">
      <c r="B48" s="228"/>
      <c r="C48" s="229"/>
      <c r="D48" s="229"/>
      <c r="E48" s="358" t="s">
        <v>2161</v>
      </c>
      <c r="F48" s="358"/>
      <c r="G48" s="358"/>
      <c r="H48" s="358"/>
      <c r="I48" s="358"/>
      <c r="J48" s="358"/>
      <c r="K48" s="225"/>
    </row>
    <row r="49" spans="2:11" s="1" customFormat="1" ht="15" customHeight="1">
      <c r="B49" s="228"/>
      <c r="C49" s="229"/>
      <c r="D49" s="229"/>
      <c r="E49" s="358" t="s">
        <v>2162</v>
      </c>
      <c r="F49" s="358"/>
      <c r="G49" s="358"/>
      <c r="H49" s="358"/>
      <c r="I49" s="358"/>
      <c r="J49" s="358"/>
      <c r="K49" s="225"/>
    </row>
    <row r="50" spans="2:11" s="1" customFormat="1" ht="15" customHeight="1">
      <c r="B50" s="228"/>
      <c r="C50" s="229"/>
      <c r="D50" s="229"/>
      <c r="E50" s="358" t="s">
        <v>2163</v>
      </c>
      <c r="F50" s="358"/>
      <c r="G50" s="358"/>
      <c r="H50" s="358"/>
      <c r="I50" s="358"/>
      <c r="J50" s="358"/>
      <c r="K50" s="225"/>
    </row>
    <row r="51" spans="2:11" s="1" customFormat="1" ht="15" customHeight="1">
      <c r="B51" s="228"/>
      <c r="C51" s="229"/>
      <c r="D51" s="358" t="s">
        <v>2164</v>
      </c>
      <c r="E51" s="358"/>
      <c r="F51" s="358"/>
      <c r="G51" s="358"/>
      <c r="H51" s="358"/>
      <c r="I51" s="358"/>
      <c r="J51" s="358"/>
      <c r="K51" s="225"/>
    </row>
    <row r="52" spans="2:11" s="1" customFormat="1" ht="25.5" customHeight="1">
      <c r="B52" s="224"/>
      <c r="C52" s="359" t="s">
        <v>2165</v>
      </c>
      <c r="D52" s="359"/>
      <c r="E52" s="359"/>
      <c r="F52" s="359"/>
      <c r="G52" s="359"/>
      <c r="H52" s="359"/>
      <c r="I52" s="359"/>
      <c r="J52" s="359"/>
      <c r="K52" s="225"/>
    </row>
    <row r="53" spans="2:11" s="1" customFormat="1" ht="5.25" customHeight="1">
      <c r="B53" s="224"/>
      <c r="C53" s="226"/>
      <c r="D53" s="226"/>
      <c r="E53" s="226"/>
      <c r="F53" s="226"/>
      <c r="G53" s="226"/>
      <c r="H53" s="226"/>
      <c r="I53" s="226"/>
      <c r="J53" s="226"/>
      <c r="K53" s="225"/>
    </row>
    <row r="54" spans="2:11" s="1" customFormat="1" ht="15" customHeight="1">
      <c r="B54" s="224"/>
      <c r="C54" s="358" t="s">
        <v>2166</v>
      </c>
      <c r="D54" s="358"/>
      <c r="E54" s="358"/>
      <c r="F54" s="358"/>
      <c r="G54" s="358"/>
      <c r="H54" s="358"/>
      <c r="I54" s="358"/>
      <c r="J54" s="358"/>
      <c r="K54" s="225"/>
    </row>
    <row r="55" spans="2:11" s="1" customFormat="1" ht="15" customHeight="1">
      <c r="B55" s="224"/>
      <c r="C55" s="358" t="s">
        <v>2167</v>
      </c>
      <c r="D55" s="358"/>
      <c r="E55" s="358"/>
      <c r="F55" s="358"/>
      <c r="G55" s="358"/>
      <c r="H55" s="358"/>
      <c r="I55" s="358"/>
      <c r="J55" s="358"/>
      <c r="K55" s="225"/>
    </row>
    <row r="56" spans="2:11" s="1" customFormat="1" ht="12.75" customHeight="1">
      <c r="B56" s="224"/>
      <c r="C56" s="227"/>
      <c r="D56" s="227"/>
      <c r="E56" s="227"/>
      <c r="F56" s="227"/>
      <c r="G56" s="227"/>
      <c r="H56" s="227"/>
      <c r="I56" s="227"/>
      <c r="J56" s="227"/>
      <c r="K56" s="225"/>
    </row>
    <row r="57" spans="2:11" s="1" customFormat="1" ht="15" customHeight="1">
      <c r="B57" s="224"/>
      <c r="C57" s="358" t="s">
        <v>2168</v>
      </c>
      <c r="D57" s="358"/>
      <c r="E57" s="358"/>
      <c r="F57" s="358"/>
      <c r="G57" s="358"/>
      <c r="H57" s="358"/>
      <c r="I57" s="358"/>
      <c r="J57" s="358"/>
      <c r="K57" s="225"/>
    </row>
    <row r="58" spans="2:11" s="1" customFormat="1" ht="15" customHeight="1">
      <c r="B58" s="224"/>
      <c r="C58" s="229"/>
      <c r="D58" s="358" t="s">
        <v>2169</v>
      </c>
      <c r="E58" s="358"/>
      <c r="F58" s="358"/>
      <c r="G58" s="358"/>
      <c r="H58" s="358"/>
      <c r="I58" s="358"/>
      <c r="J58" s="358"/>
      <c r="K58" s="225"/>
    </row>
    <row r="59" spans="2:11" s="1" customFormat="1" ht="15" customHeight="1">
      <c r="B59" s="224"/>
      <c r="C59" s="229"/>
      <c r="D59" s="358" t="s">
        <v>2170</v>
      </c>
      <c r="E59" s="358"/>
      <c r="F59" s="358"/>
      <c r="G59" s="358"/>
      <c r="H59" s="358"/>
      <c r="I59" s="358"/>
      <c r="J59" s="358"/>
      <c r="K59" s="225"/>
    </row>
    <row r="60" spans="2:11" s="1" customFormat="1" ht="15" customHeight="1">
      <c r="B60" s="224"/>
      <c r="C60" s="229"/>
      <c r="D60" s="358" t="s">
        <v>2171</v>
      </c>
      <c r="E60" s="358"/>
      <c r="F60" s="358"/>
      <c r="G60" s="358"/>
      <c r="H60" s="358"/>
      <c r="I60" s="358"/>
      <c r="J60" s="358"/>
      <c r="K60" s="225"/>
    </row>
    <row r="61" spans="2:11" s="1" customFormat="1" ht="15" customHeight="1">
      <c r="B61" s="224"/>
      <c r="C61" s="229"/>
      <c r="D61" s="358" t="s">
        <v>2172</v>
      </c>
      <c r="E61" s="358"/>
      <c r="F61" s="358"/>
      <c r="G61" s="358"/>
      <c r="H61" s="358"/>
      <c r="I61" s="358"/>
      <c r="J61" s="358"/>
      <c r="K61" s="225"/>
    </row>
    <row r="62" spans="2:11" s="1" customFormat="1" ht="15" customHeight="1">
      <c r="B62" s="224"/>
      <c r="C62" s="229"/>
      <c r="D62" s="360" t="s">
        <v>2173</v>
      </c>
      <c r="E62" s="360"/>
      <c r="F62" s="360"/>
      <c r="G62" s="360"/>
      <c r="H62" s="360"/>
      <c r="I62" s="360"/>
      <c r="J62" s="360"/>
      <c r="K62" s="225"/>
    </row>
    <row r="63" spans="2:11" s="1" customFormat="1" ht="15" customHeight="1">
      <c r="B63" s="224"/>
      <c r="C63" s="229"/>
      <c r="D63" s="358" t="s">
        <v>2174</v>
      </c>
      <c r="E63" s="358"/>
      <c r="F63" s="358"/>
      <c r="G63" s="358"/>
      <c r="H63" s="358"/>
      <c r="I63" s="358"/>
      <c r="J63" s="358"/>
      <c r="K63" s="225"/>
    </row>
    <row r="64" spans="2:11" s="1" customFormat="1" ht="12.75" customHeight="1">
      <c r="B64" s="224"/>
      <c r="C64" s="229"/>
      <c r="D64" s="229"/>
      <c r="E64" s="232"/>
      <c r="F64" s="229"/>
      <c r="G64" s="229"/>
      <c r="H64" s="229"/>
      <c r="I64" s="229"/>
      <c r="J64" s="229"/>
      <c r="K64" s="225"/>
    </row>
    <row r="65" spans="2:11" s="1" customFormat="1" ht="15" customHeight="1">
      <c r="B65" s="224"/>
      <c r="C65" s="229"/>
      <c r="D65" s="358" t="s">
        <v>2175</v>
      </c>
      <c r="E65" s="358"/>
      <c r="F65" s="358"/>
      <c r="G65" s="358"/>
      <c r="H65" s="358"/>
      <c r="I65" s="358"/>
      <c r="J65" s="358"/>
      <c r="K65" s="225"/>
    </row>
    <row r="66" spans="2:11" s="1" customFormat="1" ht="15" customHeight="1">
      <c r="B66" s="224"/>
      <c r="C66" s="229"/>
      <c r="D66" s="360" t="s">
        <v>2176</v>
      </c>
      <c r="E66" s="360"/>
      <c r="F66" s="360"/>
      <c r="G66" s="360"/>
      <c r="H66" s="360"/>
      <c r="I66" s="360"/>
      <c r="J66" s="360"/>
      <c r="K66" s="225"/>
    </row>
    <row r="67" spans="2:11" s="1" customFormat="1" ht="15" customHeight="1">
      <c r="B67" s="224"/>
      <c r="C67" s="229"/>
      <c r="D67" s="358" t="s">
        <v>2177</v>
      </c>
      <c r="E67" s="358"/>
      <c r="F67" s="358"/>
      <c r="G67" s="358"/>
      <c r="H67" s="358"/>
      <c r="I67" s="358"/>
      <c r="J67" s="358"/>
      <c r="K67" s="225"/>
    </row>
    <row r="68" spans="2:11" s="1" customFormat="1" ht="15" customHeight="1">
      <c r="B68" s="224"/>
      <c r="C68" s="229"/>
      <c r="D68" s="358" t="s">
        <v>2178</v>
      </c>
      <c r="E68" s="358"/>
      <c r="F68" s="358"/>
      <c r="G68" s="358"/>
      <c r="H68" s="358"/>
      <c r="I68" s="358"/>
      <c r="J68" s="358"/>
      <c r="K68" s="225"/>
    </row>
    <row r="69" spans="2:11" s="1" customFormat="1" ht="15" customHeight="1">
      <c r="B69" s="224"/>
      <c r="C69" s="229"/>
      <c r="D69" s="358" t="s">
        <v>2179</v>
      </c>
      <c r="E69" s="358"/>
      <c r="F69" s="358"/>
      <c r="G69" s="358"/>
      <c r="H69" s="358"/>
      <c r="I69" s="358"/>
      <c r="J69" s="358"/>
      <c r="K69" s="225"/>
    </row>
    <row r="70" spans="2:11" s="1" customFormat="1" ht="15" customHeight="1">
      <c r="B70" s="224"/>
      <c r="C70" s="229"/>
      <c r="D70" s="358" t="s">
        <v>2180</v>
      </c>
      <c r="E70" s="358"/>
      <c r="F70" s="358"/>
      <c r="G70" s="358"/>
      <c r="H70" s="358"/>
      <c r="I70" s="358"/>
      <c r="J70" s="358"/>
      <c r="K70" s="225"/>
    </row>
    <row r="71" spans="2:11" s="1" customFormat="1" ht="12.75" customHeight="1">
      <c r="B71" s="233"/>
      <c r="C71" s="234"/>
      <c r="D71" s="234"/>
      <c r="E71" s="234"/>
      <c r="F71" s="234"/>
      <c r="G71" s="234"/>
      <c r="H71" s="234"/>
      <c r="I71" s="234"/>
      <c r="J71" s="234"/>
      <c r="K71" s="235"/>
    </row>
    <row r="72" spans="2:11" s="1" customFormat="1" ht="18.75" customHeight="1">
      <c r="B72" s="236"/>
      <c r="C72" s="236"/>
      <c r="D72" s="236"/>
      <c r="E72" s="236"/>
      <c r="F72" s="236"/>
      <c r="G72" s="236"/>
      <c r="H72" s="236"/>
      <c r="I72" s="236"/>
      <c r="J72" s="236"/>
      <c r="K72" s="237"/>
    </row>
    <row r="73" spans="2:11" s="1" customFormat="1" ht="18.75" customHeight="1">
      <c r="B73" s="237"/>
      <c r="C73" s="237"/>
      <c r="D73" s="237"/>
      <c r="E73" s="237"/>
      <c r="F73" s="237"/>
      <c r="G73" s="237"/>
      <c r="H73" s="237"/>
      <c r="I73" s="237"/>
      <c r="J73" s="237"/>
      <c r="K73" s="237"/>
    </row>
    <row r="74" spans="2:11" s="1" customFormat="1" ht="7.5" customHeight="1">
      <c r="B74" s="238"/>
      <c r="C74" s="239"/>
      <c r="D74" s="239"/>
      <c r="E74" s="239"/>
      <c r="F74" s="239"/>
      <c r="G74" s="239"/>
      <c r="H74" s="239"/>
      <c r="I74" s="239"/>
      <c r="J74" s="239"/>
      <c r="K74" s="240"/>
    </row>
    <row r="75" spans="2:11" s="1" customFormat="1" ht="45" customHeight="1">
      <c r="B75" s="241"/>
      <c r="C75" s="353" t="s">
        <v>2181</v>
      </c>
      <c r="D75" s="353"/>
      <c r="E75" s="353"/>
      <c r="F75" s="353"/>
      <c r="G75" s="353"/>
      <c r="H75" s="353"/>
      <c r="I75" s="353"/>
      <c r="J75" s="353"/>
      <c r="K75" s="242"/>
    </row>
    <row r="76" spans="2:11" s="1" customFormat="1" ht="17.25" customHeight="1">
      <c r="B76" s="241"/>
      <c r="C76" s="243" t="s">
        <v>2182</v>
      </c>
      <c r="D76" s="243"/>
      <c r="E76" s="243"/>
      <c r="F76" s="243" t="s">
        <v>2183</v>
      </c>
      <c r="G76" s="244"/>
      <c r="H76" s="243" t="s">
        <v>56</v>
      </c>
      <c r="I76" s="243" t="s">
        <v>59</v>
      </c>
      <c r="J76" s="243" t="s">
        <v>2184</v>
      </c>
      <c r="K76" s="242"/>
    </row>
    <row r="77" spans="2:11" s="1" customFormat="1" ht="17.25" customHeight="1">
      <c r="B77" s="241"/>
      <c r="C77" s="245" t="s">
        <v>2185</v>
      </c>
      <c r="D77" s="245"/>
      <c r="E77" s="245"/>
      <c r="F77" s="246" t="s">
        <v>2186</v>
      </c>
      <c r="G77" s="247"/>
      <c r="H77" s="245"/>
      <c r="I77" s="245"/>
      <c r="J77" s="245" t="s">
        <v>2187</v>
      </c>
      <c r="K77" s="242"/>
    </row>
    <row r="78" spans="2:11" s="1" customFormat="1" ht="5.25" customHeight="1">
      <c r="B78" s="241"/>
      <c r="C78" s="248"/>
      <c r="D78" s="248"/>
      <c r="E78" s="248"/>
      <c r="F78" s="248"/>
      <c r="G78" s="249"/>
      <c r="H78" s="248"/>
      <c r="I78" s="248"/>
      <c r="J78" s="248"/>
      <c r="K78" s="242"/>
    </row>
    <row r="79" spans="2:11" s="1" customFormat="1" ht="15" customHeight="1">
      <c r="B79" s="241"/>
      <c r="C79" s="230" t="s">
        <v>55</v>
      </c>
      <c r="D79" s="250"/>
      <c r="E79" s="250"/>
      <c r="F79" s="251" t="s">
        <v>2188</v>
      </c>
      <c r="G79" s="252"/>
      <c r="H79" s="230" t="s">
        <v>2189</v>
      </c>
      <c r="I79" s="230" t="s">
        <v>2190</v>
      </c>
      <c r="J79" s="230">
        <v>20</v>
      </c>
      <c r="K79" s="242"/>
    </row>
    <row r="80" spans="2:11" s="1" customFormat="1" ht="15" customHeight="1">
      <c r="B80" s="241"/>
      <c r="C80" s="230" t="s">
        <v>2191</v>
      </c>
      <c r="D80" s="230"/>
      <c r="E80" s="230"/>
      <c r="F80" s="251" t="s">
        <v>2188</v>
      </c>
      <c r="G80" s="252"/>
      <c r="H80" s="230" t="s">
        <v>2192</v>
      </c>
      <c r="I80" s="230" t="s">
        <v>2190</v>
      </c>
      <c r="J80" s="230">
        <v>120</v>
      </c>
      <c r="K80" s="242"/>
    </row>
    <row r="81" spans="2:11" s="1" customFormat="1" ht="15" customHeight="1">
      <c r="B81" s="253"/>
      <c r="C81" s="230" t="s">
        <v>2193</v>
      </c>
      <c r="D81" s="230"/>
      <c r="E81" s="230"/>
      <c r="F81" s="251" t="s">
        <v>2194</v>
      </c>
      <c r="G81" s="252"/>
      <c r="H81" s="230" t="s">
        <v>2195</v>
      </c>
      <c r="I81" s="230" t="s">
        <v>2190</v>
      </c>
      <c r="J81" s="230">
        <v>50</v>
      </c>
      <c r="K81" s="242"/>
    </row>
    <row r="82" spans="2:11" s="1" customFormat="1" ht="15" customHeight="1">
      <c r="B82" s="253"/>
      <c r="C82" s="230" t="s">
        <v>2196</v>
      </c>
      <c r="D82" s="230"/>
      <c r="E82" s="230"/>
      <c r="F82" s="251" t="s">
        <v>2188</v>
      </c>
      <c r="G82" s="252"/>
      <c r="H82" s="230" t="s">
        <v>2197</v>
      </c>
      <c r="I82" s="230" t="s">
        <v>2198</v>
      </c>
      <c r="J82" s="230"/>
      <c r="K82" s="242"/>
    </row>
    <row r="83" spans="2:11" s="1" customFormat="1" ht="15" customHeight="1">
      <c r="B83" s="253"/>
      <c r="C83" s="254" t="s">
        <v>2199</v>
      </c>
      <c r="D83" s="254"/>
      <c r="E83" s="254"/>
      <c r="F83" s="255" t="s">
        <v>2194</v>
      </c>
      <c r="G83" s="254"/>
      <c r="H83" s="254" t="s">
        <v>2200</v>
      </c>
      <c r="I83" s="254" t="s">
        <v>2190</v>
      </c>
      <c r="J83" s="254">
        <v>15</v>
      </c>
      <c r="K83" s="242"/>
    </row>
    <row r="84" spans="2:11" s="1" customFormat="1" ht="15" customHeight="1">
      <c r="B84" s="253"/>
      <c r="C84" s="254" t="s">
        <v>2201</v>
      </c>
      <c r="D84" s="254"/>
      <c r="E84" s="254"/>
      <c r="F84" s="255" t="s">
        <v>2194</v>
      </c>
      <c r="G84" s="254"/>
      <c r="H84" s="254" t="s">
        <v>2202</v>
      </c>
      <c r="I84" s="254" t="s">
        <v>2190</v>
      </c>
      <c r="J84" s="254">
        <v>15</v>
      </c>
      <c r="K84" s="242"/>
    </row>
    <row r="85" spans="2:11" s="1" customFormat="1" ht="15" customHeight="1">
      <c r="B85" s="253"/>
      <c r="C85" s="254" t="s">
        <v>2203</v>
      </c>
      <c r="D85" s="254"/>
      <c r="E85" s="254"/>
      <c r="F85" s="255" t="s">
        <v>2194</v>
      </c>
      <c r="G85" s="254"/>
      <c r="H85" s="254" t="s">
        <v>2204</v>
      </c>
      <c r="I85" s="254" t="s">
        <v>2190</v>
      </c>
      <c r="J85" s="254">
        <v>20</v>
      </c>
      <c r="K85" s="242"/>
    </row>
    <row r="86" spans="2:11" s="1" customFormat="1" ht="15" customHeight="1">
      <c r="B86" s="253"/>
      <c r="C86" s="254" t="s">
        <v>2205</v>
      </c>
      <c r="D86" s="254"/>
      <c r="E86" s="254"/>
      <c r="F86" s="255" t="s">
        <v>2194</v>
      </c>
      <c r="G86" s="254"/>
      <c r="H86" s="254" t="s">
        <v>2206</v>
      </c>
      <c r="I86" s="254" t="s">
        <v>2190</v>
      </c>
      <c r="J86" s="254">
        <v>20</v>
      </c>
      <c r="K86" s="242"/>
    </row>
    <row r="87" spans="2:11" s="1" customFormat="1" ht="15" customHeight="1">
      <c r="B87" s="253"/>
      <c r="C87" s="230" t="s">
        <v>2207</v>
      </c>
      <c r="D87" s="230"/>
      <c r="E87" s="230"/>
      <c r="F87" s="251" t="s">
        <v>2194</v>
      </c>
      <c r="G87" s="252"/>
      <c r="H87" s="230" t="s">
        <v>2208</v>
      </c>
      <c r="I87" s="230" t="s">
        <v>2190</v>
      </c>
      <c r="J87" s="230">
        <v>50</v>
      </c>
      <c r="K87" s="242"/>
    </row>
    <row r="88" spans="2:11" s="1" customFormat="1" ht="15" customHeight="1">
      <c r="B88" s="253"/>
      <c r="C88" s="230" t="s">
        <v>2209</v>
      </c>
      <c r="D88" s="230"/>
      <c r="E88" s="230"/>
      <c r="F88" s="251" t="s">
        <v>2194</v>
      </c>
      <c r="G88" s="252"/>
      <c r="H88" s="230" t="s">
        <v>2210</v>
      </c>
      <c r="I88" s="230" t="s">
        <v>2190</v>
      </c>
      <c r="J88" s="230">
        <v>20</v>
      </c>
      <c r="K88" s="242"/>
    </row>
    <row r="89" spans="2:11" s="1" customFormat="1" ht="15" customHeight="1">
      <c r="B89" s="253"/>
      <c r="C89" s="230" t="s">
        <v>2211</v>
      </c>
      <c r="D89" s="230"/>
      <c r="E89" s="230"/>
      <c r="F89" s="251" t="s">
        <v>2194</v>
      </c>
      <c r="G89" s="252"/>
      <c r="H89" s="230" t="s">
        <v>2212</v>
      </c>
      <c r="I89" s="230" t="s">
        <v>2190</v>
      </c>
      <c r="J89" s="230">
        <v>20</v>
      </c>
      <c r="K89" s="242"/>
    </row>
    <row r="90" spans="2:11" s="1" customFormat="1" ht="15" customHeight="1">
      <c r="B90" s="253"/>
      <c r="C90" s="230" t="s">
        <v>2213</v>
      </c>
      <c r="D90" s="230"/>
      <c r="E90" s="230"/>
      <c r="F90" s="251" t="s">
        <v>2194</v>
      </c>
      <c r="G90" s="252"/>
      <c r="H90" s="230" t="s">
        <v>2214</v>
      </c>
      <c r="I90" s="230" t="s">
        <v>2190</v>
      </c>
      <c r="J90" s="230">
        <v>50</v>
      </c>
      <c r="K90" s="242"/>
    </row>
    <row r="91" spans="2:11" s="1" customFormat="1" ht="15" customHeight="1">
      <c r="B91" s="253"/>
      <c r="C91" s="230" t="s">
        <v>2215</v>
      </c>
      <c r="D91" s="230"/>
      <c r="E91" s="230"/>
      <c r="F91" s="251" t="s">
        <v>2194</v>
      </c>
      <c r="G91" s="252"/>
      <c r="H91" s="230" t="s">
        <v>2215</v>
      </c>
      <c r="I91" s="230" t="s">
        <v>2190</v>
      </c>
      <c r="J91" s="230">
        <v>50</v>
      </c>
      <c r="K91" s="242"/>
    </row>
    <row r="92" spans="2:11" s="1" customFormat="1" ht="15" customHeight="1">
      <c r="B92" s="253"/>
      <c r="C92" s="230" t="s">
        <v>1807</v>
      </c>
      <c r="D92" s="230"/>
      <c r="E92" s="230"/>
      <c r="F92" s="251" t="s">
        <v>2194</v>
      </c>
      <c r="G92" s="252"/>
      <c r="H92" s="230" t="s">
        <v>2216</v>
      </c>
      <c r="I92" s="230" t="s">
        <v>2190</v>
      </c>
      <c r="J92" s="230">
        <v>255</v>
      </c>
      <c r="K92" s="242"/>
    </row>
    <row r="93" spans="2:11" s="1" customFormat="1" ht="15" customHeight="1">
      <c r="B93" s="253"/>
      <c r="C93" s="230" t="s">
        <v>2217</v>
      </c>
      <c r="D93" s="230"/>
      <c r="E93" s="230"/>
      <c r="F93" s="251" t="s">
        <v>2188</v>
      </c>
      <c r="G93" s="252"/>
      <c r="H93" s="230" t="s">
        <v>2218</v>
      </c>
      <c r="I93" s="230" t="s">
        <v>2219</v>
      </c>
      <c r="J93" s="230"/>
      <c r="K93" s="242"/>
    </row>
    <row r="94" spans="2:11" s="1" customFormat="1" ht="15" customHeight="1">
      <c r="B94" s="253"/>
      <c r="C94" s="230" t="s">
        <v>2220</v>
      </c>
      <c r="D94" s="230"/>
      <c r="E94" s="230"/>
      <c r="F94" s="251" t="s">
        <v>2188</v>
      </c>
      <c r="G94" s="252"/>
      <c r="H94" s="230" t="s">
        <v>2221</v>
      </c>
      <c r="I94" s="230" t="s">
        <v>2222</v>
      </c>
      <c r="J94" s="230"/>
      <c r="K94" s="242"/>
    </row>
    <row r="95" spans="2:11" s="1" customFormat="1" ht="15" customHeight="1">
      <c r="B95" s="253"/>
      <c r="C95" s="230" t="s">
        <v>2223</v>
      </c>
      <c r="D95" s="230"/>
      <c r="E95" s="230"/>
      <c r="F95" s="251" t="s">
        <v>2188</v>
      </c>
      <c r="G95" s="252"/>
      <c r="H95" s="230" t="s">
        <v>2223</v>
      </c>
      <c r="I95" s="230" t="s">
        <v>2222</v>
      </c>
      <c r="J95" s="230"/>
      <c r="K95" s="242"/>
    </row>
    <row r="96" spans="2:11" s="1" customFormat="1" ht="15" customHeight="1">
      <c r="B96" s="253"/>
      <c r="C96" s="230" t="s">
        <v>40</v>
      </c>
      <c r="D96" s="230"/>
      <c r="E96" s="230"/>
      <c r="F96" s="251" t="s">
        <v>2188</v>
      </c>
      <c r="G96" s="252"/>
      <c r="H96" s="230" t="s">
        <v>2224</v>
      </c>
      <c r="I96" s="230" t="s">
        <v>2222</v>
      </c>
      <c r="J96" s="230"/>
      <c r="K96" s="242"/>
    </row>
    <row r="97" spans="2:11" s="1" customFormat="1" ht="15" customHeight="1">
      <c r="B97" s="253"/>
      <c r="C97" s="230" t="s">
        <v>50</v>
      </c>
      <c r="D97" s="230"/>
      <c r="E97" s="230"/>
      <c r="F97" s="251" t="s">
        <v>2188</v>
      </c>
      <c r="G97" s="252"/>
      <c r="H97" s="230" t="s">
        <v>2225</v>
      </c>
      <c r="I97" s="230" t="s">
        <v>2222</v>
      </c>
      <c r="J97" s="230"/>
      <c r="K97" s="242"/>
    </row>
    <row r="98" spans="2:11" s="1" customFormat="1" ht="15" customHeight="1">
      <c r="B98" s="256"/>
      <c r="C98" s="257"/>
      <c r="D98" s="257"/>
      <c r="E98" s="257"/>
      <c r="F98" s="257"/>
      <c r="G98" s="257"/>
      <c r="H98" s="257"/>
      <c r="I98" s="257"/>
      <c r="J98" s="257"/>
      <c r="K98" s="258"/>
    </row>
    <row r="99" spans="2:11" s="1" customFormat="1" ht="18.75" customHeight="1">
      <c r="B99" s="259"/>
      <c r="C99" s="260"/>
      <c r="D99" s="260"/>
      <c r="E99" s="260"/>
      <c r="F99" s="260"/>
      <c r="G99" s="260"/>
      <c r="H99" s="260"/>
      <c r="I99" s="260"/>
      <c r="J99" s="260"/>
      <c r="K99" s="259"/>
    </row>
    <row r="100" spans="2:11" s="1" customFormat="1" ht="18.75" customHeight="1">
      <c r="B100" s="237"/>
      <c r="C100" s="237"/>
      <c r="D100" s="237"/>
      <c r="E100" s="237"/>
      <c r="F100" s="237"/>
      <c r="G100" s="237"/>
      <c r="H100" s="237"/>
      <c r="I100" s="237"/>
      <c r="J100" s="237"/>
      <c r="K100" s="237"/>
    </row>
    <row r="101" spans="2:11" s="1" customFormat="1" ht="7.5" customHeight="1">
      <c r="B101" s="238"/>
      <c r="C101" s="239"/>
      <c r="D101" s="239"/>
      <c r="E101" s="239"/>
      <c r="F101" s="239"/>
      <c r="G101" s="239"/>
      <c r="H101" s="239"/>
      <c r="I101" s="239"/>
      <c r="J101" s="239"/>
      <c r="K101" s="240"/>
    </row>
    <row r="102" spans="2:11" s="1" customFormat="1" ht="45" customHeight="1">
      <c r="B102" s="241"/>
      <c r="C102" s="353" t="s">
        <v>2226</v>
      </c>
      <c r="D102" s="353"/>
      <c r="E102" s="353"/>
      <c r="F102" s="353"/>
      <c r="G102" s="353"/>
      <c r="H102" s="353"/>
      <c r="I102" s="353"/>
      <c r="J102" s="353"/>
      <c r="K102" s="242"/>
    </row>
    <row r="103" spans="2:11" s="1" customFormat="1" ht="17.25" customHeight="1">
      <c r="B103" s="241"/>
      <c r="C103" s="243" t="s">
        <v>2182</v>
      </c>
      <c r="D103" s="243"/>
      <c r="E103" s="243"/>
      <c r="F103" s="243" t="s">
        <v>2183</v>
      </c>
      <c r="G103" s="244"/>
      <c r="H103" s="243" t="s">
        <v>56</v>
      </c>
      <c r="I103" s="243" t="s">
        <v>59</v>
      </c>
      <c r="J103" s="243" t="s">
        <v>2184</v>
      </c>
      <c r="K103" s="242"/>
    </row>
    <row r="104" spans="2:11" s="1" customFormat="1" ht="17.25" customHeight="1">
      <c r="B104" s="241"/>
      <c r="C104" s="245" t="s">
        <v>2185</v>
      </c>
      <c r="D104" s="245"/>
      <c r="E104" s="245"/>
      <c r="F104" s="246" t="s">
        <v>2186</v>
      </c>
      <c r="G104" s="247"/>
      <c r="H104" s="245"/>
      <c r="I104" s="245"/>
      <c r="J104" s="245" t="s">
        <v>2187</v>
      </c>
      <c r="K104" s="242"/>
    </row>
    <row r="105" spans="2:11" s="1" customFormat="1" ht="5.25" customHeight="1">
      <c r="B105" s="241"/>
      <c r="C105" s="243"/>
      <c r="D105" s="243"/>
      <c r="E105" s="243"/>
      <c r="F105" s="243"/>
      <c r="G105" s="261"/>
      <c r="H105" s="243"/>
      <c r="I105" s="243"/>
      <c r="J105" s="243"/>
      <c r="K105" s="242"/>
    </row>
    <row r="106" spans="2:11" s="1" customFormat="1" ht="15" customHeight="1">
      <c r="B106" s="241"/>
      <c r="C106" s="230" t="s">
        <v>55</v>
      </c>
      <c r="D106" s="250"/>
      <c r="E106" s="250"/>
      <c r="F106" s="251" t="s">
        <v>2188</v>
      </c>
      <c r="G106" s="230"/>
      <c r="H106" s="230" t="s">
        <v>2227</v>
      </c>
      <c r="I106" s="230" t="s">
        <v>2190</v>
      </c>
      <c r="J106" s="230">
        <v>20</v>
      </c>
      <c r="K106" s="242"/>
    </row>
    <row r="107" spans="2:11" s="1" customFormat="1" ht="15" customHeight="1">
      <c r="B107" s="241"/>
      <c r="C107" s="230" t="s">
        <v>2191</v>
      </c>
      <c r="D107" s="230"/>
      <c r="E107" s="230"/>
      <c r="F107" s="251" t="s">
        <v>2188</v>
      </c>
      <c r="G107" s="230"/>
      <c r="H107" s="230" t="s">
        <v>2227</v>
      </c>
      <c r="I107" s="230" t="s">
        <v>2190</v>
      </c>
      <c r="J107" s="230">
        <v>120</v>
      </c>
      <c r="K107" s="242"/>
    </row>
    <row r="108" spans="2:11" s="1" customFormat="1" ht="15" customHeight="1">
      <c r="B108" s="253"/>
      <c r="C108" s="230" t="s">
        <v>2193</v>
      </c>
      <c r="D108" s="230"/>
      <c r="E108" s="230"/>
      <c r="F108" s="251" t="s">
        <v>2194</v>
      </c>
      <c r="G108" s="230"/>
      <c r="H108" s="230" t="s">
        <v>2227</v>
      </c>
      <c r="I108" s="230" t="s">
        <v>2190</v>
      </c>
      <c r="J108" s="230">
        <v>50</v>
      </c>
      <c r="K108" s="242"/>
    </row>
    <row r="109" spans="2:11" s="1" customFormat="1" ht="15" customHeight="1">
      <c r="B109" s="253"/>
      <c r="C109" s="230" t="s">
        <v>2196</v>
      </c>
      <c r="D109" s="230"/>
      <c r="E109" s="230"/>
      <c r="F109" s="251" t="s">
        <v>2188</v>
      </c>
      <c r="G109" s="230"/>
      <c r="H109" s="230" t="s">
        <v>2227</v>
      </c>
      <c r="I109" s="230" t="s">
        <v>2198</v>
      </c>
      <c r="J109" s="230"/>
      <c r="K109" s="242"/>
    </row>
    <row r="110" spans="2:11" s="1" customFormat="1" ht="15" customHeight="1">
      <c r="B110" s="253"/>
      <c r="C110" s="230" t="s">
        <v>2207</v>
      </c>
      <c r="D110" s="230"/>
      <c r="E110" s="230"/>
      <c r="F110" s="251" t="s">
        <v>2194</v>
      </c>
      <c r="G110" s="230"/>
      <c r="H110" s="230" t="s">
        <v>2227</v>
      </c>
      <c r="I110" s="230" t="s">
        <v>2190</v>
      </c>
      <c r="J110" s="230">
        <v>50</v>
      </c>
      <c r="K110" s="242"/>
    </row>
    <row r="111" spans="2:11" s="1" customFormat="1" ht="15" customHeight="1">
      <c r="B111" s="253"/>
      <c r="C111" s="230" t="s">
        <v>2215</v>
      </c>
      <c r="D111" s="230"/>
      <c r="E111" s="230"/>
      <c r="F111" s="251" t="s">
        <v>2194</v>
      </c>
      <c r="G111" s="230"/>
      <c r="H111" s="230" t="s">
        <v>2227</v>
      </c>
      <c r="I111" s="230" t="s">
        <v>2190</v>
      </c>
      <c r="J111" s="230">
        <v>50</v>
      </c>
      <c r="K111" s="242"/>
    </row>
    <row r="112" spans="2:11" s="1" customFormat="1" ht="15" customHeight="1">
      <c r="B112" s="253"/>
      <c r="C112" s="230" t="s">
        <v>2213</v>
      </c>
      <c r="D112" s="230"/>
      <c r="E112" s="230"/>
      <c r="F112" s="251" t="s">
        <v>2194</v>
      </c>
      <c r="G112" s="230"/>
      <c r="H112" s="230" t="s">
        <v>2227</v>
      </c>
      <c r="I112" s="230" t="s">
        <v>2190</v>
      </c>
      <c r="J112" s="230">
        <v>50</v>
      </c>
      <c r="K112" s="242"/>
    </row>
    <row r="113" spans="2:11" s="1" customFormat="1" ht="15" customHeight="1">
      <c r="B113" s="253"/>
      <c r="C113" s="230" t="s">
        <v>55</v>
      </c>
      <c r="D113" s="230"/>
      <c r="E113" s="230"/>
      <c r="F113" s="251" t="s">
        <v>2188</v>
      </c>
      <c r="G113" s="230"/>
      <c r="H113" s="230" t="s">
        <v>2228</v>
      </c>
      <c r="I113" s="230" t="s">
        <v>2190</v>
      </c>
      <c r="J113" s="230">
        <v>20</v>
      </c>
      <c r="K113" s="242"/>
    </row>
    <row r="114" spans="2:11" s="1" customFormat="1" ht="15" customHeight="1">
      <c r="B114" s="253"/>
      <c r="C114" s="230" t="s">
        <v>2229</v>
      </c>
      <c r="D114" s="230"/>
      <c r="E114" s="230"/>
      <c r="F114" s="251" t="s">
        <v>2188</v>
      </c>
      <c r="G114" s="230"/>
      <c r="H114" s="230" t="s">
        <v>2230</v>
      </c>
      <c r="I114" s="230" t="s">
        <v>2190</v>
      </c>
      <c r="J114" s="230">
        <v>120</v>
      </c>
      <c r="K114" s="242"/>
    </row>
    <row r="115" spans="2:11" s="1" customFormat="1" ht="15" customHeight="1">
      <c r="B115" s="253"/>
      <c r="C115" s="230" t="s">
        <v>40</v>
      </c>
      <c r="D115" s="230"/>
      <c r="E115" s="230"/>
      <c r="F115" s="251" t="s">
        <v>2188</v>
      </c>
      <c r="G115" s="230"/>
      <c r="H115" s="230" t="s">
        <v>2231</v>
      </c>
      <c r="I115" s="230" t="s">
        <v>2222</v>
      </c>
      <c r="J115" s="230"/>
      <c r="K115" s="242"/>
    </row>
    <row r="116" spans="2:11" s="1" customFormat="1" ht="15" customHeight="1">
      <c r="B116" s="253"/>
      <c r="C116" s="230" t="s">
        <v>50</v>
      </c>
      <c r="D116" s="230"/>
      <c r="E116" s="230"/>
      <c r="F116" s="251" t="s">
        <v>2188</v>
      </c>
      <c r="G116" s="230"/>
      <c r="H116" s="230" t="s">
        <v>2232</v>
      </c>
      <c r="I116" s="230" t="s">
        <v>2222</v>
      </c>
      <c r="J116" s="230"/>
      <c r="K116" s="242"/>
    </row>
    <row r="117" spans="2:11" s="1" customFormat="1" ht="15" customHeight="1">
      <c r="B117" s="253"/>
      <c r="C117" s="230" t="s">
        <v>59</v>
      </c>
      <c r="D117" s="230"/>
      <c r="E117" s="230"/>
      <c r="F117" s="251" t="s">
        <v>2188</v>
      </c>
      <c r="G117" s="230"/>
      <c r="H117" s="230" t="s">
        <v>2233</v>
      </c>
      <c r="I117" s="230" t="s">
        <v>2234</v>
      </c>
      <c r="J117" s="230"/>
      <c r="K117" s="242"/>
    </row>
    <row r="118" spans="2:11" s="1" customFormat="1" ht="15" customHeight="1">
      <c r="B118" s="256"/>
      <c r="C118" s="262"/>
      <c r="D118" s="262"/>
      <c r="E118" s="262"/>
      <c r="F118" s="262"/>
      <c r="G118" s="262"/>
      <c r="H118" s="262"/>
      <c r="I118" s="262"/>
      <c r="J118" s="262"/>
      <c r="K118" s="258"/>
    </row>
    <row r="119" spans="2:11" s="1" customFormat="1" ht="18.75" customHeight="1">
      <c r="B119" s="263"/>
      <c r="C119" s="264"/>
      <c r="D119" s="264"/>
      <c r="E119" s="264"/>
      <c r="F119" s="265"/>
      <c r="G119" s="264"/>
      <c r="H119" s="264"/>
      <c r="I119" s="264"/>
      <c r="J119" s="264"/>
      <c r="K119" s="263"/>
    </row>
    <row r="120" spans="2:11" s="1" customFormat="1" ht="18.75" customHeight="1">
      <c r="B120" s="237"/>
      <c r="C120" s="237"/>
      <c r="D120" s="237"/>
      <c r="E120" s="237"/>
      <c r="F120" s="237"/>
      <c r="G120" s="237"/>
      <c r="H120" s="237"/>
      <c r="I120" s="237"/>
      <c r="J120" s="237"/>
      <c r="K120" s="237"/>
    </row>
    <row r="121" spans="2:11" s="1" customFormat="1" ht="7.5" customHeight="1">
      <c r="B121" s="266"/>
      <c r="C121" s="267"/>
      <c r="D121" s="267"/>
      <c r="E121" s="267"/>
      <c r="F121" s="267"/>
      <c r="G121" s="267"/>
      <c r="H121" s="267"/>
      <c r="I121" s="267"/>
      <c r="J121" s="267"/>
      <c r="K121" s="268"/>
    </row>
    <row r="122" spans="2:11" s="1" customFormat="1" ht="45" customHeight="1">
      <c r="B122" s="269"/>
      <c r="C122" s="354" t="s">
        <v>2235</v>
      </c>
      <c r="D122" s="354"/>
      <c r="E122" s="354"/>
      <c r="F122" s="354"/>
      <c r="G122" s="354"/>
      <c r="H122" s="354"/>
      <c r="I122" s="354"/>
      <c r="J122" s="354"/>
      <c r="K122" s="270"/>
    </row>
    <row r="123" spans="2:11" s="1" customFormat="1" ht="17.25" customHeight="1">
      <c r="B123" s="271"/>
      <c r="C123" s="243" t="s">
        <v>2182</v>
      </c>
      <c r="D123" s="243"/>
      <c r="E123" s="243"/>
      <c r="F123" s="243" t="s">
        <v>2183</v>
      </c>
      <c r="G123" s="244"/>
      <c r="H123" s="243" t="s">
        <v>56</v>
      </c>
      <c r="I123" s="243" t="s">
        <v>59</v>
      </c>
      <c r="J123" s="243" t="s">
        <v>2184</v>
      </c>
      <c r="K123" s="272"/>
    </row>
    <row r="124" spans="2:11" s="1" customFormat="1" ht="17.25" customHeight="1">
      <c r="B124" s="271"/>
      <c r="C124" s="245" t="s">
        <v>2185</v>
      </c>
      <c r="D124" s="245"/>
      <c r="E124" s="245"/>
      <c r="F124" s="246" t="s">
        <v>2186</v>
      </c>
      <c r="G124" s="247"/>
      <c r="H124" s="245"/>
      <c r="I124" s="245"/>
      <c r="J124" s="245" t="s">
        <v>2187</v>
      </c>
      <c r="K124" s="272"/>
    </row>
    <row r="125" spans="2:11" s="1" customFormat="1" ht="5.25" customHeight="1">
      <c r="B125" s="273"/>
      <c r="C125" s="248"/>
      <c r="D125" s="248"/>
      <c r="E125" s="248"/>
      <c r="F125" s="248"/>
      <c r="G125" s="274"/>
      <c r="H125" s="248"/>
      <c r="I125" s="248"/>
      <c r="J125" s="248"/>
      <c r="K125" s="275"/>
    </row>
    <row r="126" spans="2:11" s="1" customFormat="1" ht="15" customHeight="1">
      <c r="B126" s="273"/>
      <c r="C126" s="230" t="s">
        <v>2191</v>
      </c>
      <c r="D126" s="250"/>
      <c r="E126" s="250"/>
      <c r="F126" s="251" t="s">
        <v>2188</v>
      </c>
      <c r="G126" s="230"/>
      <c r="H126" s="230" t="s">
        <v>2227</v>
      </c>
      <c r="I126" s="230" t="s">
        <v>2190</v>
      </c>
      <c r="J126" s="230">
        <v>120</v>
      </c>
      <c r="K126" s="276"/>
    </row>
    <row r="127" spans="2:11" s="1" customFormat="1" ht="15" customHeight="1">
      <c r="B127" s="273"/>
      <c r="C127" s="230" t="s">
        <v>2236</v>
      </c>
      <c r="D127" s="230"/>
      <c r="E127" s="230"/>
      <c r="F127" s="251" t="s">
        <v>2188</v>
      </c>
      <c r="G127" s="230"/>
      <c r="H127" s="230" t="s">
        <v>2237</v>
      </c>
      <c r="I127" s="230" t="s">
        <v>2190</v>
      </c>
      <c r="J127" s="230" t="s">
        <v>2238</v>
      </c>
      <c r="K127" s="276"/>
    </row>
    <row r="128" spans="2:11" s="1" customFormat="1" ht="15" customHeight="1">
      <c r="B128" s="273"/>
      <c r="C128" s="230" t="s">
        <v>87</v>
      </c>
      <c r="D128" s="230"/>
      <c r="E128" s="230"/>
      <c r="F128" s="251" t="s">
        <v>2188</v>
      </c>
      <c r="G128" s="230"/>
      <c r="H128" s="230" t="s">
        <v>2239</v>
      </c>
      <c r="I128" s="230" t="s">
        <v>2190</v>
      </c>
      <c r="J128" s="230" t="s">
        <v>2238</v>
      </c>
      <c r="K128" s="276"/>
    </row>
    <row r="129" spans="2:11" s="1" customFormat="1" ht="15" customHeight="1">
      <c r="B129" s="273"/>
      <c r="C129" s="230" t="s">
        <v>2199</v>
      </c>
      <c r="D129" s="230"/>
      <c r="E129" s="230"/>
      <c r="F129" s="251" t="s">
        <v>2194</v>
      </c>
      <c r="G129" s="230"/>
      <c r="H129" s="230" t="s">
        <v>2200</v>
      </c>
      <c r="I129" s="230" t="s">
        <v>2190</v>
      </c>
      <c r="J129" s="230">
        <v>15</v>
      </c>
      <c r="K129" s="276"/>
    </row>
    <row r="130" spans="2:11" s="1" customFormat="1" ht="15" customHeight="1">
      <c r="B130" s="273"/>
      <c r="C130" s="254" t="s">
        <v>2201</v>
      </c>
      <c r="D130" s="254"/>
      <c r="E130" s="254"/>
      <c r="F130" s="255" t="s">
        <v>2194</v>
      </c>
      <c r="G130" s="254"/>
      <c r="H130" s="254" t="s">
        <v>2202</v>
      </c>
      <c r="I130" s="254" t="s">
        <v>2190</v>
      </c>
      <c r="J130" s="254">
        <v>15</v>
      </c>
      <c r="K130" s="276"/>
    </row>
    <row r="131" spans="2:11" s="1" customFormat="1" ht="15" customHeight="1">
      <c r="B131" s="273"/>
      <c r="C131" s="254" t="s">
        <v>2203</v>
      </c>
      <c r="D131" s="254"/>
      <c r="E131" s="254"/>
      <c r="F131" s="255" t="s">
        <v>2194</v>
      </c>
      <c r="G131" s="254"/>
      <c r="H131" s="254" t="s">
        <v>2204</v>
      </c>
      <c r="I131" s="254" t="s">
        <v>2190</v>
      </c>
      <c r="J131" s="254">
        <v>20</v>
      </c>
      <c r="K131" s="276"/>
    </row>
    <row r="132" spans="2:11" s="1" customFormat="1" ht="15" customHeight="1">
      <c r="B132" s="273"/>
      <c r="C132" s="254" t="s">
        <v>2205</v>
      </c>
      <c r="D132" s="254"/>
      <c r="E132" s="254"/>
      <c r="F132" s="255" t="s">
        <v>2194</v>
      </c>
      <c r="G132" s="254"/>
      <c r="H132" s="254" t="s">
        <v>2206</v>
      </c>
      <c r="I132" s="254" t="s">
        <v>2190</v>
      </c>
      <c r="J132" s="254">
        <v>20</v>
      </c>
      <c r="K132" s="276"/>
    </row>
    <row r="133" spans="2:11" s="1" customFormat="1" ht="15" customHeight="1">
      <c r="B133" s="273"/>
      <c r="C133" s="230" t="s">
        <v>2193</v>
      </c>
      <c r="D133" s="230"/>
      <c r="E133" s="230"/>
      <c r="F133" s="251" t="s">
        <v>2194</v>
      </c>
      <c r="G133" s="230"/>
      <c r="H133" s="230" t="s">
        <v>2227</v>
      </c>
      <c r="I133" s="230" t="s">
        <v>2190</v>
      </c>
      <c r="J133" s="230">
        <v>50</v>
      </c>
      <c r="K133" s="276"/>
    </row>
    <row r="134" spans="2:11" s="1" customFormat="1" ht="15" customHeight="1">
      <c r="B134" s="273"/>
      <c r="C134" s="230" t="s">
        <v>2207</v>
      </c>
      <c r="D134" s="230"/>
      <c r="E134" s="230"/>
      <c r="F134" s="251" t="s">
        <v>2194</v>
      </c>
      <c r="G134" s="230"/>
      <c r="H134" s="230" t="s">
        <v>2227</v>
      </c>
      <c r="I134" s="230" t="s">
        <v>2190</v>
      </c>
      <c r="J134" s="230">
        <v>50</v>
      </c>
      <c r="K134" s="276"/>
    </row>
    <row r="135" spans="2:11" s="1" customFormat="1" ht="15" customHeight="1">
      <c r="B135" s="273"/>
      <c r="C135" s="230" t="s">
        <v>2213</v>
      </c>
      <c r="D135" s="230"/>
      <c r="E135" s="230"/>
      <c r="F135" s="251" t="s">
        <v>2194</v>
      </c>
      <c r="G135" s="230"/>
      <c r="H135" s="230" t="s">
        <v>2227</v>
      </c>
      <c r="I135" s="230" t="s">
        <v>2190</v>
      </c>
      <c r="J135" s="230">
        <v>50</v>
      </c>
      <c r="K135" s="276"/>
    </row>
    <row r="136" spans="2:11" s="1" customFormat="1" ht="15" customHeight="1">
      <c r="B136" s="273"/>
      <c r="C136" s="230" t="s">
        <v>2215</v>
      </c>
      <c r="D136" s="230"/>
      <c r="E136" s="230"/>
      <c r="F136" s="251" t="s">
        <v>2194</v>
      </c>
      <c r="G136" s="230"/>
      <c r="H136" s="230" t="s">
        <v>2227</v>
      </c>
      <c r="I136" s="230" t="s">
        <v>2190</v>
      </c>
      <c r="J136" s="230">
        <v>50</v>
      </c>
      <c r="K136" s="276"/>
    </row>
    <row r="137" spans="2:11" s="1" customFormat="1" ht="15" customHeight="1">
      <c r="B137" s="273"/>
      <c r="C137" s="230" t="s">
        <v>1807</v>
      </c>
      <c r="D137" s="230"/>
      <c r="E137" s="230"/>
      <c r="F137" s="251" t="s">
        <v>2194</v>
      </c>
      <c r="G137" s="230"/>
      <c r="H137" s="230" t="s">
        <v>2240</v>
      </c>
      <c r="I137" s="230" t="s">
        <v>2190</v>
      </c>
      <c r="J137" s="230">
        <v>255</v>
      </c>
      <c r="K137" s="276"/>
    </row>
    <row r="138" spans="2:11" s="1" customFormat="1" ht="15" customHeight="1">
      <c r="B138" s="273"/>
      <c r="C138" s="230" t="s">
        <v>2217</v>
      </c>
      <c r="D138" s="230"/>
      <c r="E138" s="230"/>
      <c r="F138" s="251" t="s">
        <v>2188</v>
      </c>
      <c r="G138" s="230"/>
      <c r="H138" s="230" t="s">
        <v>2241</v>
      </c>
      <c r="I138" s="230" t="s">
        <v>2219</v>
      </c>
      <c r="J138" s="230"/>
      <c r="K138" s="276"/>
    </row>
    <row r="139" spans="2:11" s="1" customFormat="1" ht="15" customHeight="1">
      <c r="B139" s="273"/>
      <c r="C139" s="230" t="s">
        <v>2220</v>
      </c>
      <c r="D139" s="230"/>
      <c r="E139" s="230"/>
      <c r="F139" s="251" t="s">
        <v>2188</v>
      </c>
      <c r="G139" s="230"/>
      <c r="H139" s="230" t="s">
        <v>2242</v>
      </c>
      <c r="I139" s="230" t="s">
        <v>2222</v>
      </c>
      <c r="J139" s="230"/>
      <c r="K139" s="276"/>
    </row>
    <row r="140" spans="2:11" s="1" customFormat="1" ht="15" customHeight="1">
      <c r="B140" s="273"/>
      <c r="C140" s="230" t="s">
        <v>2223</v>
      </c>
      <c r="D140" s="230"/>
      <c r="E140" s="230"/>
      <c r="F140" s="251" t="s">
        <v>2188</v>
      </c>
      <c r="G140" s="230"/>
      <c r="H140" s="230" t="s">
        <v>2223</v>
      </c>
      <c r="I140" s="230" t="s">
        <v>2222</v>
      </c>
      <c r="J140" s="230"/>
      <c r="K140" s="276"/>
    </row>
    <row r="141" spans="2:11" s="1" customFormat="1" ht="15" customHeight="1">
      <c r="B141" s="273"/>
      <c r="C141" s="230" t="s">
        <v>40</v>
      </c>
      <c r="D141" s="230"/>
      <c r="E141" s="230"/>
      <c r="F141" s="251" t="s">
        <v>2188</v>
      </c>
      <c r="G141" s="230"/>
      <c r="H141" s="230" t="s">
        <v>2243</v>
      </c>
      <c r="I141" s="230" t="s">
        <v>2222</v>
      </c>
      <c r="J141" s="230"/>
      <c r="K141" s="276"/>
    </row>
    <row r="142" spans="2:11" s="1" customFormat="1" ht="15" customHeight="1">
      <c r="B142" s="273"/>
      <c r="C142" s="230" t="s">
        <v>2244</v>
      </c>
      <c r="D142" s="230"/>
      <c r="E142" s="230"/>
      <c r="F142" s="251" t="s">
        <v>2188</v>
      </c>
      <c r="G142" s="230"/>
      <c r="H142" s="230" t="s">
        <v>2245</v>
      </c>
      <c r="I142" s="230" t="s">
        <v>2222</v>
      </c>
      <c r="J142" s="230"/>
      <c r="K142" s="276"/>
    </row>
    <row r="143" spans="2:11" s="1" customFormat="1" ht="15" customHeight="1">
      <c r="B143" s="277"/>
      <c r="C143" s="278"/>
      <c r="D143" s="278"/>
      <c r="E143" s="278"/>
      <c r="F143" s="278"/>
      <c r="G143" s="278"/>
      <c r="H143" s="278"/>
      <c r="I143" s="278"/>
      <c r="J143" s="278"/>
      <c r="K143" s="279"/>
    </row>
    <row r="144" spans="2:11" s="1" customFormat="1" ht="18.75" customHeight="1">
      <c r="B144" s="264"/>
      <c r="C144" s="264"/>
      <c r="D144" s="264"/>
      <c r="E144" s="264"/>
      <c r="F144" s="265"/>
      <c r="G144" s="264"/>
      <c r="H144" s="264"/>
      <c r="I144" s="264"/>
      <c r="J144" s="264"/>
      <c r="K144" s="264"/>
    </row>
    <row r="145" spans="2:11" s="1" customFormat="1" ht="18.75" customHeight="1">
      <c r="B145" s="237"/>
      <c r="C145" s="237"/>
      <c r="D145" s="237"/>
      <c r="E145" s="237"/>
      <c r="F145" s="237"/>
      <c r="G145" s="237"/>
      <c r="H145" s="237"/>
      <c r="I145" s="237"/>
      <c r="J145" s="237"/>
      <c r="K145" s="237"/>
    </row>
    <row r="146" spans="2:11" s="1" customFormat="1" ht="7.5" customHeight="1">
      <c r="B146" s="238"/>
      <c r="C146" s="239"/>
      <c r="D146" s="239"/>
      <c r="E146" s="239"/>
      <c r="F146" s="239"/>
      <c r="G146" s="239"/>
      <c r="H146" s="239"/>
      <c r="I146" s="239"/>
      <c r="J146" s="239"/>
      <c r="K146" s="240"/>
    </row>
    <row r="147" spans="2:11" s="1" customFormat="1" ht="45" customHeight="1">
      <c r="B147" s="241"/>
      <c r="C147" s="353" t="s">
        <v>2246</v>
      </c>
      <c r="D147" s="353"/>
      <c r="E147" s="353"/>
      <c r="F147" s="353"/>
      <c r="G147" s="353"/>
      <c r="H147" s="353"/>
      <c r="I147" s="353"/>
      <c r="J147" s="353"/>
      <c r="K147" s="242"/>
    </row>
    <row r="148" spans="2:11" s="1" customFormat="1" ht="17.25" customHeight="1">
      <c r="B148" s="241"/>
      <c r="C148" s="243" t="s">
        <v>2182</v>
      </c>
      <c r="D148" s="243"/>
      <c r="E148" s="243"/>
      <c r="F148" s="243" t="s">
        <v>2183</v>
      </c>
      <c r="G148" s="244"/>
      <c r="H148" s="243" t="s">
        <v>56</v>
      </c>
      <c r="I148" s="243" t="s">
        <v>59</v>
      </c>
      <c r="J148" s="243" t="s">
        <v>2184</v>
      </c>
      <c r="K148" s="242"/>
    </row>
    <row r="149" spans="2:11" s="1" customFormat="1" ht="17.25" customHeight="1">
      <c r="B149" s="241"/>
      <c r="C149" s="245" t="s">
        <v>2185</v>
      </c>
      <c r="D149" s="245"/>
      <c r="E149" s="245"/>
      <c r="F149" s="246" t="s">
        <v>2186</v>
      </c>
      <c r="G149" s="247"/>
      <c r="H149" s="245"/>
      <c r="I149" s="245"/>
      <c r="J149" s="245" t="s">
        <v>2187</v>
      </c>
      <c r="K149" s="242"/>
    </row>
    <row r="150" spans="2:11" s="1" customFormat="1" ht="5.25" customHeight="1">
      <c r="B150" s="253"/>
      <c r="C150" s="248"/>
      <c r="D150" s="248"/>
      <c r="E150" s="248"/>
      <c r="F150" s="248"/>
      <c r="G150" s="249"/>
      <c r="H150" s="248"/>
      <c r="I150" s="248"/>
      <c r="J150" s="248"/>
      <c r="K150" s="276"/>
    </row>
    <row r="151" spans="2:11" s="1" customFormat="1" ht="15" customHeight="1">
      <c r="B151" s="253"/>
      <c r="C151" s="280" t="s">
        <v>2191</v>
      </c>
      <c r="D151" s="230"/>
      <c r="E151" s="230"/>
      <c r="F151" s="281" t="s">
        <v>2188</v>
      </c>
      <c r="G151" s="230"/>
      <c r="H151" s="280" t="s">
        <v>2227</v>
      </c>
      <c r="I151" s="280" t="s">
        <v>2190</v>
      </c>
      <c r="J151" s="280">
        <v>120</v>
      </c>
      <c r="K151" s="276"/>
    </row>
    <row r="152" spans="2:11" s="1" customFormat="1" ht="15" customHeight="1">
      <c r="B152" s="253"/>
      <c r="C152" s="280" t="s">
        <v>2236</v>
      </c>
      <c r="D152" s="230"/>
      <c r="E152" s="230"/>
      <c r="F152" s="281" t="s">
        <v>2188</v>
      </c>
      <c r="G152" s="230"/>
      <c r="H152" s="280" t="s">
        <v>2247</v>
      </c>
      <c r="I152" s="280" t="s">
        <v>2190</v>
      </c>
      <c r="J152" s="280" t="s">
        <v>2238</v>
      </c>
      <c r="K152" s="276"/>
    </row>
    <row r="153" spans="2:11" s="1" customFormat="1" ht="15" customHeight="1">
      <c r="B153" s="253"/>
      <c r="C153" s="280" t="s">
        <v>87</v>
      </c>
      <c r="D153" s="230"/>
      <c r="E153" s="230"/>
      <c r="F153" s="281" t="s">
        <v>2188</v>
      </c>
      <c r="G153" s="230"/>
      <c r="H153" s="280" t="s">
        <v>2248</v>
      </c>
      <c r="I153" s="280" t="s">
        <v>2190</v>
      </c>
      <c r="J153" s="280" t="s">
        <v>2238</v>
      </c>
      <c r="K153" s="276"/>
    </row>
    <row r="154" spans="2:11" s="1" customFormat="1" ht="15" customHeight="1">
      <c r="B154" s="253"/>
      <c r="C154" s="280" t="s">
        <v>2193</v>
      </c>
      <c r="D154" s="230"/>
      <c r="E154" s="230"/>
      <c r="F154" s="281" t="s">
        <v>2194</v>
      </c>
      <c r="G154" s="230"/>
      <c r="H154" s="280" t="s">
        <v>2227</v>
      </c>
      <c r="I154" s="280" t="s">
        <v>2190</v>
      </c>
      <c r="J154" s="280">
        <v>50</v>
      </c>
      <c r="K154" s="276"/>
    </row>
    <row r="155" spans="2:11" s="1" customFormat="1" ht="15" customHeight="1">
      <c r="B155" s="253"/>
      <c r="C155" s="280" t="s">
        <v>2196</v>
      </c>
      <c r="D155" s="230"/>
      <c r="E155" s="230"/>
      <c r="F155" s="281" t="s">
        <v>2188</v>
      </c>
      <c r="G155" s="230"/>
      <c r="H155" s="280" t="s">
        <v>2227</v>
      </c>
      <c r="I155" s="280" t="s">
        <v>2198</v>
      </c>
      <c r="J155" s="280"/>
      <c r="K155" s="276"/>
    </row>
    <row r="156" spans="2:11" s="1" customFormat="1" ht="15" customHeight="1">
      <c r="B156" s="253"/>
      <c r="C156" s="280" t="s">
        <v>2207</v>
      </c>
      <c r="D156" s="230"/>
      <c r="E156" s="230"/>
      <c r="F156" s="281" t="s">
        <v>2194</v>
      </c>
      <c r="G156" s="230"/>
      <c r="H156" s="280" t="s">
        <v>2227</v>
      </c>
      <c r="I156" s="280" t="s">
        <v>2190</v>
      </c>
      <c r="J156" s="280">
        <v>50</v>
      </c>
      <c r="K156" s="276"/>
    </row>
    <row r="157" spans="2:11" s="1" customFormat="1" ht="15" customHeight="1">
      <c r="B157" s="253"/>
      <c r="C157" s="280" t="s">
        <v>2215</v>
      </c>
      <c r="D157" s="230"/>
      <c r="E157" s="230"/>
      <c r="F157" s="281" t="s">
        <v>2194</v>
      </c>
      <c r="G157" s="230"/>
      <c r="H157" s="280" t="s">
        <v>2227</v>
      </c>
      <c r="I157" s="280" t="s">
        <v>2190</v>
      </c>
      <c r="J157" s="280">
        <v>50</v>
      </c>
      <c r="K157" s="276"/>
    </row>
    <row r="158" spans="2:11" s="1" customFormat="1" ht="15" customHeight="1">
      <c r="B158" s="253"/>
      <c r="C158" s="280" t="s">
        <v>2213</v>
      </c>
      <c r="D158" s="230"/>
      <c r="E158" s="230"/>
      <c r="F158" s="281" t="s">
        <v>2194</v>
      </c>
      <c r="G158" s="230"/>
      <c r="H158" s="280" t="s">
        <v>2227</v>
      </c>
      <c r="I158" s="280" t="s">
        <v>2190</v>
      </c>
      <c r="J158" s="280">
        <v>50</v>
      </c>
      <c r="K158" s="276"/>
    </row>
    <row r="159" spans="2:11" s="1" customFormat="1" ht="15" customHeight="1">
      <c r="B159" s="253"/>
      <c r="C159" s="280" t="s">
        <v>117</v>
      </c>
      <c r="D159" s="230"/>
      <c r="E159" s="230"/>
      <c r="F159" s="281" t="s">
        <v>2188</v>
      </c>
      <c r="G159" s="230"/>
      <c r="H159" s="280" t="s">
        <v>2249</v>
      </c>
      <c r="I159" s="280" t="s">
        <v>2190</v>
      </c>
      <c r="J159" s="280" t="s">
        <v>2250</v>
      </c>
      <c r="K159" s="276"/>
    </row>
    <row r="160" spans="2:11" s="1" customFormat="1" ht="15" customHeight="1">
      <c r="B160" s="253"/>
      <c r="C160" s="280" t="s">
        <v>2251</v>
      </c>
      <c r="D160" s="230"/>
      <c r="E160" s="230"/>
      <c r="F160" s="281" t="s">
        <v>2188</v>
      </c>
      <c r="G160" s="230"/>
      <c r="H160" s="280" t="s">
        <v>2252</v>
      </c>
      <c r="I160" s="280" t="s">
        <v>2222</v>
      </c>
      <c r="J160" s="280"/>
      <c r="K160" s="276"/>
    </row>
    <row r="161" spans="2:11" s="1" customFormat="1" ht="15" customHeight="1">
      <c r="B161" s="282"/>
      <c r="C161" s="262"/>
      <c r="D161" s="262"/>
      <c r="E161" s="262"/>
      <c r="F161" s="262"/>
      <c r="G161" s="262"/>
      <c r="H161" s="262"/>
      <c r="I161" s="262"/>
      <c r="J161" s="262"/>
      <c r="K161" s="283"/>
    </row>
    <row r="162" spans="2:11" s="1" customFormat="1" ht="18.75" customHeight="1">
      <c r="B162" s="264"/>
      <c r="C162" s="274"/>
      <c r="D162" s="274"/>
      <c r="E162" s="274"/>
      <c r="F162" s="284"/>
      <c r="G162" s="274"/>
      <c r="H162" s="274"/>
      <c r="I162" s="274"/>
      <c r="J162" s="274"/>
      <c r="K162" s="264"/>
    </row>
    <row r="163" spans="2:11" s="1" customFormat="1" ht="18.75" customHeight="1">
      <c r="B163" s="237"/>
      <c r="C163" s="237"/>
      <c r="D163" s="237"/>
      <c r="E163" s="237"/>
      <c r="F163" s="237"/>
      <c r="G163" s="237"/>
      <c r="H163" s="237"/>
      <c r="I163" s="237"/>
      <c r="J163" s="237"/>
      <c r="K163" s="237"/>
    </row>
    <row r="164" spans="2:11" s="1" customFormat="1" ht="7.5" customHeight="1">
      <c r="B164" s="219"/>
      <c r="C164" s="220"/>
      <c r="D164" s="220"/>
      <c r="E164" s="220"/>
      <c r="F164" s="220"/>
      <c r="G164" s="220"/>
      <c r="H164" s="220"/>
      <c r="I164" s="220"/>
      <c r="J164" s="220"/>
      <c r="K164" s="221"/>
    </row>
    <row r="165" spans="2:11" s="1" customFormat="1" ht="45" customHeight="1">
      <c r="B165" s="222"/>
      <c r="C165" s="354" t="s">
        <v>2253</v>
      </c>
      <c r="D165" s="354"/>
      <c r="E165" s="354"/>
      <c r="F165" s="354"/>
      <c r="G165" s="354"/>
      <c r="H165" s="354"/>
      <c r="I165" s="354"/>
      <c r="J165" s="354"/>
      <c r="K165" s="223"/>
    </row>
    <row r="166" spans="2:11" s="1" customFormat="1" ht="17.25" customHeight="1">
      <c r="B166" s="222"/>
      <c r="C166" s="243" t="s">
        <v>2182</v>
      </c>
      <c r="D166" s="243"/>
      <c r="E166" s="243"/>
      <c r="F166" s="243" t="s">
        <v>2183</v>
      </c>
      <c r="G166" s="285"/>
      <c r="H166" s="286" t="s">
        <v>56</v>
      </c>
      <c r="I166" s="286" t="s">
        <v>59</v>
      </c>
      <c r="J166" s="243" t="s">
        <v>2184</v>
      </c>
      <c r="K166" s="223"/>
    </row>
    <row r="167" spans="2:11" s="1" customFormat="1" ht="17.25" customHeight="1">
      <c r="B167" s="224"/>
      <c r="C167" s="245" t="s">
        <v>2185</v>
      </c>
      <c r="D167" s="245"/>
      <c r="E167" s="245"/>
      <c r="F167" s="246" t="s">
        <v>2186</v>
      </c>
      <c r="G167" s="287"/>
      <c r="H167" s="288"/>
      <c r="I167" s="288"/>
      <c r="J167" s="245" t="s">
        <v>2187</v>
      </c>
      <c r="K167" s="225"/>
    </row>
    <row r="168" spans="2:11" s="1" customFormat="1" ht="5.25" customHeight="1">
      <c r="B168" s="253"/>
      <c r="C168" s="248"/>
      <c r="D168" s="248"/>
      <c r="E168" s="248"/>
      <c r="F168" s="248"/>
      <c r="G168" s="249"/>
      <c r="H168" s="248"/>
      <c r="I168" s="248"/>
      <c r="J168" s="248"/>
      <c r="K168" s="276"/>
    </row>
    <row r="169" spans="2:11" s="1" customFormat="1" ht="15" customHeight="1">
      <c r="B169" s="253"/>
      <c r="C169" s="230" t="s">
        <v>2191</v>
      </c>
      <c r="D169" s="230"/>
      <c r="E169" s="230"/>
      <c r="F169" s="251" t="s">
        <v>2188</v>
      </c>
      <c r="G169" s="230"/>
      <c r="H169" s="230" t="s">
        <v>2227</v>
      </c>
      <c r="I169" s="230" t="s">
        <v>2190</v>
      </c>
      <c r="J169" s="230">
        <v>120</v>
      </c>
      <c r="K169" s="276"/>
    </row>
    <row r="170" spans="2:11" s="1" customFormat="1" ht="15" customHeight="1">
      <c r="B170" s="253"/>
      <c r="C170" s="230" t="s">
        <v>2236</v>
      </c>
      <c r="D170" s="230"/>
      <c r="E170" s="230"/>
      <c r="F170" s="251" t="s">
        <v>2188</v>
      </c>
      <c r="G170" s="230"/>
      <c r="H170" s="230" t="s">
        <v>2237</v>
      </c>
      <c r="I170" s="230" t="s">
        <v>2190</v>
      </c>
      <c r="J170" s="230" t="s">
        <v>2238</v>
      </c>
      <c r="K170" s="276"/>
    </row>
    <row r="171" spans="2:11" s="1" customFormat="1" ht="15" customHeight="1">
      <c r="B171" s="253"/>
      <c r="C171" s="230" t="s">
        <v>87</v>
      </c>
      <c r="D171" s="230"/>
      <c r="E171" s="230"/>
      <c r="F171" s="251" t="s">
        <v>2188</v>
      </c>
      <c r="G171" s="230"/>
      <c r="H171" s="230" t="s">
        <v>2254</v>
      </c>
      <c r="I171" s="230" t="s">
        <v>2190</v>
      </c>
      <c r="J171" s="230" t="s">
        <v>2238</v>
      </c>
      <c r="K171" s="276"/>
    </row>
    <row r="172" spans="2:11" s="1" customFormat="1" ht="15" customHeight="1">
      <c r="B172" s="253"/>
      <c r="C172" s="230" t="s">
        <v>2193</v>
      </c>
      <c r="D172" s="230"/>
      <c r="E172" s="230"/>
      <c r="F172" s="251" t="s">
        <v>2194</v>
      </c>
      <c r="G172" s="230"/>
      <c r="H172" s="230" t="s">
        <v>2254</v>
      </c>
      <c r="I172" s="230" t="s">
        <v>2190</v>
      </c>
      <c r="J172" s="230">
        <v>50</v>
      </c>
      <c r="K172" s="276"/>
    </row>
    <row r="173" spans="2:11" s="1" customFormat="1" ht="15" customHeight="1">
      <c r="B173" s="253"/>
      <c r="C173" s="230" t="s">
        <v>2196</v>
      </c>
      <c r="D173" s="230"/>
      <c r="E173" s="230"/>
      <c r="F173" s="251" t="s">
        <v>2188</v>
      </c>
      <c r="G173" s="230"/>
      <c r="H173" s="230" t="s">
        <v>2254</v>
      </c>
      <c r="I173" s="230" t="s">
        <v>2198</v>
      </c>
      <c r="J173" s="230"/>
      <c r="K173" s="276"/>
    </row>
    <row r="174" spans="2:11" s="1" customFormat="1" ht="15" customHeight="1">
      <c r="B174" s="253"/>
      <c r="C174" s="230" t="s">
        <v>2207</v>
      </c>
      <c r="D174" s="230"/>
      <c r="E174" s="230"/>
      <c r="F174" s="251" t="s">
        <v>2194</v>
      </c>
      <c r="G174" s="230"/>
      <c r="H174" s="230" t="s">
        <v>2254</v>
      </c>
      <c r="I174" s="230" t="s">
        <v>2190</v>
      </c>
      <c r="J174" s="230">
        <v>50</v>
      </c>
      <c r="K174" s="276"/>
    </row>
    <row r="175" spans="2:11" s="1" customFormat="1" ht="15" customHeight="1">
      <c r="B175" s="253"/>
      <c r="C175" s="230" t="s">
        <v>2215</v>
      </c>
      <c r="D175" s="230"/>
      <c r="E175" s="230"/>
      <c r="F175" s="251" t="s">
        <v>2194</v>
      </c>
      <c r="G175" s="230"/>
      <c r="H175" s="230" t="s">
        <v>2254</v>
      </c>
      <c r="I175" s="230" t="s">
        <v>2190</v>
      </c>
      <c r="J175" s="230">
        <v>50</v>
      </c>
      <c r="K175" s="276"/>
    </row>
    <row r="176" spans="2:11" s="1" customFormat="1" ht="15" customHeight="1">
      <c r="B176" s="253"/>
      <c r="C176" s="230" t="s">
        <v>2213</v>
      </c>
      <c r="D176" s="230"/>
      <c r="E176" s="230"/>
      <c r="F176" s="251" t="s">
        <v>2194</v>
      </c>
      <c r="G176" s="230"/>
      <c r="H176" s="230" t="s">
        <v>2254</v>
      </c>
      <c r="I176" s="230" t="s">
        <v>2190</v>
      </c>
      <c r="J176" s="230">
        <v>50</v>
      </c>
      <c r="K176" s="276"/>
    </row>
    <row r="177" spans="2:11" s="1" customFormat="1" ht="15" customHeight="1">
      <c r="B177" s="253"/>
      <c r="C177" s="230" t="s">
        <v>154</v>
      </c>
      <c r="D177" s="230"/>
      <c r="E177" s="230"/>
      <c r="F177" s="251" t="s">
        <v>2188</v>
      </c>
      <c r="G177" s="230"/>
      <c r="H177" s="230" t="s">
        <v>2255</v>
      </c>
      <c r="I177" s="230" t="s">
        <v>2256</v>
      </c>
      <c r="J177" s="230"/>
      <c r="K177" s="276"/>
    </row>
    <row r="178" spans="2:11" s="1" customFormat="1" ht="15" customHeight="1">
      <c r="B178" s="253"/>
      <c r="C178" s="230" t="s">
        <v>59</v>
      </c>
      <c r="D178" s="230"/>
      <c r="E178" s="230"/>
      <c r="F178" s="251" t="s">
        <v>2188</v>
      </c>
      <c r="G178" s="230"/>
      <c r="H178" s="230" t="s">
        <v>2257</v>
      </c>
      <c r="I178" s="230" t="s">
        <v>2258</v>
      </c>
      <c r="J178" s="230">
        <v>1</v>
      </c>
      <c r="K178" s="276"/>
    </row>
    <row r="179" spans="2:11" s="1" customFormat="1" ht="15" customHeight="1">
      <c r="B179" s="253"/>
      <c r="C179" s="230" t="s">
        <v>55</v>
      </c>
      <c r="D179" s="230"/>
      <c r="E179" s="230"/>
      <c r="F179" s="251" t="s">
        <v>2188</v>
      </c>
      <c r="G179" s="230"/>
      <c r="H179" s="230" t="s">
        <v>2259</v>
      </c>
      <c r="I179" s="230" t="s">
        <v>2190</v>
      </c>
      <c r="J179" s="230">
        <v>20</v>
      </c>
      <c r="K179" s="276"/>
    </row>
    <row r="180" spans="2:11" s="1" customFormat="1" ht="15" customHeight="1">
      <c r="B180" s="253"/>
      <c r="C180" s="230" t="s">
        <v>56</v>
      </c>
      <c r="D180" s="230"/>
      <c r="E180" s="230"/>
      <c r="F180" s="251" t="s">
        <v>2188</v>
      </c>
      <c r="G180" s="230"/>
      <c r="H180" s="230" t="s">
        <v>2260</v>
      </c>
      <c r="I180" s="230" t="s">
        <v>2190</v>
      </c>
      <c r="J180" s="230">
        <v>255</v>
      </c>
      <c r="K180" s="276"/>
    </row>
    <row r="181" spans="2:11" s="1" customFormat="1" ht="15" customHeight="1">
      <c r="B181" s="253"/>
      <c r="C181" s="230" t="s">
        <v>155</v>
      </c>
      <c r="D181" s="230"/>
      <c r="E181" s="230"/>
      <c r="F181" s="251" t="s">
        <v>2188</v>
      </c>
      <c r="G181" s="230"/>
      <c r="H181" s="230" t="s">
        <v>2152</v>
      </c>
      <c r="I181" s="230" t="s">
        <v>2190</v>
      </c>
      <c r="J181" s="230">
        <v>10</v>
      </c>
      <c r="K181" s="276"/>
    </row>
    <row r="182" spans="2:11" s="1" customFormat="1" ht="15" customHeight="1">
      <c r="B182" s="253"/>
      <c r="C182" s="230" t="s">
        <v>156</v>
      </c>
      <c r="D182" s="230"/>
      <c r="E182" s="230"/>
      <c r="F182" s="251" t="s">
        <v>2188</v>
      </c>
      <c r="G182" s="230"/>
      <c r="H182" s="230" t="s">
        <v>2261</v>
      </c>
      <c r="I182" s="230" t="s">
        <v>2222</v>
      </c>
      <c r="J182" s="230"/>
      <c r="K182" s="276"/>
    </row>
    <row r="183" spans="2:11" s="1" customFormat="1" ht="15" customHeight="1">
      <c r="B183" s="253"/>
      <c r="C183" s="230" t="s">
        <v>2262</v>
      </c>
      <c r="D183" s="230"/>
      <c r="E183" s="230"/>
      <c r="F183" s="251" t="s">
        <v>2188</v>
      </c>
      <c r="G183" s="230"/>
      <c r="H183" s="230" t="s">
        <v>2263</v>
      </c>
      <c r="I183" s="230" t="s">
        <v>2222</v>
      </c>
      <c r="J183" s="230"/>
      <c r="K183" s="276"/>
    </row>
    <row r="184" spans="2:11" s="1" customFormat="1" ht="15" customHeight="1">
      <c r="B184" s="253"/>
      <c r="C184" s="230" t="s">
        <v>2251</v>
      </c>
      <c r="D184" s="230"/>
      <c r="E184" s="230"/>
      <c r="F184" s="251" t="s">
        <v>2188</v>
      </c>
      <c r="G184" s="230"/>
      <c r="H184" s="230" t="s">
        <v>2264</v>
      </c>
      <c r="I184" s="230" t="s">
        <v>2222</v>
      </c>
      <c r="J184" s="230"/>
      <c r="K184" s="276"/>
    </row>
    <row r="185" spans="2:11" s="1" customFormat="1" ht="15" customHeight="1">
      <c r="B185" s="253"/>
      <c r="C185" s="230" t="s">
        <v>158</v>
      </c>
      <c r="D185" s="230"/>
      <c r="E185" s="230"/>
      <c r="F185" s="251" t="s">
        <v>2194</v>
      </c>
      <c r="G185" s="230"/>
      <c r="H185" s="230" t="s">
        <v>2265</v>
      </c>
      <c r="I185" s="230" t="s">
        <v>2190</v>
      </c>
      <c r="J185" s="230">
        <v>50</v>
      </c>
      <c r="K185" s="276"/>
    </row>
    <row r="186" spans="2:11" s="1" customFormat="1" ht="15" customHeight="1">
      <c r="B186" s="253"/>
      <c r="C186" s="230" t="s">
        <v>2266</v>
      </c>
      <c r="D186" s="230"/>
      <c r="E186" s="230"/>
      <c r="F186" s="251" t="s">
        <v>2194</v>
      </c>
      <c r="G186" s="230"/>
      <c r="H186" s="230" t="s">
        <v>2267</v>
      </c>
      <c r="I186" s="230" t="s">
        <v>2268</v>
      </c>
      <c r="J186" s="230"/>
      <c r="K186" s="276"/>
    </row>
    <row r="187" spans="2:11" s="1" customFormat="1" ht="15" customHeight="1">
      <c r="B187" s="253"/>
      <c r="C187" s="230" t="s">
        <v>2269</v>
      </c>
      <c r="D187" s="230"/>
      <c r="E187" s="230"/>
      <c r="F187" s="251" t="s">
        <v>2194</v>
      </c>
      <c r="G187" s="230"/>
      <c r="H187" s="230" t="s">
        <v>2270</v>
      </c>
      <c r="I187" s="230" t="s">
        <v>2268</v>
      </c>
      <c r="J187" s="230"/>
      <c r="K187" s="276"/>
    </row>
    <row r="188" spans="2:11" s="1" customFormat="1" ht="15" customHeight="1">
      <c r="B188" s="253"/>
      <c r="C188" s="230" t="s">
        <v>2271</v>
      </c>
      <c r="D188" s="230"/>
      <c r="E188" s="230"/>
      <c r="F188" s="251" t="s">
        <v>2194</v>
      </c>
      <c r="G188" s="230"/>
      <c r="H188" s="230" t="s">
        <v>2272</v>
      </c>
      <c r="I188" s="230" t="s">
        <v>2268</v>
      </c>
      <c r="J188" s="230"/>
      <c r="K188" s="276"/>
    </row>
    <row r="189" spans="2:11" s="1" customFormat="1" ht="15" customHeight="1">
      <c r="B189" s="253"/>
      <c r="C189" s="289" t="s">
        <v>2273</v>
      </c>
      <c r="D189" s="230"/>
      <c r="E189" s="230"/>
      <c r="F189" s="251" t="s">
        <v>2194</v>
      </c>
      <c r="G189" s="230"/>
      <c r="H189" s="230" t="s">
        <v>2274</v>
      </c>
      <c r="I189" s="230" t="s">
        <v>2275</v>
      </c>
      <c r="J189" s="290" t="s">
        <v>2276</v>
      </c>
      <c r="K189" s="276"/>
    </row>
    <row r="190" spans="2:11" s="1" customFormat="1" ht="15" customHeight="1">
      <c r="B190" s="253"/>
      <c r="C190" s="289" t="s">
        <v>44</v>
      </c>
      <c r="D190" s="230"/>
      <c r="E190" s="230"/>
      <c r="F190" s="251" t="s">
        <v>2188</v>
      </c>
      <c r="G190" s="230"/>
      <c r="H190" s="227" t="s">
        <v>2277</v>
      </c>
      <c r="I190" s="230" t="s">
        <v>2278</v>
      </c>
      <c r="J190" s="230"/>
      <c r="K190" s="276"/>
    </row>
    <row r="191" spans="2:11" s="1" customFormat="1" ht="15" customHeight="1">
      <c r="B191" s="253"/>
      <c r="C191" s="289" t="s">
        <v>2279</v>
      </c>
      <c r="D191" s="230"/>
      <c r="E191" s="230"/>
      <c r="F191" s="251" t="s">
        <v>2188</v>
      </c>
      <c r="G191" s="230"/>
      <c r="H191" s="230" t="s">
        <v>2280</v>
      </c>
      <c r="I191" s="230" t="s">
        <v>2222</v>
      </c>
      <c r="J191" s="230"/>
      <c r="K191" s="276"/>
    </row>
    <row r="192" spans="2:11" s="1" customFormat="1" ht="15" customHeight="1">
      <c r="B192" s="253"/>
      <c r="C192" s="289" t="s">
        <v>2281</v>
      </c>
      <c r="D192" s="230"/>
      <c r="E192" s="230"/>
      <c r="F192" s="251" t="s">
        <v>2188</v>
      </c>
      <c r="G192" s="230"/>
      <c r="H192" s="230" t="s">
        <v>2282</v>
      </c>
      <c r="I192" s="230" t="s">
        <v>2222</v>
      </c>
      <c r="J192" s="230"/>
      <c r="K192" s="276"/>
    </row>
    <row r="193" spans="2:11" s="1" customFormat="1" ht="15" customHeight="1">
      <c r="B193" s="253"/>
      <c r="C193" s="289" t="s">
        <v>2283</v>
      </c>
      <c r="D193" s="230"/>
      <c r="E193" s="230"/>
      <c r="F193" s="251" t="s">
        <v>2194</v>
      </c>
      <c r="G193" s="230"/>
      <c r="H193" s="230" t="s">
        <v>2284</v>
      </c>
      <c r="I193" s="230" t="s">
        <v>2222</v>
      </c>
      <c r="J193" s="230"/>
      <c r="K193" s="276"/>
    </row>
    <row r="194" spans="2:11" s="1" customFormat="1" ht="15" customHeight="1">
      <c r="B194" s="282"/>
      <c r="C194" s="291"/>
      <c r="D194" s="262"/>
      <c r="E194" s="262"/>
      <c r="F194" s="262"/>
      <c r="G194" s="262"/>
      <c r="H194" s="262"/>
      <c r="I194" s="262"/>
      <c r="J194" s="262"/>
      <c r="K194" s="283"/>
    </row>
    <row r="195" spans="2:11" s="1" customFormat="1" ht="18.75" customHeight="1">
      <c r="B195" s="264"/>
      <c r="C195" s="274"/>
      <c r="D195" s="274"/>
      <c r="E195" s="274"/>
      <c r="F195" s="284"/>
      <c r="G195" s="274"/>
      <c r="H195" s="274"/>
      <c r="I195" s="274"/>
      <c r="J195" s="274"/>
      <c r="K195" s="264"/>
    </row>
    <row r="196" spans="2:11" s="1" customFormat="1" ht="18.75" customHeight="1">
      <c r="B196" s="264"/>
      <c r="C196" s="274"/>
      <c r="D196" s="274"/>
      <c r="E196" s="274"/>
      <c r="F196" s="284"/>
      <c r="G196" s="274"/>
      <c r="H196" s="274"/>
      <c r="I196" s="274"/>
      <c r="J196" s="274"/>
      <c r="K196" s="264"/>
    </row>
    <row r="197" spans="2:11" s="1" customFormat="1" ht="18.75" customHeight="1">
      <c r="B197" s="237"/>
      <c r="C197" s="237"/>
      <c r="D197" s="237"/>
      <c r="E197" s="237"/>
      <c r="F197" s="237"/>
      <c r="G197" s="237"/>
      <c r="H197" s="237"/>
      <c r="I197" s="237"/>
      <c r="J197" s="237"/>
      <c r="K197" s="237"/>
    </row>
    <row r="198" spans="2:11" s="1" customFormat="1" ht="13.5">
      <c r="B198" s="219"/>
      <c r="C198" s="220"/>
      <c r="D198" s="220"/>
      <c r="E198" s="220"/>
      <c r="F198" s="220"/>
      <c r="G198" s="220"/>
      <c r="H198" s="220"/>
      <c r="I198" s="220"/>
      <c r="J198" s="220"/>
      <c r="K198" s="221"/>
    </row>
    <row r="199" spans="2:11" s="1" customFormat="1" ht="21">
      <c r="B199" s="222"/>
      <c r="C199" s="354" t="s">
        <v>2285</v>
      </c>
      <c r="D199" s="354"/>
      <c r="E199" s="354"/>
      <c r="F199" s="354"/>
      <c r="G199" s="354"/>
      <c r="H199" s="354"/>
      <c r="I199" s="354"/>
      <c r="J199" s="354"/>
      <c r="K199" s="223"/>
    </row>
    <row r="200" spans="2:11" s="1" customFormat="1" ht="25.5" customHeight="1">
      <c r="B200" s="222"/>
      <c r="C200" s="292" t="s">
        <v>2286</v>
      </c>
      <c r="D200" s="292"/>
      <c r="E200" s="292"/>
      <c r="F200" s="292" t="s">
        <v>2287</v>
      </c>
      <c r="G200" s="293"/>
      <c r="H200" s="355" t="s">
        <v>2288</v>
      </c>
      <c r="I200" s="355"/>
      <c r="J200" s="355"/>
      <c r="K200" s="223"/>
    </row>
    <row r="201" spans="2:11" s="1" customFormat="1" ht="5.25" customHeight="1">
      <c r="B201" s="253"/>
      <c r="C201" s="248"/>
      <c r="D201" s="248"/>
      <c r="E201" s="248"/>
      <c r="F201" s="248"/>
      <c r="G201" s="274"/>
      <c r="H201" s="248"/>
      <c r="I201" s="248"/>
      <c r="J201" s="248"/>
      <c r="K201" s="276"/>
    </row>
    <row r="202" spans="2:11" s="1" customFormat="1" ht="15" customHeight="1">
      <c r="B202" s="253"/>
      <c r="C202" s="230" t="s">
        <v>2278</v>
      </c>
      <c r="D202" s="230"/>
      <c r="E202" s="230"/>
      <c r="F202" s="251" t="s">
        <v>45</v>
      </c>
      <c r="G202" s="230"/>
      <c r="H202" s="356" t="s">
        <v>2289</v>
      </c>
      <c r="I202" s="356"/>
      <c r="J202" s="356"/>
      <c r="K202" s="276"/>
    </row>
    <row r="203" spans="2:11" s="1" customFormat="1" ht="15" customHeight="1">
      <c r="B203" s="253"/>
      <c r="C203" s="230"/>
      <c r="D203" s="230"/>
      <c r="E203" s="230"/>
      <c r="F203" s="251" t="s">
        <v>46</v>
      </c>
      <c r="G203" s="230"/>
      <c r="H203" s="356" t="s">
        <v>2290</v>
      </c>
      <c r="I203" s="356"/>
      <c r="J203" s="356"/>
      <c r="K203" s="276"/>
    </row>
    <row r="204" spans="2:11" s="1" customFormat="1" ht="15" customHeight="1">
      <c r="B204" s="253"/>
      <c r="C204" s="230"/>
      <c r="D204" s="230"/>
      <c r="E204" s="230"/>
      <c r="F204" s="251" t="s">
        <v>49</v>
      </c>
      <c r="G204" s="230"/>
      <c r="H204" s="356" t="s">
        <v>2291</v>
      </c>
      <c r="I204" s="356"/>
      <c r="J204" s="356"/>
      <c r="K204" s="276"/>
    </row>
    <row r="205" spans="2:11" s="1" customFormat="1" ht="15" customHeight="1">
      <c r="B205" s="253"/>
      <c r="C205" s="230"/>
      <c r="D205" s="230"/>
      <c r="E205" s="230"/>
      <c r="F205" s="251" t="s">
        <v>47</v>
      </c>
      <c r="G205" s="230"/>
      <c r="H205" s="356" t="s">
        <v>2292</v>
      </c>
      <c r="I205" s="356"/>
      <c r="J205" s="356"/>
      <c r="K205" s="276"/>
    </row>
    <row r="206" spans="2:11" s="1" customFormat="1" ht="15" customHeight="1">
      <c r="B206" s="253"/>
      <c r="C206" s="230"/>
      <c r="D206" s="230"/>
      <c r="E206" s="230"/>
      <c r="F206" s="251" t="s">
        <v>48</v>
      </c>
      <c r="G206" s="230"/>
      <c r="H206" s="356" t="s">
        <v>2293</v>
      </c>
      <c r="I206" s="356"/>
      <c r="J206" s="356"/>
      <c r="K206" s="276"/>
    </row>
    <row r="207" spans="2:11" s="1" customFormat="1" ht="15" customHeight="1">
      <c r="B207" s="253"/>
      <c r="C207" s="230"/>
      <c r="D207" s="230"/>
      <c r="E207" s="230"/>
      <c r="F207" s="251"/>
      <c r="G207" s="230"/>
      <c r="H207" s="230"/>
      <c r="I207" s="230"/>
      <c r="J207" s="230"/>
      <c r="K207" s="276"/>
    </row>
    <row r="208" spans="2:11" s="1" customFormat="1" ht="15" customHeight="1">
      <c r="B208" s="253"/>
      <c r="C208" s="230" t="s">
        <v>2234</v>
      </c>
      <c r="D208" s="230"/>
      <c r="E208" s="230"/>
      <c r="F208" s="251" t="s">
        <v>80</v>
      </c>
      <c r="G208" s="230"/>
      <c r="H208" s="356" t="s">
        <v>2294</v>
      </c>
      <c r="I208" s="356"/>
      <c r="J208" s="356"/>
      <c r="K208" s="276"/>
    </row>
    <row r="209" spans="2:11" s="1" customFormat="1" ht="15" customHeight="1">
      <c r="B209" s="253"/>
      <c r="C209" s="230"/>
      <c r="D209" s="230"/>
      <c r="E209" s="230"/>
      <c r="F209" s="251" t="s">
        <v>2134</v>
      </c>
      <c r="G209" s="230"/>
      <c r="H209" s="356" t="s">
        <v>2135</v>
      </c>
      <c r="I209" s="356"/>
      <c r="J209" s="356"/>
      <c r="K209" s="276"/>
    </row>
    <row r="210" spans="2:11" s="1" customFormat="1" ht="15" customHeight="1">
      <c r="B210" s="253"/>
      <c r="C210" s="230"/>
      <c r="D210" s="230"/>
      <c r="E210" s="230"/>
      <c r="F210" s="251" t="s">
        <v>2132</v>
      </c>
      <c r="G210" s="230"/>
      <c r="H210" s="356" t="s">
        <v>2295</v>
      </c>
      <c r="I210" s="356"/>
      <c r="J210" s="356"/>
      <c r="K210" s="276"/>
    </row>
    <row r="211" spans="2:11" s="1" customFormat="1" ht="15" customHeight="1">
      <c r="B211" s="294"/>
      <c r="C211" s="230"/>
      <c r="D211" s="230"/>
      <c r="E211" s="230"/>
      <c r="F211" s="251" t="s">
        <v>109</v>
      </c>
      <c r="G211" s="289"/>
      <c r="H211" s="357" t="s">
        <v>2136</v>
      </c>
      <c r="I211" s="357"/>
      <c r="J211" s="357"/>
      <c r="K211" s="295"/>
    </row>
    <row r="212" spans="2:11" s="1" customFormat="1" ht="15" customHeight="1">
      <c r="B212" s="294"/>
      <c r="C212" s="230"/>
      <c r="D212" s="230"/>
      <c r="E212" s="230"/>
      <c r="F212" s="251" t="s">
        <v>957</v>
      </c>
      <c r="G212" s="289"/>
      <c r="H212" s="357" t="s">
        <v>1778</v>
      </c>
      <c r="I212" s="357"/>
      <c r="J212" s="357"/>
      <c r="K212" s="295"/>
    </row>
    <row r="213" spans="2:11" s="1" customFormat="1" ht="15" customHeight="1">
      <c r="B213" s="294"/>
      <c r="C213" s="230"/>
      <c r="D213" s="230"/>
      <c r="E213" s="230"/>
      <c r="F213" s="251"/>
      <c r="G213" s="289"/>
      <c r="H213" s="280"/>
      <c r="I213" s="280"/>
      <c r="J213" s="280"/>
      <c r="K213" s="295"/>
    </row>
    <row r="214" spans="2:11" s="1" customFormat="1" ht="15" customHeight="1">
      <c r="B214" s="294"/>
      <c r="C214" s="230" t="s">
        <v>2258</v>
      </c>
      <c r="D214" s="230"/>
      <c r="E214" s="230"/>
      <c r="F214" s="251">
        <v>1</v>
      </c>
      <c r="G214" s="289"/>
      <c r="H214" s="357" t="s">
        <v>2296</v>
      </c>
      <c r="I214" s="357"/>
      <c r="J214" s="357"/>
      <c r="K214" s="295"/>
    </row>
    <row r="215" spans="2:11" s="1" customFormat="1" ht="15" customHeight="1">
      <c r="B215" s="294"/>
      <c r="C215" s="230"/>
      <c r="D215" s="230"/>
      <c r="E215" s="230"/>
      <c r="F215" s="251">
        <v>2</v>
      </c>
      <c r="G215" s="289"/>
      <c r="H215" s="357" t="s">
        <v>2297</v>
      </c>
      <c r="I215" s="357"/>
      <c r="J215" s="357"/>
      <c r="K215" s="295"/>
    </row>
    <row r="216" spans="2:11" s="1" customFormat="1" ht="15" customHeight="1">
      <c r="B216" s="294"/>
      <c r="C216" s="230"/>
      <c r="D216" s="230"/>
      <c r="E216" s="230"/>
      <c r="F216" s="251">
        <v>3</v>
      </c>
      <c r="G216" s="289"/>
      <c r="H216" s="357" t="s">
        <v>2298</v>
      </c>
      <c r="I216" s="357"/>
      <c r="J216" s="357"/>
      <c r="K216" s="295"/>
    </row>
    <row r="217" spans="2:11" s="1" customFormat="1" ht="15" customHeight="1">
      <c r="B217" s="294"/>
      <c r="C217" s="230"/>
      <c r="D217" s="230"/>
      <c r="E217" s="230"/>
      <c r="F217" s="251">
        <v>4</v>
      </c>
      <c r="G217" s="289"/>
      <c r="H217" s="357" t="s">
        <v>2299</v>
      </c>
      <c r="I217" s="357"/>
      <c r="J217" s="357"/>
      <c r="K217" s="295"/>
    </row>
    <row r="218" spans="2:11" s="1" customFormat="1" ht="12.75" customHeight="1">
      <c r="B218" s="296"/>
      <c r="C218" s="297"/>
      <c r="D218" s="297"/>
      <c r="E218" s="297"/>
      <c r="F218" s="297"/>
      <c r="G218" s="297"/>
      <c r="H218" s="297"/>
      <c r="I218" s="297"/>
      <c r="J218" s="297"/>
      <c r="K218" s="298"/>
    </row>
  </sheetData>
  <sheetProtection formatCells="0" formatColumns="0" formatRows="0" insertColumns="0" insertRows="0" insertHyperlinks="0" deleteColumns="0" deleteRows="0" sort="0" autoFilter="0" pivotTables="0"/>
  <mergeCells count="77">
    <mergeCell ref="G44:J44"/>
    <mergeCell ref="G45:J45"/>
    <mergeCell ref="C3:J3"/>
    <mergeCell ref="C4:J4"/>
    <mergeCell ref="C6:J6"/>
    <mergeCell ref="C7:J7"/>
    <mergeCell ref="G39:J39"/>
    <mergeCell ref="G40:J40"/>
    <mergeCell ref="G41:J41"/>
    <mergeCell ref="G42:J42"/>
    <mergeCell ref="G43:J43"/>
    <mergeCell ref="D34:J34"/>
    <mergeCell ref="D35:J35"/>
    <mergeCell ref="G36:J36"/>
    <mergeCell ref="G37:J37"/>
    <mergeCell ref="G38:J38"/>
    <mergeCell ref="D27:J27"/>
    <mergeCell ref="D28:J28"/>
    <mergeCell ref="D30:J30"/>
    <mergeCell ref="D31:J31"/>
    <mergeCell ref="D33:J33"/>
    <mergeCell ref="D70:J70"/>
    <mergeCell ref="C75:J75"/>
    <mergeCell ref="C9:J9"/>
    <mergeCell ref="D10:J10"/>
    <mergeCell ref="D11:J11"/>
    <mergeCell ref="D15:J15"/>
    <mergeCell ref="D16:J16"/>
    <mergeCell ref="D17:J17"/>
    <mergeCell ref="F18:J18"/>
    <mergeCell ref="F19:J19"/>
    <mergeCell ref="F20:J20"/>
    <mergeCell ref="F21:J21"/>
    <mergeCell ref="F22:J22"/>
    <mergeCell ref="F23:J23"/>
    <mergeCell ref="C25:J25"/>
    <mergeCell ref="C26:J26"/>
    <mergeCell ref="D65:J65"/>
    <mergeCell ref="D66:J66"/>
    <mergeCell ref="D67:J67"/>
    <mergeCell ref="D68:J68"/>
    <mergeCell ref="D69:J69"/>
    <mergeCell ref="D59:J59"/>
    <mergeCell ref="D60:J60"/>
    <mergeCell ref="D61:J61"/>
    <mergeCell ref="D62:J62"/>
    <mergeCell ref="D63:J63"/>
    <mergeCell ref="C52:J52"/>
    <mergeCell ref="C54:J54"/>
    <mergeCell ref="C55:J55"/>
    <mergeCell ref="C57:J57"/>
    <mergeCell ref="D58:J58"/>
    <mergeCell ref="D47:J47"/>
    <mergeCell ref="E48:J48"/>
    <mergeCell ref="E49:J49"/>
    <mergeCell ref="E50:J50"/>
    <mergeCell ref="D51:J51"/>
    <mergeCell ref="H212:J212"/>
    <mergeCell ref="H214:J214"/>
    <mergeCell ref="H215:J215"/>
    <mergeCell ref="H216:J216"/>
    <mergeCell ref="H217:J217"/>
    <mergeCell ref="H206:J206"/>
    <mergeCell ref="H208:J208"/>
    <mergeCell ref="H209:J209"/>
    <mergeCell ref="H210:J210"/>
    <mergeCell ref="H211:J211"/>
    <mergeCell ref="H200:J200"/>
    <mergeCell ref="H202:J202"/>
    <mergeCell ref="H203:J203"/>
    <mergeCell ref="H204:J204"/>
    <mergeCell ref="H205:J205"/>
    <mergeCell ref="C102:J102"/>
    <mergeCell ref="C122:J122"/>
    <mergeCell ref="C147:J147"/>
    <mergeCell ref="C165:J165"/>
    <mergeCell ref="C199:J199"/>
  </mergeCells>
  <pageMargins left="0.59027779999999996" right="0.59027779999999996" top="0.59027779999999996" bottom="0.59027779999999996" header="0" footer="0"/>
  <pageSetup paperSize="9" scale="7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10</vt:i4>
      </vt:variant>
      <vt:variant>
        <vt:lpstr>Pojmenované oblasti</vt:lpstr>
      </vt:variant>
      <vt:variant>
        <vt:i4>19</vt:i4>
      </vt:variant>
    </vt:vector>
  </HeadingPairs>
  <TitlesOfParts>
    <vt:vector size="29" baseType="lpstr">
      <vt:lpstr>Rekapitulace stavby</vt:lpstr>
      <vt:lpstr>1.1 - Architektonické a s...</vt:lpstr>
      <vt:lpstr>1.2 - Stavebně-kontrukční...</vt:lpstr>
      <vt:lpstr>1.4 - Zdravotní technika</vt:lpstr>
      <vt:lpstr>1.5 - Elektroinstalace si...</vt:lpstr>
      <vt:lpstr>1.6 - Vytápění</vt:lpstr>
      <vt:lpstr>1.7 - Vzduchotechnika</vt:lpstr>
      <vt:lpstr>1.8 - Elektroinstalce sla...</vt:lpstr>
      <vt:lpstr>VRN - Vedlejší rozpočtové...</vt:lpstr>
      <vt:lpstr>Pokyny pro vyplnění</vt:lpstr>
      <vt:lpstr>'1.1 - Architektonické a s...'!Názvy_tisku</vt:lpstr>
      <vt:lpstr>'1.2 - Stavebně-kontrukční...'!Názvy_tisku</vt:lpstr>
      <vt:lpstr>'1.4 - Zdravotní technika'!Názvy_tisku</vt:lpstr>
      <vt:lpstr>'1.5 - Elektroinstalace si...'!Názvy_tisku</vt:lpstr>
      <vt:lpstr>'1.6 - Vytápění'!Názvy_tisku</vt:lpstr>
      <vt:lpstr>'1.7 - Vzduchotechnika'!Názvy_tisku</vt:lpstr>
      <vt:lpstr>'1.8 - Elektroinstalce sla...'!Názvy_tisku</vt:lpstr>
      <vt:lpstr>'Rekapitulace stavby'!Názvy_tisku</vt:lpstr>
      <vt:lpstr>'VRN - Vedlejší rozpočtové...'!Názvy_tisku</vt:lpstr>
      <vt:lpstr>'1.1 - Architektonické a s...'!Oblast_tisku</vt:lpstr>
      <vt:lpstr>'1.2 - Stavebně-kontrukční...'!Oblast_tisku</vt:lpstr>
      <vt:lpstr>'1.4 - Zdravotní technika'!Oblast_tisku</vt:lpstr>
      <vt:lpstr>'1.5 - Elektroinstalace si...'!Oblast_tisku</vt:lpstr>
      <vt:lpstr>'1.6 - Vytápění'!Oblast_tisku</vt:lpstr>
      <vt:lpstr>'1.7 - Vzduchotechnika'!Oblast_tisku</vt:lpstr>
      <vt:lpstr>'1.8 - Elektroinstalce sla...'!Oblast_tisku</vt:lpstr>
      <vt:lpstr>'Pokyny pro vyplnění'!Oblast_tisku</vt:lpstr>
      <vt:lpstr>'Rekapitulace stavby'!Oblast_tisku</vt:lpstr>
      <vt:lpstr>'VRN - Vedlejší rozpočtové...'!Oblast_tisku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LAPTOP-U47AUUI2\SORMig</dc:creator>
  <cp:lastModifiedBy>Betáš Jaroslav, Mgr.</cp:lastModifiedBy>
  <cp:lastPrinted>2023-11-15T13:42:41Z</cp:lastPrinted>
  <dcterms:created xsi:type="dcterms:W3CDTF">2023-11-15T09:17:16Z</dcterms:created>
  <dcterms:modified xsi:type="dcterms:W3CDTF">2023-11-15T13:58:15Z</dcterms:modified>
</cp:coreProperties>
</file>