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3980" windowHeight="9660"/>
  </bookViews>
  <sheets>
    <sheet name="Stavba" sheetId="1" r:id="rId1"/>
    <sheet name="ON 00 ON 00 KL" sheetId="2" r:id="rId2"/>
    <sheet name="ON 00 ON 00 Rek" sheetId="3" r:id="rId3"/>
    <sheet name="ON 00 ON 00 Pol" sheetId="4" r:id="rId4"/>
    <sheet name="SO 01 SO 01 KL" sheetId="5" r:id="rId5"/>
    <sheet name="SO 01 SO 01 Rek" sheetId="6" r:id="rId6"/>
    <sheet name="SO 01 SO 01 Pol" sheetId="7" r:id="rId7"/>
    <sheet name="SO 02 SO 02.2 KL" sheetId="8" r:id="rId8"/>
    <sheet name="SO 02 SO 02.2 Rek" sheetId="9" r:id="rId9"/>
    <sheet name="SO 02 SO 02.2 Pol" sheetId="10" r:id="rId10"/>
    <sheet name="SO 03 SO 03 KL" sheetId="11" r:id="rId11"/>
    <sheet name="SO 03 SO 03 Rek" sheetId="12" r:id="rId12"/>
    <sheet name="SO 03 SO 03 Pol" sheetId="13" r:id="rId13"/>
    <sheet name="SO 04 SO 04 KL" sheetId="14" r:id="rId14"/>
    <sheet name="SO 04 SO 04 Rek" sheetId="15" r:id="rId15"/>
    <sheet name="SO 04 SO 04 Pol" sheetId="16" r:id="rId16"/>
    <sheet name="SO 05 SO 05 KL" sheetId="17" r:id="rId17"/>
    <sheet name="SO 05 SO 05 Rek" sheetId="18" r:id="rId18"/>
    <sheet name="SO 05 SO 05 Pol" sheetId="19" r:id="rId19"/>
    <sheet name="SO 06 SO 06 KL" sheetId="20" r:id="rId20"/>
    <sheet name="SO 06 SO 06 Rek" sheetId="21" r:id="rId21"/>
    <sheet name="SO 06 SO 06 Pol" sheetId="22" r:id="rId22"/>
    <sheet name="SO 07 SO 07 KL" sheetId="23" r:id="rId23"/>
    <sheet name="SO 07 SO 07 Rek" sheetId="24" r:id="rId24"/>
    <sheet name="SO 07 SO 07 Pol" sheetId="25" r:id="rId25"/>
    <sheet name="SO 08 SO 08 KL" sheetId="26" r:id="rId26"/>
    <sheet name="SO 08 SO 08 Rek" sheetId="27" r:id="rId27"/>
    <sheet name="SO 08 SO 08 Pol" sheetId="28" r:id="rId28"/>
  </sheets>
  <definedNames>
    <definedName name="CelkemObjekty" localSheetId="0">Stavba!$F$39</definedName>
    <definedName name="CisloStavby" localSheetId="0">Stavba!$D$5</definedName>
    <definedName name="dadresa" localSheetId="0">Stavba!$D$8</definedName>
    <definedName name="DIČ" localSheetId="0">Stavba!$K$8</definedName>
    <definedName name="dmisto" localSheetId="0">Stavba!$D$9</definedName>
    <definedName name="dpsc" localSheetId="0">Stavba!$C$9</definedName>
    <definedName name="IČO" localSheetId="0">Stavba!$K$7</definedName>
    <definedName name="NazevObjektu" localSheetId="0">Stavba!$C$29</definedName>
    <definedName name="NazevStavby" localSheetId="0">Stavba!$E$5</definedName>
    <definedName name="_xlnm.Print_Titles" localSheetId="3">'ON 00 ON 00 Pol'!$1:$6</definedName>
    <definedName name="_xlnm.Print_Titles" localSheetId="2">'ON 00 ON 00 Rek'!$1:$6</definedName>
    <definedName name="_xlnm.Print_Titles" localSheetId="6">'SO 01 SO 01 Pol'!$1:$6</definedName>
    <definedName name="_xlnm.Print_Titles" localSheetId="5">'SO 01 SO 01 Rek'!$1:$6</definedName>
    <definedName name="_xlnm.Print_Titles" localSheetId="9">'SO 02 SO 02.2 Pol'!$1:$6</definedName>
    <definedName name="_xlnm.Print_Titles" localSheetId="8">'SO 02 SO 02.2 Rek'!$1:$6</definedName>
    <definedName name="_xlnm.Print_Titles" localSheetId="12">'SO 03 SO 03 Pol'!$1:$6</definedName>
    <definedName name="_xlnm.Print_Titles" localSheetId="11">'SO 03 SO 03 Rek'!$1:$6</definedName>
    <definedName name="_xlnm.Print_Titles" localSheetId="15">'SO 04 SO 04 Pol'!$1:$6</definedName>
    <definedName name="_xlnm.Print_Titles" localSheetId="14">'SO 04 SO 04 Rek'!$1:$6</definedName>
    <definedName name="_xlnm.Print_Titles" localSheetId="18">'SO 05 SO 05 Pol'!$1:$6</definedName>
    <definedName name="_xlnm.Print_Titles" localSheetId="17">'SO 05 SO 05 Rek'!$1:$6</definedName>
    <definedName name="_xlnm.Print_Titles" localSheetId="21">'SO 06 SO 06 Pol'!$1:$6</definedName>
    <definedName name="_xlnm.Print_Titles" localSheetId="20">'SO 06 SO 06 Rek'!$1:$6</definedName>
    <definedName name="_xlnm.Print_Titles" localSheetId="24">'SO 07 SO 07 Pol'!$1:$6</definedName>
    <definedName name="_xlnm.Print_Titles" localSheetId="23">'SO 07 SO 07 Rek'!$1:$6</definedName>
    <definedName name="_xlnm.Print_Titles" localSheetId="27">'SO 08 SO 08 Pol'!$1:$6</definedName>
    <definedName name="_xlnm.Print_Titles" localSheetId="26">'SO 08 SO 08 Rek'!$1:$6</definedName>
    <definedName name="Objednatel" localSheetId="0">Stavba!$D$11</definedName>
    <definedName name="Objekt" localSheetId="0">Stavba!$B$29</definedName>
    <definedName name="_xlnm.Print_Area" localSheetId="1">'ON 00 ON 00 KL'!$A$1:$G$45</definedName>
    <definedName name="_xlnm.Print_Area" localSheetId="3">'ON 00 ON 00 Pol'!$A$1:$K$26</definedName>
    <definedName name="_xlnm.Print_Area" localSheetId="2">'ON 00 ON 00 Rek'!$A$1:$I$23</definedName>
    <definedName name="_xlnm.Print_Area" localSheetId="4">'SO 01 SO 01 KL'!$A$1:$G$45</definedName>
    <definedName name="_xlnm.Print_Area" localSheetId="6">'SO 01 SO 01 Pol'!$A$1:$K$434</definedName>
    <definedName name="_xlnm.Print_Area" localSheetId="5">'SO 01 SO 01 Rek'!$A$1:$I$32</definedName>
    <definedName name="_xlnm.Print_Area" localSheetId="7">'SO 02 SO 02.2 KL'!$A$1:$G$45</definedName>
    <definedName name="_xlnm.Print_Area" localSheetId="9">'SO 02 SO 02.2 Pol'!$A$1:$K$284</definedName>
    <definedName name="_xlnm.Print_Area" localSheetId="8">'SO 02 SO 02.2 Rek'!$A$1:$I$34</definedName>
    <definedName name="_xlnm.Print_Area" localSheetId="10">'SO 03 SO 03 KL'!$A$1:$G$45</definedName>
    <definedName name="_xlnm.Print_Area" localSheetId="12">'SO 03 SO 03 Pol'!$A$1:$K$87</definedName>
    <definedName name="_xlnm.Print_Area" localSheetId="11">'SO 03 SO 03 Rek'!$A$1:$I$29</definedName>
    <definedName name="_xlnm.Print_Area" localSheetId="13">'SO 04 SO 04 KL'!$A$1:$G$45</definedName>
    <definedName name="_xlnm.Print_Area" localSheetId="15">'SO 04 SO 04 Pol'!$A$1:$K$155</definedName>
    <definedName name="_xlnm.Print_Area" localSheetId="14">'SO 04 SO 04 Rek'!$A$1:$I$35</definedName>
    <definedName name="_xlnm.Print_Area" localSheetId="16">'SO 05 SO 05 KL'!$A$1:$G$45</definedName>
    <definedName name="_xlnm.Print_Area" localSheetId="18">'SO 05 SO 05 Pol'!$A$1:$K$9</definedName>
    <definedName name="_xlnm.Print_Area" localSheetId="17">'SO 05 SO 05 Rek'!$A$1:$I$22</definedName>
    <definedName name="_xlnm.Print_Area" localSheetId="19">'SO 06 SO 06 KL'!$A$1:$G$45</definedName>
    <definedName name="_xlnm.Print_Area" localSheetId="21">'SO 06 SO 06 Pol'!$A$1:$K$9</definedName>
    <definedName name="_xlnm.Print_Area" localSheetId="20">'SO 06 SO 06 Rek'!$A$1:$I$22</definedName>
    <definedName name="_xlnm.Print_Area" localSheetId="22">'SO 07 SO 07 KL'!$A$1:$G$45</definedName>
    <definedName name="_xlnm.Print_Area" localSheetId="24">'SO 07 SO 07 Pol'!$A$1:$K$62</definedName>
    <definedName name="_xlnm.Print_Area" localSheetId="23">'SO 07 SO 07 Rek'!$A$1:$I$30</definedName>
    <definedName name="_xlnm.Print_Area" localSheetId="25">'SO 08 SO 08 KL'!$A$1:$G$45</definedName>
    <definedName name="_xlnm.Print_Area" localSheetId="27">'SO 08 SO 08 Pol'!$A$1:$K$9</definedName>
    <definedName name="_xlnm.Print_Area" localSheetId="26">'SO 08 SO 08 Rek'!$A$1:$I$22</definedName>
    <definedName name="_xlnm.Print_Area" localSheetId="0">Stavba!$B$1:$J$110</definedName>
    <definedName name="odic" localSheetId="0">Stavba!$K$12</definedName>
    <definedName name="oico" localSheetId="0">Stavba!$K$11</definedName>
    <definedName name="omisto" localSheetId="0">Stavba!$D$13</definedName>
    <definedName name="onazev" localSheetId="0">Stavba!$D$12</definedName>
    <definedName name="opsc" localSheetId="0">Stavba!$C$13</definedName>
    <definedName name="SazbaDPH1" localSheetId="0">Stavba!$D$19</definedName>
    <definedName name="SazbaDPH2" localSheetId="0">Stavba!$D$21</definedName>
    <definedName name="solver_lin" localSheetId="3" hidden="1">0</definedName>
    <definedName name="solver_lin" localSheetId="6" hidden="1">0</definedName>
    <definedName name="solver_lin" localSheetId="9" hidden="1">0</definedName>
    <definedName name="solver_lin" localSheetId="12" hidden="1">0</definedName>
    <definedName name="solver_lin" localSheetId="15" hidden="1">0</definedName>
    <definedName name="solver_lin" localSheetId="18" hidden="1">0</definedName>
    <definedName name="solver_lin" localSheetId="21" hidden="1">0</definedName>
    <definedName name="solver_lin" localSheetId="24" hidden="1">0</definedName>
    <definedName name="solver_lin" localSheetId="27" hidden="1">0</definedName>
    <definedName name="solver_num" localSheetId="3" hidden="1">0</definedName>
    <definedName name="solver_num" localSheetId="6" hidden="1">0</definedName>
    <definedName name="solver_num" localSheetId="9" hidden="1">0</definedName>
    <definedName name="solver_num" localSheetId="12" hidden="1">0</definedName>
    <definedName name="solver_num" localSheetId="15" hidden="1">0</definedName>
    <definedName name="solver_num" localSheetId="18" hidden="1">0</definedName>
    <definedName name="solver_num" localSheetId="21" hidden="1">0</definedName>
    <definedName name="solver_num" localSheetId="24" hidden="1">0</definedName>
    <definedName name="solver_num" localSheetId="27" hidden="1">0</definedName>
    <definedName name="solver_opt" localSheetId="3" hidden="1">'ON 00 ON 00 Pol'!#REF!</definedName>
    <definedName name="solver_opt" localSheetId="6" hidden="1">'SO 01 SO 01 Pol'!#REF!</definedName>
    <definedName name="solver_opt" localSheetId="9" hidden="1">'SO 02 SO 02.2 Pol'!#REF!</definedName>
    <definedName name="solver_opt" localSheetId="12" hidden="1">'SO 03 SO 03 Pol'!#REF!</definedName>
    <definedName name="solver_opt" localSheetId="15" hidden="1">'SO 04 SO 04 Pol'!#REF!</definedName>
    <definedName name="solver_opt" localSheetId="18" hidden="1">'SO 05 SO 05 Pol'!#REF!</definedName>
    <definedName name="solver_opt" localSheetId="21" hidden="1">'SO 06 SO 06 Pol'!#REF!</definedName>
    <definedName name="solver_opt" localSheetId="24" hidden="1">'SO 07 SO 07 Pol'!#REF!</definedName>
    <definedName name="solver_opt" localSheetId="27" hidden="1">'SO 08 SO 08 Pol'!#REF!</definedName>
    <definedName name="solver_typ" localSheetId="3" hidden="1">1</definedName>
    <definedName name="solver_typ" localSheetId="6" hidden="1">1</definedName>
    <definedName name="solver_typ" localSheetId="9" hidden="1">1</definedName>
    <definedName name="solver_typ" localSheetId="12" hidden="1">1</definedName>
    <definedName name="solver_typ" localSheetId="15" hidden="1">1</definedName>
    <definedName name="solver_typ" localSheetId="18" hidden="1">1</definedName>
    <definedName name="solver_typ" localSheetId="21" hidden="1">1</definedName>
    <definedName name="solver_typ" localSheetId="24" hidden="1">1</definedName>
    <definedName name="solver_typ" localSheetId="27" hidden="1">1</definedName>
    <definedName name="solver_val" localSheetId="3" hidden="1">0</definedName>
    <definedName name="solver_val" localSheetId="6" hidden="1">0</definedName>
    <definedName name="solver_val" localSheetId="9" hidden="1">0</definedName>
    <definedName name="solver_val" localSheetId="12" hidden="1">0</definedName>
    <definedName name="solver_val" localSheetId="15" hidden="1">0</definedName>
    <definedName name="solver_val" localSheetId="18" hidden="1">0</definedName>
    <definedName name="solver_val" localSheetId="21" hidden="1">0</definedName>
    <definedName name="solver_val" localSheetId="24" hidden="1">0</definedName>
    <definedName name="solver_val" localSheetId="27" hidden="1">0</definedName>
    <definedName name="SoucetDilu" localSheetId="0">Stavba!$F$91:$J$91</definedName>
    <definedName name="StavbaCelkem" localSheetId="0">Stavba!$H$39</definedName>
    <definedName name="Zhotovitel" localSheetId="0">Stavba!$D$7</definedName>
  </definedNames>
  <calcPr calcId="125725" fullCalcOnLoad="1"/>
</workbook>
</file>

<file path=xl/calcChain.xml><?xml version="1.0" encoding="utf-8"?>
<calcChain xmlns="http://schemas.openxmlformats.org/spreadsheetml/2006/main">
  <c r="H21" i="27"/>
  <c r="I20"/>
  <c r="D21" i="26"/>
  <c r="I19" i="27"/>
  <c r="G21" i="26" s="1"/>
  <c r="D20"/>
  <c r="I18" i="27"/>
  <c r="G20" i="26" s="1"/>
  <c r="D19"/>
  <c r="I17" i="27"/>
  <c r="G19" i="26" s="1"/>
  <c r="D18"/>
  <c r="I16" i="27"/>
  <c r="G18" i="26" s="1"/>
  <c r="D17"/>
  <c r="I15" i="27"/>
  <c r="G17" i="26" s="1"/>
  <c r="D16"/>
  <c r="I14" i="27"/>
  <c r="G16" i="26" s="1"/>
  <c r="D15"/>
  <c r="I13" i="27"/>
  <c r="G15" i="26" s="1"/>
  <c r="BE8" i="28"/>
  <c r="BD8"/>
  <c r="BC8"/>
  <c r="BA8"/>
  <c r="K8"/>
  <c r="I8"/>
  <c r="G8"/>
  <c r="BB8" s="1"/>
  <c r="BB9" s="1"/>
  <c r="F7" i="27" s="1"/>
  <c r="F8" s="1"/>
  <c r="C16" i="26" s="1"/>
  <c r="B7" i="27"/>
  <c r="A7"/>
  <c r="BE9" i="28"/>
  <c r="I7" i="27" s="1"/>
  <c r="I8" s="1"/>
  <c r="C21" i="26" s="1"/>
  <c r="BD9" i="28"/>
  <c r="H7" i="27" s="1"/>
  <c r="H8" s="1"/>
  <c r="C17" i="26" s="1"/>
  <c r="BC9" i="28"/>
  <c r="G7" i="27" s="1"/>
  <c r="G8" s="1"/>
  <c r="C18" i="26" s="1"/>
  <c r="BA9" i="28"/>
  <c r="E7" i="27" s="1"/>
  <c r="E8" s="1"/>
  <c r="C15" i="26" s="1"/>
  <c r="K9" i="28"/>
  <c r="I9"/>
  <c r="G9"/>
  <c r="E4"/>
  <c r="F3"/>
  <c r="G23" i="26"/>
  <c r="F33"/>
  <c r="C33"/>
  <c r="C31"/>
  <c r="G7"/>
  <c r="H29" i="24"/>
  <c r="G23" i="23" s="1"/>
  <c r="I28" i="24"/>
  <c r="D21" i="23"/>
  <c r="I27" i="24"/>
  <c r="G21" i="23" s="1"/>
  <c r="D20"/>
  <c r="I26" i="24"/>
  <c r="G20" i="23" s="1"/>
  <c r="D19"/>
  <c r="I25" i="24"/>
  <c r="G19" i="23" s="1"/>
  <c r="D18"/>
  <c r="I24" i="24"/>
  <c r="G18" i="23" s="1"/>
  <c r="D17"/>
  <c r="I23" i="24"/>
  <c r="G17" i="23" s="1"/>
  <c r="D16"/>
  <c r="I22" i="24"/>
  <c r="G16" i="23" s="1"/>
  <c r="D15"/>
  <c r="I21" i="24"/>
  <c r="G15" i="23" s="1"/>
  <c r="BE61" i="25"/>
  <c r="BD61"/>
  <c r="BC61"/>
  <c r="BB61"/>
  <c r="K61"/>
  <c r="I61"/>
  <c r="G61"/>
  <c r="BA61" s="1"/>
  <c r="BE60"/>
  <c r="BD60"/>
  <c r="BC60"/>
  <c r="BB60"/>
  <c r="K60"/>
  <c r="I60"/>
  <c r="G60"/>
  <c r="BA60" s="1"/>
  <c r="BE59"/>
  <c r="BD59"/>
  <c r="BC59"/>
  <c r="BB59"/>
  <c r="K59"/>
  <c r="I59"/>
  <c r="G59"/>
  <c r="BA59" s="1"/>
  <c r="BE58"/>
  <c r="BD58"/>
  <c r="BC58"/>
  <c r="BB58"/>
  <c r="K58"/>
  <c r="I58"/>
  <c r="G58"/>
  <c r="BA58" s="1"/>
  <c r="BE57"/>
  <c r="BD57"/>
  <c r="BC57"/>
  <c r="BB57"/>
  <c r="K57"/>
  <c r="I57"/>
  <c r="G57"/>
  <c r="BA57" s="1"/>
  <c r="B15" i="24"/>
  <c r="A15"/>
  <c r="BE62" i="25"/>
  <c r="I15" i="24" s="1"/>
  <c r="BD62" i="25"/>
  <c r="H15" i="24" s="1"/>
  <c r="BC62" i="25"/>
  <c r="G15" i="24" s="1"/>
  <c r="BB62" i="25"/>
  <c r="F15" i="24" s="1"/>
  <c r="K62" i="25"/>
  <c r="I62"/>
  <c r="G62"/>
  <c r="BE53"/>
  <c r="BD53"/>
  <c r="BC53"/>
  <c r="BA53"/>
  <c r="K53"/>
  <c r="I53"/>
  <c r="G53"/>
  <c r="BB53" s="1"/>
  <c r="BB55" s="1"/>
  <c r="F14" i="24" s="1"/>
  <c r="B14"/>
  <c r="A14"/>
  <c r="BE55" i="25"/>
  <c r="I14" i="24" s="1"/>
  <c r="BD55" i="25"/>
  <c r="H14" i="24" s="1"/>
  <c r="BC55" i="25"/>
  <c r="G14" i="24" s="1"/>
  <c r="BA55" i="25"/>
  <c r="E14" i="24" s="1"/>
  <c r="K55" i="25"/>
  <c r="I55"/>
  <c r="G55"/>
  <c r="BE50"/>
  <c r="BD50"/>
  <c r="BC50"/>
  <c r="BA50"/>
  <c r="K50"/>
  <c r="I50"/>
  <c r="G50"/>
  <c r="BB50" s="1"/>
  <c r="BE48"/>
  <c r="BD48"/>
  <c r="BC48"/>
  <c r="BA48"/>
  <c r="K48"/>
  <c r="I48"/>
  <c r="G48"/>
  <c r="BB48" s="1"/>
  <c r="BE47"/>
  <c r="BD47"/>
  <c r="BC47"/>
  <c r="BA47"/>
  <c r="K47"/>
  <c r="I47"/>
  <c r="G47"/>
  <c r="BB47" s="1"/>
  <c r="BE45"/>
  <c r="BD45"/>
  <c r="BC45"/>
  <c r="BA45"/>
  <c r="K45"/>
  <c r="I45"/>
  <c r="G45"/>
  <c r="BB45" s="1"/>
  <c r="BB51" s="1"/>
  <c r="F13" i="24" s="1"/>
  <c r="B13"/>
  <c r="A13"/>
  <c r="BE51" i="25"/>
  <c r="I13" i="24" s="1"/>
  <c r="BD51" i="25"/>
  <c r="H13" i="24" s="1"/>
  <c r="BC51" i="25"/>
  <c r="G13" i="24" s="1"/>
  <c r="BA51" i="25"/>
  <c r="E13" i="24" s="1"/>
  <c r="K51" i="25"/>
  <c r="I51"/>
  <c r="G51"/>
  <c r="BE42"/>
  <c r="BD42"/>
  <c r="BC42"/>
  <c r="BA42"/>
  <c r="K42"/>
  <c r="I42"/>
  <c r="G42"/>
  <c r="BB42" s="1"/>
  <c r="BE40"/>
  <c r="BD40"/>
  <c r="BC40"/>
  <c r="BA40"/>
  <c r="K40"/>
  <c r="I40"/>
  <c r="G40"/>
  <c r="BB40" s="1"/>
  <c r="BE37"/>
  <c r="BD37"/>
  <c r="BC37"/>
  <c r="BA37"/>
  <c r="K37"/>
  <c r="I37"/>
  <c r="G37"/>
  <c r="BB37" s="1"/>
  <c r="BB43" s="1"/>
  <c r="F12" i="24" s="1"/>
  <c r="B12"/>
  <c r="A12"/>
  <c r="BE43" i="25"/>
  <c r="I12" i="24" s="1"/>
  <c r="BD43" i="25"/>
  <c r="H12" i="24" s="1"/>
  <c r="BC43" i="25"/>
  <c r="G12" i="24" s="1"/>
  <c r="BA43" i="25"/>
  <c r="E12" i="24" s="1"/>
  <c r="K43" i="25"/>
  <c r="I43"/>
  <c r="G43"/>
  <c r="BE34"/>
  <c r="BD34"/>
  <c r="BC34"/>
  <c r="BA34"/>
  <c r="K34"/>
  <c r="I34"/>
  <c r="G34"/>
  <c r="BB34" s="1"/>
  <c r="BE32"/>
  <c r="BD32"/>
  <c r="BC32"/>
  <c r="BA32"/>
  <c r="K32"/>
  <c r="I32"/>
  <c r="G32"/>
  <c r="BB32" s="1"/>
  <c r="B11" i="24"/>
  <c r="A11"/>
  <c r="BE35" i="25"/>
  <c r="I11" i="24" s="1"/>
  <c r="BD35" i="25"/>
  <c r="H11" i="24" s="1"/>
  <c r="BC35" i="25"/>
  <c r="G11" i="24" s="1"/>
  <c r="BA35" i="25"/>
  <c r="E11" i="24" s="1"/>
  <c r="K35" i="25"/>
  <c r="I35"/>
  <c r="G35"/>
  <c r="BE29"/>
  <c r="BD29"/>
  <c r="BC29"/>
  <c r="BA29"/>
  <c r="K29"/>
  <c r="I29"/>
  <c r="G29"/>
  <c r="BB29" s="1"/>
  <c r="BE27"/>
  <c r="BD27"/>
  <c r="BC27"/>
  <c r="BA27"/>
  <c r="K27"/>
  <c r="I27"/>
  <c r="G27"/>
  <c r="BB27" s="1"/>
  <c r="BB30" s="1"/>
  <c r="F10" i="24" s="1"/>
  <c r="B10"/>
  <c r="A10"/>
  <c r="BE30" i="25"/>
  <c r="I10" i="24" s="1"/>
  <c r="BD30" i="25"/>
  <c r="H10" i="24" s="1"/>
  <c r="BC30" i="25"/>
  <c r="G10" i="24" s="1"/>
  <c r="BA30" i="25"/>
  <c r="E10" i="24" s="1"/>
  <c r="K30" i="25"/>
  <c r="I30"/>
  <c r="G30"/>
  <c r="BE24"/>
  <c r="BD24"/>
  <c r="BC24"/>
  <c r="BB24"/>
  <c r="K24"/>
  <c r="I24"/>
  <c r="G24"/>
  <c r="BA24" s="1"/>
  <c r="BA25" s="1"/>
  <c r="E9" i="24" s="1"/>
  <c r="B9"/>
  <c r="A9"/>
  <c r="BE25" i="25"/>
  <c r="I9" i="24" s="1"/>
  <c r="BD25" i="25"/>
  <c r="H9" i="24" s="1"/>
  <c r="BC25" i="25"/>
  <c r="G9" i="24" s="1"/>
  <c r="BB25" i="25"/>
  <c r="F9" i="24" s="1"/>
  <c r="K25" i="25"/>
  <c r="I25"/>
  <c r="G25"/>
  <c r="BE19"/>
  <c r="BD19"/>
  <c r="BC19"/>
  <c r="BB19"/>
  <c r="K19"/>
  <c r="I19"/>
  <c r="G19"/>
  <c r="BA19" s="1"/>
  <c r="BE18"/>
  <c r="BD18"/>
  <c r="BC18"/>
  <c r="BB18"/>
  <c r="K18"/>
  <c r="I18"/>
  <c r="G18"/>
  <c r="BA18" s="1"/>
  <c r="BE16"/>
  <c r="BD16"/>
  <c r="BC16"/>
  <c r="BB16"/>
  <c r="K16"/>
  <c r="I16"/>
  <c r="G16"/>
  <c r="BA16" s="1"/>
  <c r="BE14"/>
  <c r="BD14"/>
  <c r="BC14"/>
  <c r="BB14"/>
  <c r="K14"/>
  <c r="I14"/>
  <c r="G14"/>
  <c r="BA14" s="1"/>
  <c r="BE12"/>
  <c r="BD12"/>
  <c r="BC12"/>
  <c r="BB12"/>
  <c r="K12"/>
  <c r="I12"/>
  <c r="G12"/>
  <c r="BA12" s="1"/>
  <c r="BA22" s="1"/>
  <c r="E8" i="24" s="1"/>
  <c r="B8"/>
  <c r="A8"/>
  <c r="BE22" i="25"/>
  <c r="I8" i="24" s="1"/>
  <c r="BD22" i="25"/>
  <c r="H8" i="24" s="1"/>
  <c r="BC22" i="25"/>
  <c r="G8" i="24" s="1"/>
  <c r="BB22" i="25"/>
  <c r="F8" i="24" s="1"/>
  <c r="K22" i="25"/>
  <c r="I22"/>
  <c r="G22"/>
  <c r="BE8"/>
  <c r="BD8"/>
  <c r="BC8"/>
  <c r="BB8"/>
  <c r="K8"/>
  <c r="I8"/>
  <c r="G8"/>
  <c r="BA8" s="1"/>
  <c r="BA10" s="1"/>
  <c r="E7" i="24" s="1"/>
  <c r="B7"/>
  <c r="A7"/>
  <c r="BE10" i="25"/>
  <c r="I7" i="24" s="1"/>
  <c r="BD10" i="25"/>
  <c r="H7" i="24" s="1"/>
  <c r="BC10" i="25"/>
  <c r="G7" i="24" s="1"/>
  <c r="BB10" i="25"/>
  <c r="F7" i="24" s="1"/>
  <c r="K10" i="25"/>
  <c r="I10"/>
  <c r="G10"/>
  <c r="E4"/>
  <c r="F3"/>
  <c r="F33" i="23"/>
  <c r="C33"/>
  <c r="C31"/>
  <c r="G7"/>
  <c r="H21" i="21"/>
  <c r="I20"/>
  <c r="D21" i="20"/>
  <c r="I19" i="21"/>
  <c r="G21" i="20" s="1"/>
  <c r="D20"/>
  <c r="I18" i="21"/>
  <c r="G20" i="20" s="1"/>
  <c r="D19"/>
  <c r="I17" i="21"/>
  <c r="G19" i="20" s="1"/>
  <c r="D18"/>
  <c r="I16" i="21"/>
  <c r="G18" i="20" s="1"/>
  <c r="D17"/>
  <c r="I15" i="21"/>
  <c r="G17" i="20" s="1"/>
  <c r="D16"/>
  <c r="I14" i="21"/>
  <c r="G16" i="20" s="1"/>
  <c r="D15"/>
  <c r="I13" i="21"/>
  <c r="G15" i="20" s="1"/>
  <c r="BE8" i="22"/>
  <c r="BC8"/>
  <c r="BB8"/>
  <c r="BA8"/>
  <c r="K8"/>
  <c r="I8"/>
  <c r="G8"/>
  <c r="BD8" s="1"/>
  <c r="BD9" s="1"/>
  <c r="H7" i="21" s="1"/>
  <c r="H8" s="1"/>
  <c r="C17" i="20" s="1"/>
  <c r="B7" i="21"/>
  <c r="A7"/>
  <c r="BE9" i="22"/>
  <c r="I7" i="21" s="1"/>
  <c r="I8" s="1"/>
  <c r="C21" i="20" s="1"/>
  <c r="BC9" i="22"/>
  <c r="G7" i="21" s="1"/>
  <c r="G8" s="1"/>
  <c r="C18" i="20" s="1"/>
  <c r="BB9" i="22"/>
  <c r="F7" i="21" s="1"/>
  <c r="F8" s="1"/>
  <c r="C16" i="20" s="1"/>
  <c r="BA9" i="22"/>
  <c r="E7" i="21" s="1"/>
  <c r="E8" s="1"/>
  <c r="C15" i="20" s="1"/>
  <c r="K9" i="22"/>
  <c r="I9"/>
  <c r="G9"/>
  <c r="E4"/>
  <c r="F3"/>
  <c r="G23" i="20"/>
  <c r="C33"/>
  <c r="F33" s="1"/>
  <c r="C31"/>
  <c r="G7"/>
  <c r="H21" i="18"/>
  <c r="I20"/>
  <c r="D21" i="17"/>
  <c r="I19" i="18"/>
  <c r="G21" i="17" s="1"/>
  <c r="D20"/>
  <c r="I18" i="18"/>
  <c r="G20" i="17" s="1"/>
  <c r="D19"/>
  <c r="I17" i="18"/>
  <c r="G19" i="17" s="1"/>
  <c r="D18"/>
  <c r="I16" i="18"/>
  <c r="G18" i="17" s="1"/>
  <c r="D17"/>
  <c r="I15" i="18"/>
  <c r="G17" i="17" s="1"/>
  <c r="D16"/>
  <c r="I14" i="18"/>
  <c r="G16" i="17" s="1"/>
  <c r="D15"/>
  <c r="I13" i="18"/>
  <c r="G15" i="17" s="1"/>
  <c r="BE8" i="19"/>
  <c r="BC8"/>
  <c r="BB8"/>
  <c r="BA8"/>
  <c r="K8"/>
  <c r="I8"/>
  <c r="G8"/>
  <c r="BD8" s="1"/>
  <c r="BD9" s="1"/>
  <c r="H7" i="18" s="1"/>
  <c r="H8" s="1"/>
  <c r="C17" i="17" s="1"/>
  <c r="B7" i="18"/>
  <c r="A7"/>
  <c r="BE9" i="19"/>
  <c r="I7" i="18" s="1"/>
  <c r="I8" s="1"/>
  <c r="C21" i="17" s="1"/>
  <c r="BC9" i="19"/>
  <c r="G7" i="18" s="1"/>
  <c r="G8" s="1"/>
  <c r="C18" i="17" s="1"/>
  <c r="BB9" i="19"/>
  <c r="F7" i="18" s="1"/>
  <c r="F8" s="1"/>
  <c r="C16" i="17" s="1"/>
  <c r="BA9" i="19"/>
  <c r="E7" i="18" s="1"/>
  <c r="E8" s="1"/>
  <c r="C15" i="17" s="1"/>
  <c r="K9" i="19"/>
  <c r="I9"/>
  <c r="G9"/>
  <c r="E4"/>
  <c r="F3"/>
  <c r="G23" i="17"/>
  <c r="C33"/>
  <c r="F33" s="1"/>
  <c r="C31"/>
  <c r="G7"/>
  <c r="H34" i="15"/>
  <c r="I33"/>
  <c r="D21" i="14"/>
  <c r="I32" i="15"/>
  <c r="G21" i="14" s="1"/>
  <c r="D20"/>
  <c r="I31" i="15"/>
  <c r="G20" i="14" s="1"/>
  <c r="D19"/>
  <c r="I30" i="15"/>
  <c r="G19" i="14" s="1"/>
  <c r="D18"/>
  <c r="I29" i="15"/>
  <c r="G18" i="14" s="1"/>
  <c r="D17"/>
  <c r="I28" i="15"/>
  <c r="G17" i="14" s="1"/>
  <c r="D16"/>
  <c r="I27" i="15"/>
  <c r="G16" i="14" s="1"/>
  <c r="D15"/>
  <c r="I26" i="15"/>
  <c r="G15" i="14" s="1"/>
  <c r="BE154" i="16"/>
  <c r="BD154"/>
  <c r="BC154"/>
  <c r="BB154"/>
  <c r="K154"/>
  <c r="I154"/>
  <c r="G154"/>
  <c r="BA154" s="1"/>
  <c r="BA155" s="1"/>
  <c r="E20" i="15" s="1"/>
  <c r="BE153" i="16"/>
  <c r="BD153"/>
  <c r="BC153"/>
  <c r="BB153"/>
  <c r="BA153"/>
  <c r="K153"/>
  <c r="I153"/>
  <c r="G153"/>
  <c r="BE152"/>
  <c r="BD152"/>
  <c r="BC152"/>
  <c r="BB152"/>
  <c r="BA152"/>
  <c r="K152"/>
  <c r="I152"/>
  <c r="G152"/>
  <c r="BE151"/>
  <c r="BD151"/>
  <c r="BC151"/>
  <c r="BB151"/>
  <c r="BA151"/>
  <c r="K151"/>
  <c r="I151"/>
  <c r="G151"/>
  <c r="B20" i="15"/>
  <c r="A20"/>
  <c r="BE155" i="16"/>
  <c r="I20" i="15" s="1"/>
  <c r="BD155" i="16"/>
  <c r="H20" i="15" s="1"/>
  <c r="BC155" i="16"/>
  <c r="G20" i="15" s="1"/>
  <c r="BB155" i="16"/>
  <c r="F20" i="15" s="1"/>
  <c r="K155" i="16"/>
  <c r="I155"/>
  <c r="G155"/>
  <c r="BE145"/>
  <c r="BD145"/>
  <c r="BC145"/>
  <c r="BA145"/>
  <c r="K145"/>
  <c r="I145"/>
  <c r="G145"/>
  <c r="BB145" s="1"/>
  <c r="BE140"/>
  <c r="BD140"/>
  <c r="BC140"/>
  <c r="BA140"/>
  <c r="K140"/>
  <c r="I140"/>
  <c r="G140"/>
  <c r="BB140" s="1"/>
  <c r="B19" i="15"/>
  <c r="A19"/>
  <c r="BE149" i="16"/>
  <c r="I19" i="15" s="1"/>
  <c r="BD149" i="16"/>
  <c r="H19" i="15" s="1"/>
  <c r="BC149" i="16"/>
  <c r="G19" i="15" s="1"/>
  <c r="BA149" i="16"/>
  <c r="E19" i="15" s="1"/>
  <c r="K149" i="16"/>
  <c r="I149"/>
  <c r="G149"/>
  <c r="BE136"/>
  <c r="BD136"/>
  <c r="BC136"/>
  <c r="BA136"/>
  <c r="K136"/>
  <c r="I136"/>
  <c r="G136"/>
  <c r="BB136" s="1"/>
  <c r="BB138" s="1"/>
  <c r="F18" i="15" s="1"/>
  <c r="B18"/>
  <c r="A18"/>
  <c r="BE138" i="16"/>
  <c r="I18" i="15" s="1"/>
  <c r="BD138" i="16"/>
  <c r="H18" i="15" s="1"/>
  <c r="BC138" i="16"/>
  <c r="G18" i="15" s="1"/>
  <c r="BA138" i="16"/>
  <c r="E18" i="15" s="1"/>
  <c r="K138" i="16"/>
  <c r="I138"/>
  <c r="G138"/>
  <c r="BE133"/>
  <c r="BD133"/>
  <c r="BC133"/>
  <c r="BA133"/>
  <c r="K133"/>
  <c r="I133"/>
  <c r="G133"/>
  <c r="BB133" s="1"/>
  <c r="BE129"/>
  <c r="BD129"/>
  <c r="BC129"/>
  <c r="BA129"/>
  <c r="K129"/>
  <c r="I129"/>
  <c r="G129"/>
  <c r="BB129" s="1"/>
  <c r="BE125"/>
  <c r="BD125"/>
  <c r="BC125"/>
  <c r="BA125"/>
  <c r="K125"/>
  <c r="I125"/>
  <c r="G125"/>
  <c r="BB125" s="1"/>
  <c r="BE124"/>
  <c r="BD124"/>
  <c r="BC124"/>
  <c r="BA124"/>
  <c r="K124"/>
  <c r="I124"/>
  <c r="G124"/>
  <c r="BB124" s="1"/>
  <c r="BE123"/>
  <c r="BD123"/>
  <c r="BC123"/>
  <c r="BA123"/>
  <c r="K123"/>
  <c r="I123"/>
  <c r="G123"/>
  <c r="BB123" s="1"/>
  <c r="BE122"/>
  <c r="BD122"/>
  <c r="BC122"/>
  <c r="BA122"/>
  <c r="K122"/>
  <c r="I122"/>
  <c r="G122"/>
  <c r="BB122" s="1"/>
  <c r="BB134" s="1"/>
  <c r="F17" i="15" s="1"/>
  <c r="B17"/>
  <c r="A17"/>
  <c r="BE134" i="16"/>
  <c r="I17" i="15" s="1"/>
  <c r="BD134" i="16"/>
  <c r="H17" i="15" s="1"/>
  <c r="BC134" i="16"/>
  <c r="G17" i="15" s="1"/>
  <c r="BA134" i="16"/>
  <c r="E17" i="15" s="1"/>
  <c r="K134" i="16"/>
  <c r="I134"/>
  <c r="G134"/>
  <c r="BE119"/>
  <c r="BD119"/>
  <c r="BC119"/>
  <c r="BA119"/>
  <c r="K119"/>
  <c r="I119"/>
  <c r="G119"/>
  <c r="BB119" s="1"/>
  <c r="BE117"/>
  <c r="BD117"/>
  <c r="BC117"/>
  <c r="BA117"/>
  <c r="K117"/>
  <c r="I117"/>
  <c r="G117"/>
  <c r="BB117" s="1"/>
  <c r="BE116"/>
  <c r="BD116"/>
  <c r="BC116"/>
  <c r="BA116"/>
  <c r="K116"/>
  <c r="I116"/>
  <c r="G116"/>
  <c r="BB116" s="1"/>
  <c r="BB120" s="1"/>
  <c r="F16" i="15" s="1"/>
  <c r="B16"/>
  <c r="A16"/>
  <c r="BE120" i="16"/>
  <c r="I16" i="15" s="1"/>
  <c r="BD120" i="16"/>
  <c r="H16" i="15" s="1"/>
  <c r="BC120" i="16"/>
  <c r="G16" i="15" s="1"/>
  <c r="BA120" i="16"/>
  <c r="E16" i="15" s="1"/>
  <c r="K120" i="16"/>
  <c r="I120"/>
  <c r="G120"/>
  <c r="BE113"/>
  <c r="BD113"/>
  <c r="BC113"/>
  <c r="BA113"/>
  <c r="K113"/>
  <c r="I113"/>
  <c r="G113"/>
  <c r="BB113" s="1"/>
  <c r="BE111"/>
  <c r="BD111"/>
  <c r="BC111"/>
  <c r="BA111"/>
  <c r="K111"/>
  <c r="I111"/>
  <c r="G111"/>
  <c r="BB111" s="1"/>
  <c r="BE106"/>
  <c r="BD106"/>
  <c r="BC106"/>
  <c r="BA106"/>
  <c r="K106"/>
  <c r="I106"/>
  <c r="G106"/>
  <c r="BB106" s="1"/>
  <c r="BE104"/>
  <c r="BD104"/>
  <c r="BC104"/>
  <c r="BA104"/>
  <c r="K104"/>
  <c r="I104"/>
  <c r="G104"/>
  <c r="BB104" s="1"/>
  <c r="BE98"/>
  <c r="BD98"/>
  <c r="BC98"/>
  <c r="BA98"/>
  <c r="K98"/>
  <c r="I98"/>
  <c r="G98"/>
  <c r="BB98" s="1"/>
  <c r="BE96"/>
  <c r="BD96"/>
  <c r="BC96"/>
  <c r="BA96"/>
  <c r="K96"/>
  <c r="I96"/>
  <c r="G96"/>
  <c r="BB96" s="1"/>
  <c r="BE91"/>
  <c r="BD91"/>
  <c r="BC91"/>
  <c r="BA91"/>
  <c r="K91"/>
  <c r="I91"/>
  <c r="G91"/>
  <c r="BB91" s="1"/>
  <c r="BE87"/>
  <c r="BD87"/>
  <c r="BC87"/>
  <c r="BA87"/>
  <c r="K87"/>
  <c r="I87"/>
  <c r="G87"/>
  <c r="BB87" s="1"/>
  <c r="BE85"/>
  <c r="BD85"/>
  <c r="BC85"/>
  <c r="BA85"/>
  <c r="K85"/>
  <c r="I85"/>
  <c r="G85"/>
  <c r="BB85" s="1"/>
  <c r="BE79"/>
  <c r="BD79"/>
  <c r="BC79"/>
  <c r="BA79"/>
  <c r="K79"/>
  <c r="I79"/>
  <c r="G79"/>
  <c r="BB79" s="1"/>
  <c r="BE74"/>
  <c r="BD74"/>
  <c r="BC74"/>
  <c r="BA74"/>
  <c r="K74"/>
  <c r="I74"/>
  <c r="G74"/>
  <c r="BB74" s="1"/>
  <c r="BB114" s="1"/>
  <c r="F15" i="15" s="1"/>
  <c r="B15"/>
  <c r="A15"/>
  <c r="BE114" i="16"/>
  <c r="I15" i="15" s="1"/>
  <c r="BD114" i="16"/>
  <c r="H15" i="15" s="1"/>
  <c r="BC114" i="16"/>
  <c r="G15" i="15" s="1"/>
  <c r="BA114" i="16"/>
  <c r="E15" i="15" s="1"/>
  <c r="K114" i="16"/>
  <c r="I114"/>
  <c r="G114"/>
  <c r="BD71"/>
  <c r="BC71"/>
  <c r="BB71"/>
  <c r="BA71"/>
  <c r="K71"/>
  <c r="I71"/>
  <c r="G71"/>
  <c r="BE71" s="1"/>
  <c r="BE72" s="1"/>
  <c r="I14" i="15" s="1"/>
  <c r="BE70" i="16"/>
  <c r="BD70"/>
  <c r="BC70"/>
  <c r="BA70"/>
  <c r="K70"/>
  <c r="I70"/>
  <c r="G70"/>
  <c r="BB70" s="1"/>
  <c r="BE67"/>
  <c r="BD67"/>
  <c r="BC67"/>
  <c r="BA67"/>
  <c r="K67"/>
  <c r="I67"/>
  <c r="G67"/>
  <c r="BB67" s="1"/>
  <c r="BE65"/>
  <c r="BD65"/>
  <c r="BC65"/>
  <c r="BA65"/>
  <c r="K65"/>
  <c r="I65"/>
  <c r="G65"/>
  <c r="BB65" s="1"/>
  <c r="BE63"/>
  <c r="BD63"/>
  <c r="BC63"/>
  <c r="BA63"/>
  <c r="K63"/>
  <c r="I63"/>
  <c r="G63"/>
  <c r="BB63" s="1"/>
  <c r="BE60"/>
  <c r="BD60"/>
  <c r="BC60"/>
  <c r="BA60"/>
  <c r="K60"/>
  <c r="I60"/>
  <c r="G60"/>
  <c r="BB60" s="1"/>
  <c r="BE58"/>
  <c r="BD58"/>
  <c r="BC58"/>
  <c r="BA58"/>
  <c r="K58"/>
  <c r="I58"/>
  <c r="G58"/>
  <c r="BB58" s="1"/>
  <c r="BE56"/>
  <c r="BD56"/>
  <c r="BC56"/>
  <c r="BA56"/>
  <c r="K56"/>
  <c r="I56"/>
  <c r="G56"/>
  <c r="BB56" s="1"/>
  <c r="BE53"/>
  <c r="BD53"/>
  <c r="BC53"/>
  <c r="BA53"/>
  <c r="K53"/>
  <c r="I53"/>
  <c r="G53"/>
  <c r="BB53" s="1"/>
  <c r="BE50"/>
  <c r="BD50"/>
  <c r="BC50"/>
  <c r="BA50"/>
  <c r="K50"/>
  <c r="I50"/>
  <c r="G50"/>
  <c r="BB50" s="1"/>
  <c r="BE46"/>
  <c r="BD46"/>
  <c r="BC46"/>
  <c r="BA46"/>
  <c r="K46"/>
  <c r="I46"/>
  <c r="G46"/>
  <c r="BB46" s="1"/>
  <c r="BE43"/>
  <c r="BD43"/>
  <c r="BC43"/>
  <c r="BA43"/>
  <c r="K43"/>
  <c r="I43"/>
  <c r="G43"/>
  <c r="BB43" s="1"/>
  <c r="BE41"/>
  <c r="BD41"/>
  <c r="BC41"/>
  <c r="BA41"/>
  <c r="K41"/>
  <c r="I41"/>
  <c r="G41"/>
  <c r="BB41" s="1"/>
  <c r="BB72" s="1"/>
  <c r="F14" i="15" s="1"/>
  <c r="B14"/>
  <c r="A14"/>
  <c r="BD72" i="16"/>
  <c r="H14" i="15" s="1"/>
  <c r="BC72" i="16"/>
  <c r="G14" i="15" s="1"/>
  <c r="BA72" i="16"/>
  <c r="E14" i="15" s="1"/>
  <c r="K72" i="16"/>
  <c r="I72"/>
  <c r="G72"/>
  <c r="BE38"/>
  <c r="BD38"/>
  <c r="BC38"/>
  <c r="BB38"/>
  <c r="K38"/>
  <c r="I38"/>
  <c r="G38"/>
  <c r="BA38" s="1"/>
  <c r="BA39" s="1"/>
  <c r="E13" i="15" s="1"/>
  <c r="B13"/>
  <c r="A13"/>
  <c r="BE39" i="16"/>
  <c r="I13" i="15" s="1"/>
  <c r="BD39" i="16"/>
  <c r="H13" i="15" s="1"/>
  <c r="BC39" i="16"/>
  <c r="G13" i="15" s="1"/>
  <c r="BB39" i="16"/>
  <c r="F13" i="15" s="1"/>
  <c r="K39" i="16"/>
  <c r="I39"/>
  <c r="G39"/>
  <c r="BE35"/>
  <c r="BD35"/>
  <c r="BC35"/>
  <c r="BB35"/>
  <c r="K35"/>
  <c r="I35"/>
  <c r="G35"/>
  <c r="BA35" s="1"/>
  <c r="BA36" s="1"/>
  <c r="E12" i="15" s="1"/>
  <c r="B12"/>
  <c r="A12"/>
  <c r="BE36" i="16"/>
  <c r="I12" i="15" s="1"/>
  <c r="BD36" i="16"/>
  <c r="H12" i="15" s="1"/>
  <c r="BC36" i="16"/>
  <c r="G12" i="15" s="1"/>
  <c r="BB36" i="16"/>
  <c r="F12" i="15" s="1"/>
  <c r="K36" i="16"/>
  <c r="I36"/>
  <c r="G36"/>
  <c r="BE31"/>
  <c r="BD31"/>
  <c r="BC31"/>
  <c r="BB31"/>
  <c r="K31"/>
  <c r="I31"/>
  <c r="G31"/>
  <c r="BA31" s="1"/>
  <c r="BA33" s="1"/>
  <c r="E11" i="15" s="1"/>
  <c r="B11"/>
  <c r="A11"/>
  <c r="BE33" i="16"/>
  <c r="I11" i="15" s="1"/>
  <c r="BD33" i="16"/>
  <c r="H11" i="15" s="1"/>
  <c r="BC33" i="16"/>
  <c r="G11" i="15" s="1"/>
  <c r="BB33" i="16"/>
  <c r="F11" i="15" s="1"/>
  <c r="K33" i="16"/>
  <c r="I33"/>
  <c r="G33"/>
  <c r="BE27"/>
  <c r="BD27"/>
  <c r="BC27"/>
  <c r="BB27"/>
  <c r="K27"/>
  <c r="I27"/>
  <c r="G27"/>
  <c r="BA27" s="1"/>
  <c r="BA29" s="1"/>
  <c r="E10" i="15" s="1"/>
  <c r="B10"/>
  <c r="A10"/>
  <c r="BE29" i="16"/>
  <c r="I10" i="15" s="1"/>
  <c r="BD29" i="16"/>
  <c r="H10" i="15" s="1"/>
  <c r="BC29" i="16"/>
  <c r="G10" i="15" s="1"/>
  <c r="BB29" i="16"/>
  <c r="F10" i="15" s="1"/>
  <c r="K29" i="16"/>
  <c r="I29"/>
  <c r="G29"/>
  <c r="BE20"/>
  <c r="BD20"/>
  <c r="BC20"/>
  <c r="BB20"/>
  <c r="K20"/>
  <c r="I20"/>
  <c r="G20"/>
  <c r="BA20" s="1"/>
  <c r="BA25" s="1"/>
  <c r="E9" i="15" s="1"/>
  <c r="B9"/>
  <c r="A9"/>
  <c r="BE25" i="16"/>
  <c r="I9" i="15" s="1"/>
  <c r="BD25" i="16"/>
  <c r="H9" i="15" s="1"/>
  <c r="BC25" i="16"/>
  <c r="G9" i="15" s="1"/>
  <c r="BB25" i="16"/>
  <c r="F9" i="15" s="1"/>
  <c r="K25" i="16"/>
  <c r="I25"/>
  <c r="G25"/>
  <c r="BE15"/>
  <c r="BD15"/>
  <c r="BC15"/>
  <c r="BB15"/>
  <c r="K15"/>
  <c r="I15"/>
  <c r="G15"/>
  <c r="BA15" s="1"/>
  <c r="BA18" s="1"/>
  <c r="E8" i="15" s="1"/>
  <c r="B8"/>
  <c r="A8"/>
  <c r="BE18" i="16"/>
  <c r="I8" i="15" s="1"/>
  <c r="BD18" i="16"/>
  <c r="H8" i="15" s="1"/>
  <c r="BC18" i="16"/>
  <c r="G8" i="15" s="1"/>
  <c r="BB18" i="16"/>
  <c r="F8" i="15" s="1"/>
  <c r="K18" i="16"/>
  <c r="I18"/>
  <c r="G18"/>
  <c r="BE10"/>
  <c r="BD10"/>
  <c r="BC10"/>
  <c r="BB10"/>
  <c r="K10"/>
  <c r="I10"/>
  <c r="G10"/>
  <c r="BA10" s="1"/>
  <c r="BE8"/>
  <c r="BD8"/>
  <c r="BC8"/>
  <c r="BB8"/>
  <c r="K8"/>
  <c r="I8"/>
  <c r="G8"/>
  <c r="BA8" s="1"/>
  <c r="BA13" s="1"/>
  <c r="E7" i="15" s="1"/>
  <c r="E21" s="1"/>
  <c r="C15" i="14" s="1"/>
  <c r="B7" i="15"/>
  <c r="A7"/>
  <c r="BE13" i="16"/>
  <c r="I7" i="15" s="1"/>
  <c r="BD13" i="16"/>
  <c r="H7" i="15" s="1"/>
  <c r="H21" s="1"/>
  <c r="C17" i="14" s="1"/>
  <c r="BC13" i="16"/>
  <c r="G7" i="15" s="1"/>
  <c r="BB13" i="16"/>
  <c r="F7" i="15" s="1"/>
  <c r="K13" i="16"/>
  <c r="I13"/>
  <c r="G13"/>
  <c r="E4"/>
  <c r="F3"/>
  <c r="G23" i="14"/>
  <c r="C33"/>
  <c r="F33" s="1"/>
  <c r="C31"/>
  <c r="G7"/>
  <c r="H28" i="12"/>
  <c r="I27"/>
  <c r="D21" i="11"/>
  <c r="I26" i="12"/>
  <c r="G21" i="11" s="1"/>
  <c r="D20"/>
  <c r="I25" i="12"/>
  <c r="G20" i="11" s="1"/>
  <c r="D19"/>
  <c r="I24" i="12"/>
  <c r="G19" i="11" s="1"/>
  <c r="D18"/>
  <c r="I23" i="12"/>
  <c r="G18" i="11" s="1"/>
  <c r="D17"/>
  <c r="I22" i="12"/>
  <c r="G17" i="11" s="1"/>
  <c r="D16"/>
  <c r="I21" i="12"/>
  <c r="G16" i="11" s="1"/>
  <c r="D15"/>
  <c r="I20" i="12"/>
  <c r="G15" i="11" s="1"/>
  <c r="BE86" i="13"/>
  <c r="BD86"/>
  <c r="BC86"/>
  <c r="BB86"/>
  <c r="BA86"/>
  <c r="K86"/>
  <c r="I86"/>
  <c r="G86"/>
  <c r="BE85"/>
  <c r="BD85"/>
  <c r="BC85"/>
  <c r="BB85"/>
  <c r="BA85"/>
  <c r="K85"/>
  <c r="I85"/>
  <c r="G85"/>
  <c r="BE84"/>
  <c r="BD84"/>
  <c r="BC84"/>
  <c r="BB84"/>
  <c r="BA84"/>
  <c r="K84"/>
  <c r="I84"/>
  <c r="G84"/>
  <c r="BE83"/>
  <c r="BD83"/>
  <c r="BC83"/>
  <c r="BB83"/>
  <c r="BA83"/>
  <c r="K83"/>
  <c r="I83"/>
  <c r="G83"/>
  <c r="B14" i="12"/>
  <c r="A14"/>
  <c r="BE87" i="13"/>
  <c r="I14" i="12" s="1"/>
  <c r="BD87" i="13"/>
  <c r="H14" i="12" s="1"/>
  <c r="BC87" i="13"/>
  <c r="G14" i="12" s="1"/>
  <c r="BB87" i="13"/>
  <c r="F14" i="12" s="1"/>
  <c r="BA87" i="13"/>
  <c r="E14" i="12" s="1"/>
  <c r="K87" i="13"/>
  <c r="I87"/>
  <c r="G87"/>
  <c r="BE80"/>
  <c r="BD80"/>
  <c r="BC80"/>
  <c r="BA80"/>
  <c r="K80"/>
  <c r="I80"/>
  <c r="G80"/>
  <c r="BB80" s="1"/>
  <c r="BE78"/>
  <c r="BD78"/>
  <c r="BC78"/>
  <c r="BA78"/>
  <c r="K78"/>
  <c r="I78"/>
  <c r="G78"/>
  <c r="BB78" s="1"/>
  <c r="BE76"/>
  <c r="BD76"/>
  <c r="BC76"/>
  <c r="BA76"/>
  <c r="K76"/>
  <c r="I76"/>
  <c r="G76"/>
  <c r="BB76" s="1"/>
  <c r="BB81" s="1"/>
  <c r="F13" i="12" s="1"/>
  <c r="B13"/>
  <c r="A13"/>
  <c r="BE81" i="13"/>
  <c r="I13" i="12" s="1"/>
  <c r="BD81" i="13"/>
  <c r="H13" i="12" s="1"/>
  <c r="BC81" i="13"/>
  <c r="G13" i="12" s="1"/>
  <c r="BA81" i="13"/>
  <c r="E13" i="12" s="1"/>
  <c r="K81" i="13"/>
  <c r="I81"/>
  <c r="G81"/>
  <c r="BE73"/>
  <c r="BD73"/>
  <c r="BC73"/>
  <c r="BA73"/>
  <c r="K73"/>
  <c r="I73"/>
  <c r="G73"/>
  <c r="BB73" s="1"/>
  <c r="BE72"/>
  <c r="BD72"/>
  <c r="BC72"/>
  <c r="BA72"/>
  <c r="K72"/>
  <c r="I72"/>
  <c r="G72"/>
  <c r="BB72" s="1"/>
  <c r="BE70"/>
  <c r="BD70"/>
  <c r="BC70"/>
  <c r="BA70"/>
  <c r="K70"/>
  <c r="I70"/>
  <c r="G70"/>
  <c r="BB70" s="1"/>
  <c r="BE68"/>
  <c r="BD68"/>
  <c r="BC68"/>
  <c r="BA68"/>
  <c r="K68"/>
  <c r="I68"/>
  <c r="G68"/>
  <c r="BB68" s="1"/>
  <c r="BE66"/>
  <c r="BD66"/>
  <c r="BC66"/>
  <c r="BA66"/>
  <c r="K66"/>
  <c r="I66"/>
  <c r="G66"/>
  <c r="BB66" s="1"/>
  <c r="BB74" s="1"/>
  <c r="F12" i="12" s="1"/>
  <c r="B12"/>
  <c r="A12"/>
  <c r="BE74" i="13"/>
  <c r="I12" i="12" s="1"/>
  <c r="BD74" i="13"/>
  <c r="H12" i="12" s="1"/>
  <c r="BC74" i="13"/>
  <c r="G12" i="12" s="1"/>
  <c r="BA74" i="13"/>
  <c r="E12" i="12" s="1"/>
  <c r="K74" i="13"/>
  <c r="I74"/>
  <c r="G74"/>
  <c r="BE63"/>
  <c r="BD63"/>
  <c r="BC63"/>
  <c r="BA63"/>
  <c r="K63"/>
  <c r="I63"/>
  <c r="G63"/>
  <c r="BB63" s="1"/>
  <c r="BE62"/>
  <c r="BD62"/>
  <c r="BC62"/>
  <c r="BA62"/>
  <c r="K62"/>
  <c r="I62"/>
  <c r="G62"/>
  <c r="BB62" s="1"/>
  <c r="B11" i="12"/>
  <c r="A11"/>
  <c r="BE64" i="13"/>
  <c r="I11" i="12" s="1"/>
  <c r="BD64" i="13"/>
  <c r="H11" i="12" s="1"/>
  <c r="BC64" i="13"/>
  <c r="G11" i="12" s="1"/>
  <c r="BA64" i="13"/>
  <c r="E11" i="12" s="1"/>
  <c r="K64" i="13"/>
  <c r="I64"/>
  <c r="G64"/>
  <c r="BE59"/>
  <c r="BD59"/>
  <c r="BC59"/>
  <c r="BA59"/>
  <c r="K59"/>
  <c r="I59"/>
  <c r="G59"/>
  <c r="BB59" s="1"/>
  <c r="BE58"/>
  <c r="BD58"/>
  <c r="BC58"/>
  <c r="BA58"/>
  <c r="K58"/>
  <c r="I58"/>
  <c r="G58"/>
  <c r="BB58" s="1"/>
  <c r="BE56"/>
  <c r="BD56"/>
  <c r="BC56"/>
  <c r="BA56"/>
  <c r="K56"/>
  <c r="I56"/>
  <c r="G56"/>
  <c r="BB56" s="1"/>
  <c r="BE54"/>
  <c r="BD54"/>
  <c r="BC54"/>
  <c r="BA54"/>
  <c r="K54"/>
  <c r="I54"/>
  <c r="G54"/>
  <c r="BB54" s="1"/>
  <c r="BE52"/>
  <c r="BD52"/>
  <c r="BC52"/>
  <c r="BA52"/>
  <c r="K52"/>
  <c r="I52"/>
  <c r="G52"/>
  <c r="BB52" s="1"/>
  <c r="BE50"/>
  <c r="BD50"/>
  <c r="BC50"/>
  <c r="BA50"/>
  <c r="K50"/>
  <c r="I50"/>
  <c r="G50"/>
  <c r="BB50" s="1"/>
  <c r="BE48"/>
  <c r="BD48"/>
  <c r="BC48"/>
  <c r="BA48"/>
  <c r="K48"/>
  <c r="I48"/>
  <c r="G48"/>
  <c r="BB48" s="1"/>
  <c r="BE46"/>
  <c r="BD46"/>
  <c r="BC46"/>
  <c r="BA46"/>
  <c r="K46"/>
  <c r="I46"/>
  <c r="G46"/>
  <c r="BB46" s="1"/>
  <c r="BE44"/>
  <c r="BD44"/>
  <c r="BC44"/>
  <c r="BA44"/>
  <c r="K44"/>
  <c r="I44"/>
  <c r="G44"/>
  <c r="BB44" s="1"/>
  <c r="BE42"/>
  <c r="BD42"/>
  <c r="BC42"/>
  <c r="BA42"/>
  <c r="K42"/>
  <c r="I42"/>
  <c r="G42"/>
  <c r="BB42" s="1"/>
  <c r="BB60" s="1"/>
  <c r="F10" i="12" s="1"/>
  <c r="B10"/>
  <c r="A10"/>
  <c r="BE60" i="13"/>
  <c r="I10" i="12" s="1"/>
  <c r="BD60" i="13"/>
  <c r="H10" i="12" s="1"/>
  <c r="BC60" i="13"/>
  <c r="G10" i="12" s="1"/>
  <c r="BA60" i="13"/>
  <c r="E10" i="12" s="1"/>
  <c r="K60" i="13"/>
  <c r="I60"/>
  <c r="G60"/>
  <c r="BE39"/>
  <c r="BD39"/>
  <c r="BC39"/>
  <c r="BA39"/>
  <c r="K39"/>
  <c r="I39"/>
  <c r="G39"/>
  <c r="BB39" s="1"/>
  <c r="BE37"/>
  <c r="BD37"/>
  <c r="BC37"/>
  <c r="BA37"/>
  <c r="K37"/>
  <c r="I37"/>
  <c r="G37"/>
  <c r="BB37" s="1"/>
  <c r="BE35"/>
  <c r="BD35"/>
  <c r="BC35"/>
  <c r="BA35"/>
  <c r="K35"/>
  <c r="I35"/>
  <c r="G35"/>
  <c r="BB35" s="1"/>
  <c r="BE33"/>
  <c r="BD33"/>
  <c r="BC33"/>
  <c r="BA33"/>
  <c r="K33"/>
  <c r="I33"/>
  <c r="G33"/>
  <c r="BB33" s="1"/>
  <c r="BE31"/>
  <c r="BD31"/>
  <c r="BC31"/>
  <c r="BA31"/>
  <c r="K31"/>
  <c r="I31"/>
  <c r="G31"/>
  <c r="BB31" s="1"/>
  <c r="BE29"/>
  <c r="BD29"/>
  <c r="BC29"/>
  <c r="BA29"/>
  <c r="K29"/>
  <c r="I29"/>
  <c r="G29"/>
  <c r="BB29" s="1"/>
  <c r="BE27"/>
  <c r="BD27"/>
  <c r="BC27"/>
  <c r="BA27"/>
  <c r="K27"/>
  <c r="I27"/>
  <c r="G27"/>
  <c r="BB27" s="1"/>
  <c r="BB40" s="1"/>
  <c r="F9" i="12" s="1"/>
  <c r="B9"/>
  <c r="A9"/>
  <c r="BE40" i="13"/>
  <c r="I9" i="12" s="1"/>
  <c r="BD40" i="13"/>
  <c r="H9" i="12" s="1"/>
  <c r="BC40" i="13"/>
  <c r="G9" i="12" s="1"/>
  <c r="BA40" i="13"/>
  <c r="E9" i="12" s="1"/>
  <c r="K40" i="13"/>
  <c r="I40"/>
  <c r="G40"/>
  <c r="BE24"/>
  <c r="BD24"/>
  <c r="BC24"/>
  <c r="BA24"/>
  <c r="K24"/>
  <c r="I24"/>
  <c r="G24"/>
  <c r="BB24" s="1"/>
  <c r="BE22"/>
  <c r="BD22"/>
  <c r="BC22"/>
  <c r="BA22"/>
  <c r="K22"/>
  <c r="I22"/>
  <c r="G22"/>
  <c r="BB22" s="1"/>
  <c r="B8" i="12"/>
  <c r="A8"/>
  <c r="BE25" i="13"/>
  <c r="I8" i="12" s="1"/>
  <c r="BD25" i="13"/>
  <c r="H8" i="12" s="1"/>
  <c r="BC25" i="13"/>
  <c r="G8" i="12" s="1"/>
  <c r="BA25" i="13"/>
  <c r="E8" i="12" s="1"/>
  <c r="K25" i="13"/>
  <c r="I25"/>
  <c r="G25"/>
  <c r="BE18"/>
  <c r="BD18"/>
  <c r="BC18"/>
  <c r="BB18"/>
  <c r="K18"/>
  <c r="I18"/>
  <c r="G18"/>
  <c r="BA18" s="1"/>
  <c r="BE16"/>
  <c r="BD16"/>
  <c r="BC16"/>
  <c r="BB16"/>
  <c r="K16"/>
  <c r="I16"/>
  <c r="G16"/>
  <c r="BA16" s="1"/>
  <c r="BE14"/>
  <c r="BD14"/>
  <c r="BC14"/>
  <c r="BB14"/>
  <c r="K14"/>
  <c r="I14"/>
  <c r="G14"/>
  <c r="BA14" s="1"/>
  <c r="BE12"/>
  <c r="BD12"/>
  <c r="BC12"/>
  <c r="BB12"/>
  <c r="K12"/>
  <c r="I12"/>
  <c r="G12"/>
  <c r="BA12" s="1"/>
  <c r="BE10"/>
  <c r="BD10"/>
  <c r="BC10"/>
  <c r="BB10"/>
  <c r="BA10"/>
  <c r="K10"/>
  <c r="I10"/>
  <c r="G10"/>
  <c r="BE8"/>
  <c r="BD8"/>
  <c r="BC8"/>
  <c r="BB8"/>
  <c r="K8"/>
  <c r="I8"/>
  <c r="G8"/>
  <c r="BA8" s="1"/>
  <c r="B7" i="12"/>
  <c r="A7"/>
  <c r="BE20" i="13"/>
  <c r="I7" i="12" s="1"/>
  <c r="BD20" i="13"/>
  <c r="H7" i="12" s="1"/>
  <c r="BC20" i="13"/>
  <c r="G7" i="12" s="1"/>
  <c r="BB20" i="13"/>
  <c r="F7" i="12" s="1"/>
  <c r="K20" i="13"/>
  <c r="I20"/>
  <c r="G20"/>
  <c r="E4"/>
  <c r="F3"/>
  <c r="G23" i="11"/>
  <c r="C33"/>
  <c r="F33" s="1"/>
  <c r="C31"/>
  <c r="G7"/>
  <c r="H33" i="9"/>
  <c r="I32"/>
  <c r="D21" i="8"/>
  <c r="I31" i="9"/>
  <c r="G21" i="8" s="1"/>
  <c r="D20"/>
  <c r="I30" i="9"/>
  <c r="G20" i="8" s="1"/>
  <c r="D19"/>
  <c r="I29" i="9"/>
  <c r="G19" i="8" s="1"/>
  <c r="D18"/>
  <c r="I28" i="9"/>
  <c r="G18" i="8" s="1"/>
  <c r="D17"/>
  <c r="I27" i="9"/>
  <c r="G17" i="8" s="1"/>
  <c r="D16"/>
  <c r="I26" i="9"/>
  <c r="G16" i="8" s="1"/>
  <c r="D15"/>
  <c r="I25" i="9"/>
  <c r="G15" i="8" s="1"/>
  <c r="BE283" i="10"/>
  <c r="BD283"/>
  <c r="BC283"/>
  <c r="BB283"/>
  <c r="K283"/>
  <c r="I283"/>
  <c r="G283"/>
  <c r="BA283" s="1"/>
  <c r="BE282"/>
  <c r="BD282"/>
  <c r="BC282"/>
  <c r="BB282"/>
  <c r="K282"/>
  <c r="I282"/>
  <c r="G282"/>
  <c r="BA282" s="1"/>
  <c r="BE281"/>
  <c r="BD281"/>
  <c r="BC281"/>
  <c r="BB281"/>
  <c r="K281"/>
  <c r="I281"/>
  <c r="G281"/>
  <c r="BA281" s="1"/>
  <c r="BE280"/>
  <c r="BD280"/>
  <c r="BC280"/>
  <c r="BB280"/>
  <c r="K280"/>
  <c r="I280"/>
  <c r="G280"/>
  <c r="BA280" s="1"/>
  <c r="BE279"/>
  <c r="BD279"/>
  <c r="BD284" s="1"/>
  <c r="H19" i="9" s="1"/>
  <c r="BC279" i="10"/>
  <c r="BB279"/>
  <c r="BB284" s="1"/>
  <c r="F19" i="9" s="1"/>
  <c r="K279" i="10"/>
  <c r="K284" s="1"/>
  <c r="I279"/>
  <c r="G279"/>
  <c r="BA279" s="1"/>
  <c r="BA284" s="1"/>
  <c r="E19" i="9" s="1"/>
  <c r="B19"/>
  <c r="A19"/>
  <c r="BE284" i="10"/>
  <c r="I19" i="9" s="1"/>
  <c r="BC284" i="10"/>
  <c r="G19" i="9" s="1"/>
  <c r="I284" i="10"/>
  <c r="BE275"/>
  <c r="BD275"/>
  <c r="BC275"/>
  <c r="BA275"/>
  <c r="K275"/>
  <c r="I275"/>
  <c r="G275"/>
  <c r="BB275" s="1"/>
  <c r="BE273"/>
  <c r="BE277" s="1"/>
  <c r="I18" i="9" s="1"/>
  <c r="BD273" i="10"/>
  <c r="BC273"/>
  <c r="BC277" s="1"/>
  <c r="G18" i="9" s="1"/>
  <c r="BA273" i="10"/>
  <c r="BA277" s="1"/>
  <c r="E18" i="9" s="1"/>
  <c r="K273" i="10"/>
  <c r="I273"/>
  <c r="I277" s="1"/>
  <c r="G273"/>
  <c r="BB273" s="1"/>
  <c r="BB277" s="1"/>
  <c r="F18" i="9" s="1"/>
  <c r="B18"/>
  <c r="A18"/>
  <c r="BD277" i="10"/>
  <c r="H18" i="9" s="1"/>
  <c r="K277" i="10"/>
  <c r="G277"/>
  <c r="BE270"/>
  <c r="BD270"/>
  <c r="BC270"/>
  <c r="BA270"/>
  <c r="K270"/>
  <c r="I270"/>
  <c r="G270"/>
  <c r="BB270" s="1"/>
  <c r="BE269"/>
  <c r="BD269"/>
  <c r="BC269"/>
  <c r="BA269"/>
  <c r="K269"/>
  <c r="I269"/>
  <c r="G269"/>
  <c r="BB269" s="1"/>
  <c r="BE268"/>
  <c r="BD268"/>
  <c r="BC268"/>
  <c r="BA268"/>
  <c r="K268"/>
  <c r="I268"/>
  <c r="G268"/>
  <c r="BB268" s="1"/>
  <c r="BE267"/>
  <c r="BD267"/>
  <c r="BC267"/>
  <c r="BA267"/>
  <c r="K267"/>
  <c r="I267"/>
  <c r="G267"/>
  <c r="BB267" s="1"/>
  <c r="BE266"/>
  <c r="BD266"/>
  <c r="BC266"/>
  <c r="BA266"/>
  <c r="K266"/>
  <c r="I266"/>
  <c r="G266"/>
  <c r="BB266" s="1"/>
  <c r="BE265"/>
  <c r="BD265"/>
  <c r="BC265"/>
  <c r="BA265"/>
  <c r="K265"/>
  <c r="I265"/>
  <c r="G265"/>
  <c r="BB265" s="1"/>
  <c r="BE264"/>
  <c r="BD264"/>
  <c r="BC264"/>
  <c r="BA264"/>
  <c r="K264"/>
  <c r="I264"/>
  <c r="G264"/>
  <c r="BB264" s="1"/>
  <c r="BE263"/>
  <c r="BD263"/>
  <c r="BC263"/>
  <c r="BA263"/>
  <c r="K263"/>
  <c r="I263"/>
  <c r="G263"/>
  <c r="BB263" s="1"/>
  <c r="BE260"/>
  <c r="BD260"/>
  <c r="BD271" s="1"/>
  <c r="H17" i="9" s="1"/>
  <c r="BC260" i="10"/>
  <c r="BA260"/>
  <c r="K260"/>
  <c r="K271" s="1"/>
  <c r="I260"/>
  <c r="G260"/>
  <c r="G271" s="1"/>
  <c r="B17" i="9"/>
  <c r="A17"/>
  <c r="BE271" i="10"/>
  <c r="I17" i="9" s="1"/>
  <c r="BC271" i="10"/>
  <c r="G17" i="9" s="1"/>
  <c r="BA271" i="10"/>
  <c r="E17" i="9" s="1"/>
  <c r="I271" i="10"/>
  <c r="BE257"/>
  <c r="BD257"/>
  <c r="BC257"/>
  <c r="BA257"/>
  <c r="K257"/>
  <c r="I257"/>
  <c r="G257"/>
  <c r="BB257" s="1"/>
  <c r="BE255"/>
  <c r="BD255"/>
  <c r="BC255"/>
  <c r="BA255"/>
  <c r="K255"/>
  <c r="I255"/>
  <c r="G255"/>
  <c r="BB255" s="1"/>
  <c r="BE253"/>
  <c r="BD253"/>
  <c r="BC253"/>
  <c r="BA253"/>
  <c r="K253"/>
  <c r="I253"/>
  <c r="G253"/>
  <c r="BB253" s="1"/>
  <c r="BE251"/>
  <c r="BD251"/>
  <c r="BC251"/>
  <c r="BA251"/>
  <c r="K251"/>
  <c r="I251"/>
  <c r="G251"/>
  <c r="BB251" s="1"/>
  <c r="BE247"/>
  <c r="BD247"/>
  <c r="BC247"/>
  <c r="BA247"/>
  <c r="K247"/>
  <c r="I247"/>
  <c r="G247"/>
  <c r="BB247" s="1"/>
  <c r="BE244"/>
  <c r="BD244"/>
  <c r="BC244"/>
  <c r="BA244"/>
  <c r="K244"/>
  <c r="I244"/>
  <c r="G244"/>
  <c r="BB244" s="1"/>
  <c r="BE240"/>
  <c r="BD240"/>
  <c r="BC240"/>
  <c r="BA240"/>
  <c r="K240"/>
  <c r="I240"/>
  <c r="G240"/>
  <c r="BB240" s="1"/>
  <c r="BE237"/>
  <c r="BD237"/>
  <c r="BC237"/>
  <c r="BA237"/>
  <c r="K237"/>
  <c r="I237"/>
  <c r="G237"/>
  <c r="BB237" s="1"/>
  <c r="BE233"/>
  <c r="BE258" s="1"/>
  <c r="I16" i="9" s="1"/>
  <c r="BD233" i="10"/>
  <c r="BC233"/>
  <c r="BC258" s="1"/>
  <c r="G16" i="9" s="1"/>
  <c r="BA233" i="10"/>
  <c r="BA258" s="1"/>
  <c r="E16" i="9" s="1"/>
  <c r="K233" i="10"/>
  <c r="I233"/>
  <c r="I258" s="1"/>
  <c r="G233"/>
  <c r="BB233" s="1"/>
  <c r="BB258" s="1"/>
  <c r="F16" i="9" s="1"/>
  <c r="B16"/>
  <c r="A16"/>
  <c r="BD258" i="10"/>
  <c r="H16" i="9" s="1"/>
  <c r="K258" i="10"/>
  <c r="G258"/>
  <c r="BE230"/>
  <c r="BD230"/>
  <c r="BC230"/>
  <c r="BA230"/>
  <c r="K230"/>
  <c r="I230"/>
  <c r="G230"/>
  <c r="BB230" s="1"/>
  <c r="BE228"/>
  <c r="BD228"/>
  <c r="BC228"/>
  <c r="BA228"/>
  <c r="K228"/>
  <c r="I228"/>
  <c r="G228"/>
  <c r="BB228" s="1"/>
  <c r="BE226"/>
  <c r="BD226"/>
  <c r="BD231" s="1"/>
  <c r="H15" i="9" s="1"/>
  <c r="BC226" i="10"/>
  <c r="BA226"/>
  <c r="K226"/>
  <c r="K231" s="1"/>
  <c r="I226"/>
  <c r="G226"/>
  <c r="G231" s="1"/>
  <c r="B15" i="9"/>
  <c r="A15"/>
  <c r="BE231" i="10"/>
  <c r="I15" i="9" s="1"/>
  <c r="BC231" i="10"/>
  <c r="G15" i="9" s="1"/>
  <c r="BA231" i="10"/>
  <c r="E15" i="9" s="1"/>
  <c r="I231" i="10"/>
  <c r="BE223"/>
  <c r="BE224" s="1"/>
  <c r="I14" i="9" s="1"/>
  <c r="BD223" i="10"/>
  <c r="BC223"/>
  <c r="BC224" s="1"/>
  <c r="G14" i="9" s="1"/>
  <c r="BB223" i="10"/>
  <c r="BA223"/>
  <c r="BA224" s="1"/>
  <c r="E14" i="9" s="1"/>
  <c r="K223" i="10"/>
  <c r="I223"/>
  <c r="I224" s="1"/>
  <c r="G223"/>
  <c r="B14" i="9"/>
  <c r="A14"/>
  <c r="BD224" i="10"/>
  <c r="H14" i="9" s="1"/>
  <c r="BB224" i="10"/>
  <c r="F14" i="9" s="1"/>
  <c r="K224" i="10"/>
  <c r="G224"/>
  <c r="BE220"/>
  <c r="BD220"/>
  <c r="BD221" s="1"/>
  <c r="H13" i="9" s="1"/>
  <c r="BC220" i="10"/>
  <c r="BB220"/>
  <c r="BB221" s="1"/>
  <c r="F13" i="9" s="1"/>
  <c r="K220" i="10"/>
  <c r="K221" s="1"/>
  <c r="I220"/>
  <c r="G220"/>
  <c r="BA220" s="1"/>
  <c r="BA221" s="1"/>
  <c r="E13" i="9" s="1"/>
  <c r="B13"/>
  <c r="A13"/>
  <c r="BE221" i="10"/>
  <c r="I13" i="9" s="1"/>
  <c r="BC221" i="10"/>
  <c r="G13" i="9" s="1"/>
  <c r="I221" i="10"/>
  <c r="BE217"/>
  <c r="BD217"/>
  <c r="BC217"/>
  <c r="BB217"/>
  <c r="BA217"/>
  <c r="K217"/>
  <c r="I217"/>
  <c r="G217"/>
  <c r="BE215"/>
  <c r="BD215"/>
  <c r="BC215"/>
  <c r="BB215"/>
  <c r="BA215"/>
  <c r="K215"/>
  <c r="I215"/>
  <c r="G215"/>
  <c r="BE214"/>
  <c r="BE218" s="1"/>
  <c r="I12" i="9" s="1"/>
  <c r="BD214" i="10"/>
  <c r="BC214"/>
  <c r="BC218" s="1"/>
  <c r="G12" i="9" s="1"/>
  <c r="BB214" i="10"/>
  <c r="BA214"/>
  <c r="BA218" s="1"/>
  <c r="E12" i="9" s="1"/>
  <c r="K214" i="10"/>
  <c r="I214"/>
  <c r="I218" s="1"/>
  <c r="G214"/>
  <c r="B12" i="9"/>
  <c r="A12"/>
  <c r="BD218" i="10"/>
  <c r="H12" i="9" s="1"/>
  <c r="BB218" i="10"/>
  <c r="F12" i="9" s="1"/>
  <c r="K218" i="10"/>
  <c r="G218"/>
  <c r="BE209"/>
  <c r="BD209"/>
  <c r="BD212" s="1"/>
  <c r="H11" i="9" s="1"/>
  <c r="BC209" i="10"/>
  <c r="BB209"/>
  <c r="BB212" s="1"/>
  <c r="F11" i="9" s="1"/>
  <c r="K209" i="10"/>
  <c r="K212" s="1"/>
  <c r="I209"/>
  <c r="G209"/>
  <c r="BA209" s="1"/>
  <c r="BA212" s="1"/>
  <c r="E11" i="9" s="1"/>
  <c r="B11"/>
  <c r="A11"/>
  <c r="BE212" i="10"/>
  <c r="I11" i="9" s="1"/>
  <c r="BC212" i="10"/>
  <c r="G11" i="9" s="1"/>
  <c r="I212" i="10"/>
  <c r="BE206"/>
  <c r="BD206"/>
  <c r="BC206"/>
  <c r="BB206"/>
  <c r="BA206"/>
  <c r="K206"/>
  <c r="I206"/>
  <c r="G206"/>
  <c r="BE205"/>
  <c r="BD205"/>
  <c r="BC205"/>
  <c r="BB205"/>
  <c r="BA205"/>
  <c r="K205"/>
  <c r="I205"/>
  <c r="G205"/>
  <c r="BE204"/>
  <c r="BD204"/>
  <c r="BC204"/>
  <c r="BB204"/>
  <c r="BA204"/>
  <c r="K204"/>
  <c r="I204"/>
  <c r="G204"/>
  <c r="BE202"/>
  <c r="BD202"/>
  <c r="BC202"/>
  <c r="BB202"/>
  <c r="BA202"/>
  <c r="K202"/>
  <c r="I202"/>
  <c r="G202"/>
  <c r="BE200"/>
  <c r="BD200"/>
  <c r="BC200"/>
  <c r="BB200"/>
  <c r="BA200"/>
  <c r="K200"/>
  <c r="I200"/>
  <c r="G200"/>
  <c r="BE198"/>
  <c r="BE207" s="1"/>
  <c r="I10" i="9" s="1"/>
  <c r="BD198" i="10"/>
  <c r="BC198"/>
  <c r="BC207" s="1"/>
  <c r="G10" i="9" s="1"/>
  <c r="BB198" i="10"/>
  <c r="BA198"/>
  <c r="BA207" s="1"/>
  <c r="E10" i="9" s="1"/>
  <c r="K198" i="10"/>
  <c r="I198"/>
  <c r="I207" s="1"/>
  <c r="G198"/>
  <c r="B10" i="9"/>
  <c r="A10"/>
  <c r="BD207" i="10"/>
  <c r="H10" i="9" s="1"/>
  <c r="BB207" i="10"/>
  <c r="F10" i="9" s="1"/>
  <c r="K207" i="10"/>
  <c r="G207"/>
  <c r="BE193"/>
  <c r="BD193"/>
  <c r="BC193"/>
  <c r="BB193"/>
  <c r="K193"/>
  <c r="I193"/>
  <c r="G193"/>
  <c r="BA193" s="1"/>
  <c r="BE191"/>
  <c r="BD191"/>
  <c r="BC191"/>
  <c r="BB191"/>
  <c r="K191"/>
  <c r="I191"/>
  <c r="G191"/>
  <c r="BA191" s="1"/>
  <c r="BE164"/>
  <c r="BD164"/>
  <c r="BC164"/>
  <c r="BB164"/>
  <c r="K164"/>
  <c r="I164"/>
  <c r="G164"/>
  <c r="BA164" s="1"/>
  <c r="BE162"/>
  <c r="BD162"/>
  <c r="BC162"/>
  <c r="BB162"/>
  <c r="K162"/>
  <c r="I162"/>
  <c r="G162"/>
  <c r="BA162" s="1"/>
  <c r="BE159"/>
  <c r="BD159"/>
  <c r="BC159"/>
  <c r="BB159"/>
  <c r="K159"/>
  <c r="I159"/>
  <c r="G159"/>
  <c r="BA159" s="1"/>
  <c r="BE157"/>
  <c r="BD157"/>
  <c r="BC157"/>
  <c r="BB157"/>
  <c r="K157"/>
  <c r="I157"/>
  <c r="G157"/>
  <c r="BA157" s="1"/>
  <c r="BE155"/>
  <c r="BD155"/>
  <c r="BC155"/>
  <c r="BB155"/>
  <c r="K155"/>
  <c r="I155"/>
  <c r="G155"/>
  <c r="BA155" s="1"/>
  <c r="BE131"/>
  <c r="BD131"/>
  <c r="BC131"/>
  <c r="BB131"/>
  <c r="K131"/>
  <c r="I131"/>
  <c r="G131"/>
  <c r="BA131" s="1"/>
  <c r="BE129"/>
  <c r="BD129"/>
  <c r="BC129"/>
  <c r="BB129"/>
  <c r="K129"/>
  <c r="I129"/>
  <c r="G129"/>
  <c r="BA129" s="1"/>
  <c r="BE126"/>
  <c r="BD126"/>
  <c r="BC126"/>
  <c r="BB126"/>
  <c r="K126"/>
  <c r="I126"/>
  <c r="G126"/>
  <c r="BA126" s="1"/>
  <c r="BE99"/>
  <c r="BD99"/>
  <c r="BC99"/>
  <c r="BB99"/>
  <c r="K99"/>
  <c r="I99"/>
  <c r="G99"/>
  <c r="BA99" s="1"/>
  <c r="BE96"/>
  <c r="BD96"/>
  <c r="BC96"/>
  <c r="BB96"/>
  <c r="K96"/>
  <c r="I96"/>
  <c r="G96"/>
  <c r="BA96" s="1"/>
  <c r="BE72"/>
  <c r="BD72"/>
  <c r="BC72"/>
  <c r="BB72"/>
  <c r="K72"/>
  <c r="I72"/>
  <c r="G72"/>
  <c r="BA72" s="1"/>
  <c r="BE48"/>
  <c r="BD48"/>
  <c r="BC48"/>
  <c r="BB48"/>
  <c r="K48"/>
  <c r="I48"/>
  <c r="G48"/>
  <c r="BA48" s="1"/>
  <c r="BE46"/>
  <c r="BD46"/>
  <c r="BC46"/>
  <c r="BB46"/>
  <c r="K46"/>
  <c r="I46"/>
  <c r="G46"/>
  <c r="BA46" s="1"/>
  <c r="BE22"/>
  <c r="BD22"/>
  <c r="BC22"/>
  <c r="BB22"/>
  <c r="K22"/>
  <c r="I22"/>
  <c r="G22"/>
  <c r="BA22" s="1"/>
  <c r="BE19"/>
  <c r="BD19"/>
  <c r="BD196" s="1"/>
  <c r="H9" i="9" s="1"/>
  <c r="BC19" i="10"/>
  <c r="BB19"/>
  <c r="BB196" s="1"/>
  <c r="F9" i="9" s="1"/>
  <c r="K19" i="10"/>
  <c r="K196" s="1"/>
  <c r="I19"/>
  <c r="G19"/>
  <c r="BA19" s="1"/>
  <c r="BA196" s="1"/>
  <c r="E9" i="9" s="1"/>
  <c r="B9"/>
  <c r="A9"/>
  <c r="BE196" i="10"/>
  <c r="I9" i="9" s="1"/>
  <c r="BC196" i="10"/>
  <c r="G9" i="9" s="1"/>
  <c r="I196" i="10"/>
  <c r="BE15"/>
  <c r="BE17" s="1"/>
  <c r="I8" i="9" s="1"/>
  <c r="BD15" i="10"/>
  <c r="BC15"/>
  <c r="BC17" s="1"/>
  <c r="G8" i="9" s="1"/>
  <c r="BB15" i="10"/>
  <c r="BA15"/>
  <c r="BA17" s="1"/>
  <c r="E8" i="9" s="1"/>
  <c r="K15" i="10"/>
  <c r="I15"/>
  <c r="I17" s="1"/>
  <c r="G15"/>
  <c r="B8" i="9"/>
  <c r="A8"/>
  <c r="BD17" i="10"/>
  <c r="H8" i="9" s="1"/>
  <c r="BB17" i="10"/>
  <c r="F8" i="9" s="1"/>
  <c r="K17" i="10"/>
  <c r="G17"/>
  <c r="BE10"/>
  <c r="BD10"/>
  <c r="BC10"/>
  <c r="BB10"/>
  <c r="K10"/>
  <c r="I10"/>
  <c r="G10"/>
  <c r="BA10" s="1"/>
  <c r="BE8"/>
  <c r="BD8"/>
  <c r="BD13" s="1"/>
  <c r="H7" i="9" s="1"/>
  <c r="BC8" i="10"/>
  <c r="BB8"/>
  <c r="BB13" s="1"/>
  <c r="F7" i="9" s="1"/>
  <c r="K8" i="10"/>
  <c r="K13" s="1"/>
  <c r="I8"/>
  <c r="G8"/>
  <c r="BA8" s="1"/>
  <c r="B7" i="9"/>
  <c r="A7"/>
  <c r="BE13" i="10"/>
  <c r="I7" i="9" s="1"/>
  <c r="BC13" i="10"/>
  <c r="G7" i="9" s="1"/>
  <c r="I13" i="10"/>
  <c r="E4"/>
  <c r="F3"/>
  <c r="G23" i="8"/>
  <c r="C33"/>
  <c r="F33" s="1"/>
  <c r="C31"/>
  <c r="G7"/>
  <c r="H31" i="6"/>
  <c r="I30"/>
  <c r="D21" i="5"/>
  <c r="I29" i="6"/>
  <c r="G21" i="5" s="1"/>
  <c r="D20"/>
  <c r="I28" i="6"/>
  <c r="G20" i="5" s="1"/>
  <c r="D19"/>
  <c r="I27" i="6"/>
  <c r="G19" i="5" s="1"/>
  <c r="D18"/>
  <c r="I26" i="6"/>
  <c r="G18" i="5" s="1"/>
  <c r="D17"/>
  <c r="I25" i="6"/>
  <c r="G17" i="5" s="1"/>
  <c r="D16"/>
  <c r="I24" i="6"/>
  <c r="G16" i="5" s="1"/>
  <c r="D15"/>
  <c r="I23" i="6"/>
  <c r="G15" i="5" s="1"/>
  <c r="BE433" i="7"/>
  <c r="BD433"/>
  <c r="BC433"/>
  <c r="BB433"/>
  <c r="BA433"/>
  <c r="K433"/>
  <c r="I433"/>
  <c r="G433"/>
  <c r="BE432"/>
  <c r="BD432"/>
  <c r="BC432"/>
  <c r="BB432"/>
  <c r="BA432"/>
  <c r="K432"/>
  <c r="I432"/>
  <c r="G432"/>
  <c r="BE431"/>
  <c r="BD431"/>
  <c r="BC431"/>
  <c r="BB431"/>
  <c r="BA431"/>
  <c r="K431"/>
  <c r="I431"/>
  <c r="G431"/>
  <c r="BE430"/>
  <c r="BD430"/>
  <c r="BC430"/>
  <c r="BB430"/>
  <c r="K430"/>
  <c r="I430"/>
  <c r="G430"/>
  <c r="BA430" s="1"/>
  <c r="BA434" s="1"/>
  <c r="E17" i="6" s="1"/>
  <c r="BE429" i="7"/>
  <c r="BD429"/>
  <c r="BC429"/>
  <c r="BB429"/>
  <c r="BA429"/>
  <c r="K429"/>
  <c r="I429"/>
  <c r="G429"/>
  <c r="B17" i="6"/>
  <c r="A17"/>
  <c r="BE434" i="7"/>
  <c r="I17" i="6" s="1"/>
  <c r="BD434" i="7"/>
  <c r="H17" i="6" s="1"/>
  <c r="BC434" i="7"/>
  <c r="G17" i="6" s="1"/>
  <c r="BB434" i="7"/>
  <c r="F17" i="6" s="1"/>
  <c r="K434" i="7"/>
  <c r="I434"/>
  <c r="G434"/>
  <c r="BE403"/>
  <c r="BD403"/>
  <c r="BC403"/>
  <c r="BA403"/>
  <c r="K403"/>
  <c r="I403"/>
  <c r="G403"/>
  <c r="BB403" s="1"/>
  <c r="BE379"/>
  <c r="BD379"/>
  <c r="BC379"/>
  <c r="BA379"/>
  <c r="K379"/>
  <c r="I379"/>
  <c r="G379"/>
  <c r="BB379" s="1"/>
  <c r="B16" i="6"/>
  <c r="A16"/>
  <c r="BE427" i="7"/>
  <c r="I16" i="6" s="1"/>
  <c r="BD427" i="7"/>
  <c r="H16" i="6" s="1"/>
  <c r="BC427" i="7"/>
  <c r="G16" i="6" s="1"/>
  <c r="BA427" i="7"/>
  <c r="E16" i="6" s="1"/>
  <c r="K427" i="7"/>
  <c r="I427"/>
  <c r="G427"/>
  <c r="BE376"/>
  <c r="BD376"/>
  <c r="BC376"/>
  <c r="BA376"/>
  <c r="K376"/>
  <c r="I376"/>
  <c r="G376"/>
  <c r="BB376" s="1"/>
  <c r="BE374"/>
  <c r="BD374"/>
  <c r="BC374"/>
  <c r="BA374"/>
  <c r="K374"/>
  <c r="I374"/>
  <c r="G374"/>
  <c r="BB374" s="1"/>
  <c r="BE350"/>
  <c r="BD350"/>
  <c r="BC350"/>
  <c r="BA350"/>
  <c r="K350"/>
  <c r="I350"/>
  <c r="G350"/>
  <c r="BB350" s="1"/>
  <c r="BE345"/>
  <c r="BD345"/>
  <c r="BC345"/>
  <c r="BA345"/>
  <c r="K345"/>
  <c r="I345"/>
  <c r="G345"/>
  <c r="BB345" s="1"/>
  <c r="BE341"/>
  <c r="BD341"/>
  <c r="BC341"/>
  <c r="BA341"/>
  <c r="K341"/>
  <c r="I341"/>
  <c r="G341"/>
  <c r="BB341" s="1"/>
  <c r="BB377" s="1"/>
  <c r="F15" i="6" s="1"/>
  <c r="B15"/>
  <c r="A15"/>
  <c r="BE377" i="7"/>
  <c r="I15" i="6" s="1"/>
  <c r="BD377" i="7"/>
  <c r="H15" i="6" s="1"/>
  <c r="BC377" i="7"/>
  <c r="G15" i="6" s="1"/>
  <c r="BA377" i="7"/>
  <c r="E15" i="6" s="1"/>
  <c r="K377" i="7"/>
  <c r="I377"/>
  <c r="G377"/>
  <c r="BE315"/>
  <c r="BD315"/>
  <c r="BC315"/>
  <c r="BA315"/>
  <c r="K315"/>
  <c r="I315"/>
  <c r="G315"/>
  <c r="BB315" s="1"/>
  <c r="BB339" s="1"/>
  <c r="F14" i="6" s="1"/>
  <c r="B14"/>
  <c r="A14"/>
  <c r="BE339" i="7"/>
  <c r="I14" i="6" s="1"/>
  <c r="BD339" i="7"/>
  <c r="H14" i="6" s="1"/>
  <c r="BC339" i="7"/>
  <c r="G14" i="6" s="1"/>
  <c r="BA339" i="7"/>
  <c r="E14" i="6" s="1"/>
  <c r="K339" i="7"/>
  <c r="I339"/>
  <c r="G339"/>
  <c r="BE312"/>
  <c r="BD312"/>
  <c r="BC312"/>
  <c r="BA312"/>
  <c r="K312"/>
  <c r="I312"/>
  <c r="G312"/>
  <c r="BB312" s="1"/>
  <c r="BE298"/>
  <c r="BD298"/>
  <c r="BC298"/>
  <c r="BA298"/>
  <c r="K298"/>
  <c r="I298"/>
  <c r="G298"/>
  <c r="BB298" s="1"/>
  <c r="BE284"/>
  <c r="BD284"/>
  <c r="BC284"/>
  <c r="BA284"/>
  <c r="K284"/>
  <c r="I284"/>
  <c r="G284"/>
  <c r="BB284" s="1"/>
  <c r="BB313" s="1"/>
  <c r="F13" i="6" s="1"/>
  <c r="B13"/>
  <c r="A13"/>
  <c r="BE313" i="7"/>
  <c r="I13" i="6" s="1"/>
  <c r="BD313" i="7"/>
  <c r="H13" i="6" s="1"/>
  <c r="BC313" i="7"/>
  <c r="G13" i="6" s="1"/>
  <c r="BA313" i="7"/>
  <c r="E13" i="6" s="1"/>
  <c r="K313" i="7"/>
  <c r="I313"/>
  <c r="G313"/>
  <c r="BE281"/>
  <c r="BD281"/>
  <c r="BC281"/>
  <c r="BB281"/>
  <c r="K281"/>
  <c r="I281"/>
  <c r="G281"/>
  <c r="BA281" s="1"/>
  <c r="BA282" s="1"/>
  <c r="E12" i="6" s="1"/>
  <c r="B12"/>
  <c r="A12"/>
  <c r="BE282" i="7"/>
  <c r="I12" i="6" s="1"/>
  <c r="BD282" i="7"/>
  <c r="H12" i="6" s="1"/>
  <c r="BC282" i="7"/>
  <c r="G12" i="6" s="1"/>
  <c r="BB282" i="7"/>
  <c r="F12" i="6" s="1"/>
  <c r="K282" i="7"/>
  <c r="I282"/>
  <c r="G282"/>
  <c r="BE255"/>
  <c r="BD255"/>
  <c r="BC255"/>
  <c r="BB255"/>
  <c r="K255"/>
  <c r="I255"/>
  <c r="G255"/>
  <c r="BA255" s="1"/>
  <c r="BE231"/>
  <c r="BD231"/>
  <c r="BC231"/>
  <c r="BB231"/>
  <c r="K231"/>
  <c r="I231"/>
  <c r="G231"/>
  <c r="BA231" s="1"/>
  <c r="BE207"/>
  <c r="BD207"/>
  <c r="BC207"/>
  <c r="BB207"/>
  <c r="K207"/>
  <c r="I207"/>
  <c r="G207"/>
  <c r="BA207" s="1"/>
  <c r="BE183"/>
  <c r="BD183"/>
  <c r="BC183"/>
  <c r="BB183"/>
  <c r="K183"/>
  <c r="I183"/>
  <c r="G183"/>
  <c r="BA183" s="1"/>
  <c r="B11" i="6"/>
  <c r="A11"/>
  <c r="BE279" i="7"/>
  <c r="I11" i="6" s="1"/>
  <c r="BD279" i="7"/>
  <c r="H11" i="6" s="1"/>
  <c r="BC279" i="7"/>
  <c r="G11" i="6" s="1"/>
  <c r="BB279" i="7"/>
  <c r="F11" i="6" s="1"/>
  <c r="K279" i="7"/>
  <c r="I279"/>
  <c r="G279"/>
  <c r="BE157"/>
  <c r="BD157"/>
  <c r="BC157"/>
  <c r="BB157"/>
  <c r="K157"/>
  <c r="I157"/>
  <c r="G157"/>
  <c r="BA157" s="1"/>
  <c r="BA181" s="1"/>
  <c r="E10" i="6" s="1"/>
  <c r="B10"/>
  <c r="A10"/>
  <c r="BE181" i="7"/>
  <c r="I10" i="6" s="1"/>
  <c r="BD181" i="7"/>
  <c r="H10" i="6" s="1"/>
  <c r="BC181" i="7"/>
  <c r="G10" i="6" s="1"/>
  <c r="BB181" i="7"/>
  <c r="F10" i="6" s="1"/>
  <c r="K181" i="7"/>
  <c r="I181"/>
  <c r="G181"/>
  <c r="BE154"/>
  <c r="BD154"/>
  <c r="BC154"/>
  <c r="BB154"/>
  <c r="K154"/>
  <c r="I154"/>
  <c r="G154"/>
  <c r="BA154" s="1"/>
  <c r="BE153"/>
  <c r="BD153"/>
  <c r="BC153"/>
  <c r="BB153"/>
  <c r="K153"/>
  <c r="I153"/>
  <c r="G153"/>
  <c r="BA153" s="1"/>
  <c r="BE152"/>
  <c r="BD152"/>
  <c r="BC152"/>
  <c r="BB152"/>
  <c r="K152"/>
  <c r="I152"/>
  <c r="G152"/>
  <c r="BA152" s="1"/>
  <c r="BE151"/>
  <c r="BD151"/>
  <c r="BC151"/>
  <c r="BB151"/>
  <c r="K151"/>
  <c r="I151"/>
  <c r="G151"/>
  <c r="BA151" s="1"/>
  <c r="BE150"/>
  <c r="BD150"/>
  <c r="BC150"/>
  <c r="BB150"/>
  <c r="K150"/>
  <c r="I150"/>
  <c r="G150"/>
  <c r="BA150" s="1"/>
  <c r="BE149"/>
  <c r="BD149"/>
  <c r="BC149"/>
  <c r="BB149"/>
  <c r="K149"/>
  <c r="I149"/>
  <c r="G149"/>
  <c r="BA149" s="1"/>
  <c r="BE148"/>
  <c r="BD148"/>
  <c r="BC148"/>
  <c r="BB148"/>
  <c r="K148"/>
  <c r="I148"/>
  <c r="G148"/>
  <c r="BA148" s="1"/>
  <c r="BE147"/>
  <c r="BD147"/>
  <c r="BC147"/>
  <c r="BB147"/>
  <c r="BA147"/>
  <c r="K147"/>
  <c r="I147"/>
  <c r="G147"/>
  <c r="BE146"/>
  <c r="BD146"/>
  <c r="BC146"/>
  <c r="BB146"/>
  <c r="BA146"/>
  <c r="K146"/>
  <c r="I146"/>
  <c r="G146"/>
  <c r="BE145"/>
  <c r="BD145"/>
  <c r="BC145"/>
  <c r="BB145"/>
  <c r="BA145"/>
  <c r="K145"/>
  <c r="I145"/>
  <c r="G145"/>
  <c r="BE144"/>
  <c r="BD144"/>
  <c r="BC144"/>
  <c r="BB144"/>
  <c r="BA144"/>
  <c r="K144"/>
  <c r="I144"/>
  <c r="G144"/>
  <c r="BE143"/>
  <c r="BD143"/>
  <c r="BC143"/>
  <c r="BB143"/>
  <c r="K143"/>
  <c r="I143"/>
  <c r="G143"/>
  <c r="BA143" s="1"/>
  <c r="BE142"/>
  <c r="BD142"/>
  <c r="BC142"/>
  <c r="BB142"/>
  <c r="K142"/>
  <c r="I142"/>
  <c r="G142"/>
  <c r="BA142" s="1"/>
  <c r="BE141"/>
  <c r="BD141"/>
  <c r="BC141"/>
  <c r="BB141"/>
  <c r="K141"/>
  <c r="I141"/>
  <c r="G141"/>
  <c r="BA141" s="1"/>
  <c r="BE140"/>
  <c r="BD140"/>
  <c r="BC140"/>
  <c r="BB140"/>
  <c r="K140"/>
  <c r="I140"/>
  <c r="G140"/>
  <c r="BA140" s="1"/>
  <c r="BE139"/>
  <c r="BD139"/>
  <c r="BC139"/>
  <c r="BB139"/>
  <c r="K139"/>
  <c r="I139"/>
  <c r="G139"/>
  <c r="BA139" s="1"/>
  <c r="BE138"/>
  <c r="BD138"/>
  <c r="BC138"/>
  <c r="BB138"/>
  <c r="K138"/>
  <c r="I138"/>
  <c r="G138"/>
  <c r="BA138" s="1"/>
  <c r="BE137"/>
  <c r="BD137"/>
  <c r="BC137"/>
  <c r="BB137"/>
  <c r="K137"/>
  <c r="I137"/>
  <c r="G137"/>
  <c r="BA137" s="1"/>
  <c r="BE136"/>
  <c r="BD136"/>
  <c r="BC136"/>
  <c r="BB136"/>
  <c r="BA136"/>
  <c r="K136"/>
  <c r="I136"/>
  <c r="G136"/>
  <c r="BE135"/>
  <c r="BD135"/>
  <c r="BC135"/>
  <c r="BB135"/>
  <c r="BA135"/>
  <c r="K135"/>
  <c r="I135"/>
  <c r="G135"/>
  <c r="BE134"/>
  <c r="BD134"/>
  <c r="BC134"/>
  <c r="BB134"/>
  <c r="BA134"/>
  <c r="K134"/>
  <c r="I134"/>
  <c r="G134"/>
  <c r="BE133"/>
  <c r="BD133"/>
  <c r="BC133"/>
  <c r="BB133"/>
  <c r="BA133"/>
  <c r="K133"/>
  <c r="I133"/>
  <c r="G133"/>
  <c r="BE132"/>
  <c r="BD132"/>
  <c r="BC132"/>
  <c r="BB132"/>
  <c r="BA132"/>
  <c r="K132"/>
  <c r="I132"/>
  <c r="G132"/>
  <c r="BE120"/>
  <c r="BD120"/>
  <c r="BC120"/>
  <c r="BB120"/>
  <c r="K120"/>
  <c r="I120"/>
  <c r="G120"/>
  <c r="BA120" s="1"/>
  <c r="BE96"/>
  <c r="BD96"/>
  <c r="BC96"/>
  <c r="BB96"/>
  <c r="BA96"/>
  <c r="K96"/>
  <c r="I96"/>
  <c r="G96"/>
  <c r="BE72"/>
  <c r="BD72"/>
  <c r="BC72"/>
  <c r="BB72"/>
  <c r="K72"/>
  <c r="I72"/>
  <c r="G72"/>
  <c r="BA72" s="1"/>
  <c r="BE48"/>
  <c r="BD48"/>
  <c r="BC48"/>
  <c r="BB48"/>
  <c r="K48"/>
  <c r="I48"/>
  <c r="G48"/>
  <c r="BA48" s="1"/>
  <c r="BA155" s="1"/>
  <c r="E9" i="6" s="1"/>
  <c r="B9"/>
  <c r="A9"/>
  <c r="BE155" i="7"/>
  <c r="I9" i="6" s="1"/>
  <c r="BD155" i="7"/>
  <c r="H9" i="6" s="1"/>
  <c r="BC155" i="7"/>
  <c r="G9" i="6" s="1"/>
  <c r="BB155" i="7"/>
  <c r="F9" i="6" s="1"/>
  <c r="K155" i="7"/>
  <c r="I155"/>
  <c r="G155"/>
  <c r="BE34"/>
  <c r="BD34"/>
  <c r="BC34"/>
  <c r="BB34"/>
  <c r="K34"/>
  <c r="I34"/>
  <c r="G34"/>
  <c r="BA34" s="1"/>
  <c r="BA46" s="1"/>
  <c r="E8" i="6" s="1"/>
  <c r="B8"/>
  <c r="A8"/>
  <c r="BE46" i="7"/>
  <c r="I8" i="6" s="1"/>
  <c r="BD46" i="7"/>
  <c r="H8" i="6" s="1"/>
  <c r="BC46" i="7"/>
  <c r="G8" i="6" s="1"/>
  <c r="BB46" i="7"/>
  <c r="F8" i="6" s="1"/>
  <c r="K46" i="7"/>
  <c r="I46"/>
  <c r="G46"/>
  <c r="BE8"/>
  <c r="BD8"/>
  <c r="BC8"/>
  <c r="BB8"/>
  <c r="K8"/>
  <c r="I8"/>
  <c r="G8"/>
  <c r="BA8" s="1"/>
  <c r="BA32" s="1"/>
  <c r="E7" i="6" s="1"/>
  <c r="B7"/>
  <c r="A7"/>
  <c r="BE32" i="7"/>
  <c r="I7" i="6" s="1"/>
  <c r="BD32" i="7"/>
  <c r="H7" i="6" s="1"/>
  <c r="BC32" i="7"/>
  <c r="G7" i="6" s="1"/>
  <c r="BB32" i="7"/>
  <c r="F7" i="6" s="1"/>
  <c r="K32" i="7"/>
  <c r="I32"/>
  <c r="G32"/>
  <c r="E4"/>
  <c r="F3"/>
  <c r="G23" i="5"/>
  <c r="C33"/>
  <c r="F33" s="1"/>
  <c r="C31"/>
  <c r="G7"/>
  <c r="H22" i="3"/>
  <c r="I21"/>
  <c r="D21" i="2"/>
  <c r="I20" i="3"/>
  <c r="G21" i="2" s="1"/>
  <c r="D20"/>
  <c r="I19" i="3"/>
  <c r="G20" i="2" s="1"/>
  <c r="D19"/>
  <c r="I18" i="3"/>
  <c r="G19" i="2" s="1"/>
  <c r="D18"/>
  <c r="I17" i="3"/>
  <c r="G18" i="2" s="1"/>
  <c r="D17"/>
  <c r="I16" i="3"/>
  <c r="G17" i="2" s="1"/>
  <c r="D16"/>
  <c r="I15" i="3"/>
  <c r="G16" i="2" s="1"/>
  <c r="D15"/>
  <c r="I14" i="3"/>
  <c r="G15" i="2" s="1"/>
  <c r="BE25" i="4"/>
  <c r="BD25"/>
  <c r="BC25"/>
  <c r="BB25"/>
  <c r="BA25"/>
  <c r="K25"/>
  <c r="I25"/>
  <c r="G25"/>
  <c r="BE24"/>
  <c r="BD24"/>
  <c r="BC24"/>
  <c r="BB24"/>
  <c r="BA24"/>
  <c r="K24"/>
  <c r="I24"/>
  <c r="G24"/>
  <c r="BE23"/>
  <c r="BD23"/>
  <c r="BC23"/>
  <c r="BB23"/>
  <c r="BA23"/>
  <c r="K23"/>
  <c r="I23"/>
  <c r="G23"/>
  <c r="BE22"/>
  <c r="BD22"/>
  <c r="BC22"/>
  <c r="BB22"/>
  <c r="BA22"/>
  <c r="K22"/>
  <c r="I22"/>
  <c r="G22"/>
  <c r="BE21"/>
  <c r="BD21"/>
  <c r="BC21"/>
  <c r="BB21"/>
  <c r="BA21"/>
  <c r="K21"/>
  <c r="I21"/>
  <c r="G21"/>
  <c r="BE20"/>
  <c r="BD20"/>
  <c r="BC20"/>
  <c r="BB20"/>
  <c r="BA20"/>
  <c r="K20"/>
  <c r="I20"/>
  <c r="G20"/>
  <c r="BE19"/>
  <c r="BD19"/>
  <c r="BC19"/>
  <c r="BB19"/>
  <c r="BA19"/>
  <c r="K19"/>
  <c r="I19"/>
  <c r="G19"/>
  <c r="BE18"/>
  <c r="BD18"/>
  <c r="BC18"/>
  <c r="BB18"/>
  <c r="BA18"/>
  <c r="K18"/>
  <c r="I18"/>
  <c r="G18"/>
  <c r="B8" i="3"/>
  <c r="A8"/>
  <c r="BE26" i="4"/>
  <c r="I8" i="3" s="1"/>
  <c r="BD26" i="4"/>
  <c r="H8" i="3" s="1"/>
  <c r="BC26" i="4"/>
  <c r="G8" i="3" s="1"/>
  <c r="BB26" i="4"/>
  <c r="F8" i="3" s="1"/>
  <c r="BA26" i="4"/>
  <c r="E8" i="3" s="1"/>
  <c r="K26" i="4"/>
  <c r="I26"/>
  <c r="G26"/>
  <c r="BE15"/>
  <c r="BD15"/>
  <c r="BC15"/>
  <c r="BB15"/>
  <c r="K15"/>
  <c r="I15"/>
  <c r="G15"/>
  <c r="BA15" s="1"/>
  <c r="BE14"/>
  <c r="BD14"/>
  <c r="BC14"/>
  <c r="BB14"/>
  <c r="K14"/>
  <c r="I14"/>
  <c r="G14"/>
  <c r="BA14" s="1"/>
  <c r="BE13"/>
  <c r="BD13"/>
  <c r="BC13"/>
  <c r="BB13"/>
  <c r="K13"/>
  <c r="I13"/>
  <c r="G13"/>
  <c r="BA13" s="1"/>
  <c r="BE12"/>
  <c r="BD12"/>
  <c r="BC12"/>
  <c r="BB12"/>
  <c r="BA12"/>
  <c r="K12"/>
  <c r="I12"/>
  <c r="G12"/>
  <c r="BE11"/>
  <c r="BD11"/>
  <c r="BC11"/>
  <c r="BB11"/>
  <c r="BA11"/>
  <c r="K11"/>
  <c r="I11"/>
  <c r="G11"/>
  <c r="BE10"/>
  <c r="BD10"/>
  <c r="BC10"/>
  <c r="BB10"/>
  <c r="BA10"/>
  <c r="K10"/>
  <c r="I10"/>
  <c r="G10"/>
  <c r="BE9"/>
  <c r="BD9"/>
  <c r="BC9"/>
  <c r="BB9"/>
  <c r="BA9"/>
  <c r="K9"/>
  <c r="I9"/>
  <c r="G9"/>
  <c r="BE8"/>
  <c r="BD8"/>
  <c r="BC8"/>
  <c r="BB8"/>
  <c r="K8"/>
  <c r="I8"/>
  <c r="G8"/>
  <c r="BA8" s="1"/>
  <c r="BA16" s="1"/>
  <c r="E7" i="3" s="1"/>
  <c r="B7"/>
  <c r="A7"/>
  <c r="BE16" i="4"/>
  <c r="I7" i="3" s="1"/>
  <c r="I9" s="1"/>
  <c r="C21" i="2" s="1"/>
  <c r="BD16" i="4"/>
  <c r="H7" i="3" s="1"/>
  <c r="H9" s="1"/>
  <c r="C17" i="2" s="1"/>
  <c r="BC16" i="4"/>
  <c r="G7" i="3" s="1"/>
  <c r="G9" s="1"/>
  <c r="C18" i="2" s="1"/>
  <c r="BB16" i="4"/>
  <c r="F7" i="3" s="1"/>
  <c r="F9" s="1"/>
  <c r="C16" i="2" s="1"/>
  <c r="K16" i="4"/>
  <c r="I16"/>
  <c r="G16"/>
  <c r="E4"/>
  <c r="F3"/>
  <c r="G23" i="2"/>
  <c r="C33"/>
  <c r="F33" s="1"/>
  <c r="C31"/>
  <c r="G7"/>
  <c r="H109" i="1"/>
  <c r="J91"/>
  <c r="I91"/>
  <c r="H91"/>
  <c r="G91"/>
  <c r="F91"/>
  <c r="H55"/>
  <c r="G55"/>
  <c r="I54"/>
  <c r="F54" s="1"/>
  <c r="I53"/>
  <c r="F53" s="1"/>
  <c r="I52"/>
  <c r="F52" s="1"/>
  <c r="I51"/>
  <c r="F51" s="1"/>
  <c r="I50"/>
  <c r="F50" s="1"/>
  <c r="I49"/>
  <c r="F49" s="1"/>
  <c r="I48"/>
  <c r="F48" s="1"/>
  <c r="I47"/>
  <c r="F47" s="1"/>
  <c r="I46"/>
  <c r="F46" s="1"/>
  <c r="H45"/>
  <c r="G45"/>
  <c r="H39"/>
  <c r="G39"/>
  <c r="I19" s="1"/>
  <c r="I38"/>
  <c r="F38" s="1"/>
  <c r="I37"/>
  <c r="F37" s="1"/>
  <c r="I36"/>
  <c r="F36" s="1"/>
  <c r="I35"/>
  <c r="F35" s="1"/>
  <c r="I34"/>
  <c r="F34" s="1"/>
  <c r="I33"/>
  <c r="F33" s="1"/>
  <c r="I32"/>
  <c r="F32" s="1"/>
  <c r="I31"/>
  <c r="F31" s="1"/>
  <c r="I30"/>
  <c r="F30" s="1"/>
  <c r="H29"/>
  <c r="G29"/>
  <c r="D22"/>
  <c r="I21"/>
  <c r="I22" s="1"/>
  <c r="D20"/>
  <c r="H15" i="12" l="1"/>
  <c r="C17" i="11" s="1"/>
  <c r="G21" i="15"/>
  <c r="C18" i="14" s="1"/>
  <c r="I21" i="15"/>
  <c r="C21" i="14" s="1"/>
  <c r="G16" i="24"/>
  <c r="C18" i="23" s="1"/>
  <c r="I16" i="24"/>
  <c r="C21" i="23" s="1"/>
  <c r="G22" i="26"/>
  <c r="C19"/>
  <c r="C22" s="1"/>
  <c r="C23" s="1"/>
  <c r="F30" s="1"/>
  <c r="H16" i="24"/>
  <c r="C17" i="23" s="1"/>
  <c r="G22"/>
  <c r="BB35" i="25"/>
  <c r="F11" i="24" s="1"/>
  <c r="BA62" i="25"/>
  <c r="E15" i="24" s="1"/>
  <c r="F16"/>
  <c r="C16" i="23" s="1"/>
  <c r="E16" i="24"/>
  <c r="C15" i="23" s="1"/>
  <c r="G22" i="20"/>
  <c r="C19"/>
  <c r="C22" s="1"/>
  <c r="C23" s="1"/>
  <c r="F30" s="1"/>
  <c r="G22" i="17"/>
  <c r="C19"/>
  <c r="C22" s="1"/>
  <c r="C23" s="1"/>
  <c r="F30" s="1"/>
  <c r="G22" i="14"/>
  <c r="BB149" i="16"/>
  <c r="F19" i="15" s="1"/>
  <c r="F21" s="1"/>
  <c r="C16" i="14" s="1"/>
  <c r="C19" s="1"/>
  <c r="C22" s="1"/>
  <c r="C23" s="1"/>
  <c r="F30" s="1"/>
  <c r="G15" i="12"/>
  <c r="C18" i="11" s="1"/>
  <c r="I15" i="12"/>
  <c r="C21" i="11" s="1"/>
  <c r="G22"/>
  <c r="BA20" i="13"/>
  <c r="E7" i="12" s="1"/>
  <c r="E15" s="1"/>
  <c r="C15" i="11" s="1"/>
  <c r="BB25" i="13"/>
  <c r="F8" i="12" s="1"/>
  <c r="BB64" i="13"/>
  <c r="F11" i="12" s="1"/>
  <c r="I20" i="9"/>
  <c r="C21" i="8" s="1"/>
  <c r="H20" i="9"/>
  <c r="C17" i="8" s="1"/>
  <c r="G22"/>
  <c r="G20" i="9"/>
  <c r="C18" i="8" s="1"/>
  <c r="BA13" i="10"/>
  <c r="E7" i="9" s="1"/>
  <c r="E20" s="1"/>
  <c r="C15" i="8" s="1"/>
  <c r="BB226" i="10"/>
  <c r="BB231" s="1"/>
  <c r="F15" i="9" s="1"/>
  <c r="BB260" i="10"/>
  <c r="BB271" s="1"/>
  <c r="F17" i="9" s="1"/>
  <c r="G18" i="6"/>
  <c r="C18" i="5" s="1"/>
  <c r="I18" i="6"/>
  <c r="C21" i="5" s="1"/>
  <c r="G13" i="10"/>
  <c r="G196"/>
  <c r="G212"/>
  <c r="G221"/>
  <c r="G284"/>
  <c r="E73" i="1"/>
  <c r="E86"/>
  <c r="E84"/>
  <c r="E66"/>
  <c r="E80"/>
  <c r="E69"/>
  <c r="E72"/>
  <c r="E90"/>
  <c r="E82"/>
  <c r="E75"/>
  <c r="E63"/>
  <c r="E70"/>
  <c r="E77"/>
  <c r="E88"/>
  <c r="E89"/>
  <c r="E65"/>
  <c r="E67"/>
  <c r="E83"/>
  <c r="E74"/>
  <c r="E76"/>
  <c r="E87"/>
  <c r="E81"/>
  <c r="E85"/>
  <c r="E68"/>
  <c r="E71"/>
  <c r="E64"/>
  <c r="E79"/>
  <c r="E78"/>
  <c r="H18" i="6"/>
  <c r="C17" i="5" s="1"/>
  <c r="G22"/>
  <c r="BA279" i="7"/>
  <c r="E11" i="6" s="1"/>
  <c r="E18" s="1"/>
  <c r="C15" i="5" s="1"/>
  <c r="BB427" i="7"/>
  <c r="F16" i="6" s="1"/>
  <c r="F18" s="1"/>
  <c r="C16" i="5" s="1"/>
  <c r="E91" i="1"/>
  <c r="E9" i="3"/>
  <c r="C15" i="2" s="1"/>
  <c r="C19" s="1"/>
  <c r="C22" s="1"/>
  <c r="C23" s="1"/>
  <c r="F30" s="1"/>
  <c r="G22"/>
  <c r="I20" i="1"/>
  <c r="I23" s="1"/>
  <c r="I39"/>
  <c r="F39"/>
  <c r="F55"/>
  <c r="I55"/>
  <c r="F31" i="26" l="1"/>
  <c r="F34" s="1"/>
  <c r="C19" i="23"/>
  <c r="C22" s="1"/>
  <c r="C23" s="1"/>
  <c r="F30" s="1"/>
  <c r="F31" s="1"/>
  <c r="F34" s="1"/>
  <c r="F31" i="20"/>
  <c r="F34" s="1"/>
  <c r="F31" i="17"/>
  <c r="F34" s="1"/>
  <c r="F31" i="14"/>
  <c r="F34" s="1"/>
  <c r="F15" i="12"/>
  <c r="C16" i="11" s="1"/>
  <c r="C19" s="1"/>
  <c r="C22" s="1"/>
  <c r="C23" s="1"/>
  <c r="F30" s="1"/>
  <c r="F20" i="9"/>
  <c r="C16" i="8" s="1"/>
  <c r="C19" s="1"/>
  <c r="C22" s="1"/>
  <c r="C23" s="1"/>
  <c r="F30" s="1"/>
  <c r="C19" i="5"/>
  <c r="C22" s="1"/>
  <c r="C23" s="1"/>
  <c r="F30" s="1"/>
  <c r="F31" i="2"/>
  <c r="F34" s="1"/>
  <c r="J55" i="1"/>
  <c r="J53"/>
  <c r="J51"/>
  <c r="J49"/>
  <c r="J47"/>
  <c r="J39"/>
  <c r="J54"/>
  <c r="J52"/>
  <c r="J50"/>
  <c r="J48"/>
  <c r="J46"/>
  <c r="J37"/>
  <c r="J35"/>
  <c r="J33"/>
  <c r="J31"/>
  <c r="J36"/>
  <c r="J34"/>
  <c r="J38"/>
  <c r="J32"/>
  <c r="J30"/>
  <c r="F31" i="11" l="1"/>
  <c r="F34" s="1"/>
  <c r="F31" i="8"/>
  <c r="F34" s="1"/>
  <c r="F31" i="5"/>
  <c r="F34" s="1"/>
</calcChain>
</file>

<file path=xl/sharedStrings.xml><?xml version="1.0" encoding="utf-8"?>
<sst xmlns="http://schemas.openxmlformats.org/spreadsheetml/2006/main" count="3592" uniqueCount="920">
  <si>
    <t xml:space="preserve">Datum: </t>
  </si>
  <si>
    <t xml:space="preserve"> </t>
  </si>
  <si>
    <t>Stavba :</t>
  </si>
  <si>
    <t xml:space="preserve">Objednatel : </t>
  </si>
  <si>
    <t>IČO :</t>
  </si>
  <si>
    <t>DIČ :</t>
  </si>
  <si>
    <t xml:space="preserve">Zhotovitel : </t>
  </si>
  <si>
    <t>Za zhotovitele :</t>
  </si>
  <si>
    <t>Za objednatele :</t>
  </si>
  <si>
    <t>_______________</t>
  </si>
  <si>
    <t>Rozpočtové náklady</t>
  </si>
  <si>
    <t>Základ pro DPH</t>
  </si>
  <si>
    <t>%</t>
  </si>
  <si>
    <t xml:space="preserve">DPH </t>
  </si>
  <si>
    <t>Cena celkem za stavbu</t>
  </si>
  <si>
    <t>Rekapitulace stavebních objektů a provozních souborů</t>
  </si>
  <si>
    <t>Číslo a název objektu / provozního souboru</t>
  </si>
  <si>
    <t>Cena celkem</t>
  </si>
  <si>
    <t>DPH celkem</t>
  </si>
  <si>
    <t>Celkem za stavbu</t>
  </si>
  <si>
    <t>Rekapitulace stavebních rozpočtů</t>
  </si>
  <si>
    <t>Číslo objektu</t>
  </si>
  <si>
    <t>Číslo a název rozpočtu</t>
  </si>
  <si>
    <t>Rekapitulace stavebních dílů</t>
  </si>
  <si>
    <t>Číslo a název dílu</t>
  </si>
  <si>
    <t>HSV</t>
  </si>
  <si>
    <t>PSV</t>
  </si>
  <si>
    <t>Dodávka</t>
  </si>
  <si>
    <t>Montáž</t>
  </si>
  <si>
    <t>HZS</t>
  </si>
  <si>
    <t>Rekapitulace vedlejších rozpočtových nákladů</t>
  </si>
  <si>
    <t>Název vedlejšího nákladu</t>
  </si>
  <si>
    <t>Rozpočet</t>
  </si>
  <si>
    <t xml:space="preserve">JKSO </t>
  </si>
  <si>
    <t>Objekt</t>
  </si>
  <si>
    <t xml:space="preserve">SKP </t>
  </si>
  <si>
    <t>Měrná jednotka</t>
  </si>
  <si>
    <t>Stavba</t>
  </si>
  <si>
    <t>Počet jednotek</t>
  </si>
  <si>
    <t>Náklady na m.j.</t>
  </si>
  <si>
    <t>Projektant</t>
  </si>
  <si>
    <t>Typ rozpočtu</t>
  </si>
  <si>
    <t>Zpracovatel projektu</t>
  </si>
  <si>
    <t>Objednatel</t>
  </si>
  <si>
    <t>Dodavatel</t>
  </si>
  <si>
    <t xml:space="preserve">Zakázkové číslo </t>
  </si>
  <si>
    <t>Rozpočtoval</t>
  </si>
  <si>
    <t>Počet listů</t>
  </si>
  <si>
    <t>ROZPOČTOVÉ NÁKLADY</t>
  </si>
  <si>
    <t>Základní rozpočtové náklady</t>
  </si>
  <si>
    <t>Ostatní rozpočtové náklady</t>
  </si>
  <si>
    <t>HSV celkem</t>
  </si>
  <si>
    <t>Z</t>
  </si>
  <si>
    <t>PSV celkem</t>
  </si>
  <si>
    <t>R</t>
  </si>
  <si>
    <t>M práce celkem</t>
  </si>
  <si>
    <t>N</t>
  </si>
  <si>
    <t>M dodávky celkem</t>
  </si>
  <si>
    <t>ZRN celkem</t>
  </si>
  <si>
    <t>ZRN+HZS</t>
  </si>
  <si>
    <t>Ostatní náklady neuvedené</t>
  </si>
  <si>
    <t>ZRN+ost.náklady+HZS</t>
  </si>
  <si>
    <t>Ostatní náklady celkem</t>
  </si>
  <si>
    <t>Vypracoval</t>
  </si>
  <si>
    <t>Za zhotovitele</t>
  </si>
  <si>
    <t>Za objednatele</t>
  </si>
  <si>
    <t>Jméno :</t>
  </si>
  <si>
    <t>Datum :</t>
  </si>
  <si>
    <t>Podpis :</t>
  </si>
  <si>
    <t>Podpis:</t>
  </si>
  <si>
    <t xml:space="preserve">%  </t>
  </si>
  <si>
    <t>DPH</t>
  </si>
  <si>
    <t xml:space="preserve">% </t>
  </si>
  <si>
    <t>CENA ZA OBJEKT CELKEM</t>
  </si>
  <si>
    <t>Poznámka :</t>
  </si>
  <si>
    <t>Rozpočet :</t>
  </si>
  <si>
    <t>Objekt :</t>
  </si>
  <si>
    <t>REKAPITULACE  STAVEBNÍCH  DÍLŮ</t>
  </si>
  <si>
    <t>Stavební díl</t>
  </si>
  <si>
    <t>CELKEM  OBJEKT</t>
  </si>
  <si>
    <t>VEDLEJŠÍ ROZPOČTOVÉ  NÁKLADY</t>
  </si>
  <si>
    <t>Název VRN</t>
  </si>
  <si>
    <t>Kč</t>
  </si>
  <si>
    <t>Základna</t>
  </si>
  <si>
    <t>CELKEM VRN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</si>
  <si>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</si>
  <si>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</si>
  <si>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</si>
  <si>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</si>
  <si>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</si>
  <si>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</si>
  <si>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</si>
  <si>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</si>
  <si>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Jednotková hmotnost</t>
  </si>
  <si>
    <t>Celková hmotnost</t>
  </si>
  <si>
    <t>Jednotková dem.hmot.</t>
  </si>
  <si>
    <t>Celková dem.hmot.</t>
  </si>
  <si>
    <t>Díl:</t>
  </si>
  <si>
    <t>ks</t>
  </si>
  <si>
    <t>Celkem za</t>
  </si>
  <si>
    <t>SLEPÝ ROZPOČET</t>
  </si>
  <si>
    <t>Slepý rozpočet</t>
  </si>
  <si>
    <t>01</t>
  </si>
  <si>
    <t>Zateplení budovy muzea Brumov-Bylnice</t>
  </si>
  <si>
    <t>01 Zateplení budovy muzea Brumov-Bylnice</t>
  </si>
  <si>
    <t>ON 00</t>
  </si>
  <si>
    <t>Vedlejší a ostatní náklady</t>
  </si>
  <si>
    <t>ON 00 Vedlejší a ostatní náklady</t>
  </si>
  <si>
    <t>ON</t>
  </si>
  <si>
    <t>Ostatní náklady</t>
  </si>
  <si>
    <t>ON Ostatní náklady</t>
  </si>
  <si>
    <t>005122010R</t>
  </si>
  <si>
    <t xml:space="preserve">Provoz investora </t>
  </si>
  <si>
    <t>komple</t>
  </si>
  <si>
    <t>005211020</t>
  </si>
  <si>
    <t>Bezpečnostní a hygienická opatření na staveništi vstup třetích osob a práce ve výškách</t>
  </si>
  <si>
    <t>005231010</t>
  </si>
  <si>
    <t xml:space="preserve">Odtrhové zkoušky a kotevní plány (obvodový plášť) </t>
  </si>
  <si>
    <t>00523101012</t>
  </si>
  <si>
    <t>Zajištění všech nezbytných průzkumů nutných pro řádné provádění a dokončení díla</t>
  </si>
  <si>
    <t>005241010R</t>
  </si>
  <si>
    <t>Předání a převzetí dokumentace skutečného provedení stavby</t>
  </si>
  <si>
    <t>005241010R2</t>
  </si>
  <si>
    <t>Vyhotovení dílenské, výrobní dokumentace tam, kde je potřeba</t>
  </si>
  <si>
    <t>005261010R</t>
  </si>
  <si>
    <t>Pojištění odpovědnosti za škodu způsobenou třetí osobě činností dodavatele</t>
  </si>
  <si>
    <t>ON CP001</t>
  </si>
  <si>
    <t xml:space="preserve">Dočasná dopravní/provozní opatření </t>
  </si>
  <si>
    <t>VN</t>
  </si>
  <si>
    <t>Vedlejší náklady</t>
  </si>
  <si>
    <t>VN Vedlejší náklady</t>
  </si>
  <si>
    <t>005124010</t>
  </si>
  <si>
    <t xml:space="preserve">Kompletační a koordinační činnost </t>
  </si>
  <si>
    <t>VNCP006</t>
  </si>
  <si>
    <t>Provedení veškerých předepsaných zkoušek revizí</t>
  </si>
  <si>
    <t>005211010</t>
  </si>
  <si>
    <t xml:space="preserve">Předání a převzetí staveniště </t>
  </si>
  <si>
    <t>VN CP001</t>
  </si>
  <si>
    <t xml:space="preserve">Vybudování zařízení staveniště </t>
  </si>
  <si>
    <t>VN CP002</t>
  </si>
  <si>
    <t xml:space="preserve">Provoz zařízení staveniště </t>
  </si>
  <si>
    <t>VN CP003</t>
  </si>
  <si>
    <t>Odstranění zařízení staveniště vč.uvedení všech povrchů dotčených stavbou do původního stavu</t>
  </si>
  <si>
    <t>VN CP004</t>
  </si>
  <si>
    <t>Rezerva rozpočtu - počítáno 5% z celkové ceny SO 01 až SO 08</t>
  </si>
  <si>
    <t>VN CP005</t>
  </si>
  <si>
    <t>Úklid staveniště před protokolárním předáním a převzetím díla</t>
  </si>
  <si>
    <t>Ztížené výrobní podmínky</t>
  </si>
  <si>
    <t>Oborová přirážka</t>
  </si>
  <si>
    <t>Přesun stavebních kapacit</t>
  </si>
  <si>
    <t>Mimostaveništní doprava</t>
  </si>
  <si>
    <t>Zařízení staveniště</t>
  </si>
  <si>
    <t>Provoz investora</t>
  </si>
  <si>
    <t>Kompletační činnost (IČD)</t>
  </si>
  <si>
    <t>Rezerva rozpočtu</t>
  </si>
  <si>
    <t>V souvislosti s provedením stavby je povinností dodavatele provést nebo zabezpečit další související činnsoti vyplývající z charakteru a sruhu prováděné stavby, zejména s nutnou koordinací provedení všech částí stavby a rovněž z obchodních podmínke stanovených zadavatelem.Tyto náklady jsou uvedeny a popsány v samostatném soupisu stavebních prací, dodávek a služeb, s tím, že je dodavatel povinen v rámci těchto nákladů ocenit všechny definované náklady a to pro celou stavbu společně (obvykle procentickým podílem z hodnoty stavebbních prací, ale je na dodavateli jakým způsobem nebo metodou požadovanou položku ocení).</t>
  </si>
  <si>
    <t>SO 01</t>
  </si>
  <si>
    <t>Výměna oken a dveří</t>
  </si>
  <si>
    <t>SO 01 Výměna oken a dveří</t>
  </si>
  <si>
    <t>61</t>
  </si>
  <si>
    <t>Upravy povrchů vnitřní</t>
  </si>
  <si>
    <t>61 Upravy povrchů vnitřní</t>
  </si>
  <si>
    <t>612425931R00</t>
  </si>
  <si>
    <t xml:space="preserve">Omítka vápenná vnitřního ostění - štuková </t>
  </si>
  <si>
    <t>m2</t>
  </si>
  <si>
    <t>T1:(2,28+1,30)*2*5*0,45</t>
  </si>
  <si>
    <t>T2:(1,20+1,35)*2*2*0,45</t>
  </si>
  <si>
    <t>T3:(0,56+0,95)*2*2*0,45</t>
  </si>
  <si>
    <t>T4:(0,72+1,00)*2*4*0,45</t>
  </si>
  <si>
    <t>T5:(1,38+1,30)*2*1*0,45</t>
  </si>
  <si>
    <t>T6:(1,17+2,10)*2*1*0,45</t>
  </si>
  <si>
    <t>T7:(1,00+2,10)*2*1*0,45</t>
  </si>
  <si>
    <t>T8:(2,01+1,84)*4*0,45</t>
  </si>
  <si>
    <t>T9:(1,44*1,84)*2*4*0,45</t>
  </si>
  <si>
    <t>T10:(1,18+1,57)*2*2*0,45</t>
  </si>
  <si>
    <t>T11:(1,73+1,00)*2*2*0,45</t>
  </si>
  <si>
    <t>T12:(1,22+1,00)*2*2*0,45</t>
  </si>
  <si>
    <t>T13:(1,29+1,83)*2*2*0,45</t>
  </si>
  <si>
    <t>T14-KRUHOVÉ:5,26*3*0,45</t>
  </si>
  <si>
    <t>T15:(1,77+2,32)*2*2*0,45</t>
  </si>
  <si>
    <t>T16:((1,71+1,25)*2*2+(0,93+2,56)*2*1)*0,45</t>
  </si>
  <si>
    <t>T17:(1,20+1,79)*2*1*0,45</t>
  </si>
  <si>
    <t>T18:(1,23+1,16)*2*2*0,45</t>
  </si>
  <si>
    <t>T19:(1,14+4,19)*2*1*0,45</t>
  </si>
  <si>
    <t>T20:(2,49+0,60)*2*1*0,45</t>
  </si>
  <si>
    <t>T21:(1,87+0,60)*2*1*0,45</t>
  </si>
  <si>
    <t>T22:(4,33+0,60)*2*1*0,45</t>
  </si>
  <si>
    <t>T23:(2,25+0,60)*2*1*0,45</t>
  </si>
  <si>
    <t>62</t>
  </si>
  <si>
    <t>Úpravy povrchů vnější</t>
  </si>
  <si>
    <t>62 Úpravy povrchů vnější</t>
  </si>
  <si>
    <t>629451112R00</t>
  </si>
  <si>
    <t xml:space="preserve">Vyrovnávací vrstva MC šířky do 50 cm </t>
  </si>
  <si>
    <t>m</t>
  </si>
  <si>
    <t>T51:2,28*5</t>
  </si>
  <si>
    <t>T52:1,20*7</t>
  </si>
  <si>
    <t>T53:0,56*2</t>
  </si>
  <si>
    <t>T54:0,72*4</t>
  </si>
  <si>
    <t>T55:1,38*1</t>
  </si>
  <si>
    <t>T56:2,01*4</t>
  </si>
  <si>
    <t>T57:1,44*4</t>
  </si>
  <si>
    <t>T58:1,73*2</t>
  </si>
  <si>
    <t>T59:1,30*4</t>
  </si>
  <si>
    <t>T60:1,25*3</t>
  </si>
  <si>
    <t>T61:2,25*4</t>
  </si>
  <si>
    <t>64</t>
  </si>
  <si>
    <t>Výplně otvorů</t>
  </si>
  <si>
    <t>64 Výplně otvorů</t>
  </si>
  <si>
    <t>641952211R00</t>
  </si>
  <si>
    <t>Osazení rámů okenních dřevěných, vč.vnitř.. a venk napojení na obv.plášť</t>
  </si>
  <si>
    <t>kus</t>
  </si>
  <si>
    <t>T1:5</t>
  </si>
  <si>
    <t>T2:2</t>
  </si>
  <si>
    <t>T3:2</t>
  </si>
  <si>
    <t>T4:4</t>
  </si>
  <si>
    <t>T5:1</t>
  </si>
  <si>
    <t>T6:0</t>
  </si>
  <si>
    <t>T7:0</t>
  </si>
  <si>
    <t>T8:4</t>
  </si>
  <si>
    <t>T9:4</t>
  </si>
  <si>
    <t>T10:2</t>
  </si>
  <si>
    <t>T11:2</t>
  </si>
  <si>
    <t>T12:2</t>
  </si>
  <si>
    <t>T13:2</t>
  </si>
  <si>
    <t>T14-KRUHOVÉ:3</t>
  </si>
  <si>
    <t>T15:2</t>
  </si>
  <si>
    <t>T16:1</t>
  </si>
  <si>
    <t>T17:1</t>
  </si>
  <si>
    <t>T18:2</t>
  </si>
  <si>
    <t>T19:1</t>
  </si>
  <si>
    <t>T20:1</t>
  </si>
  <si>
    <t>T21:1</t>
  </si>
  <si>
    <t>T22:1</t>
  </si>
  <si>
    <t>T23:1</t>
  </si>
  <si>
    <t>641960000R00</t>
  </si>
  <si>
    <t xml:space="preserve">Těsnění spár otvorových prvků PU pěnou </t>
  </si>
  <si>
    <t>T1:(2,28*2+2*1,30)*5</t>
  </si>
  <si>
    <t>T2:(1,20*2+2*1,35)*2</t>
  </si>
  <si>
    <t>T3:(0,56*2+2*0,95)*2</t>
  </si>
  <si>
    <t>T4:(0,72*2+2*1,00)*4</t>
  </si>
  <si>
    <t>T5:(1,38*2+2*1,30)*1</t>
  </si>
  <si>
    <t>T6:(1,17*2+2*2,10)*1</t>
  </si>
  <si>
    <t>T7:(1,00*2+2*2,10)*1</t>
  </si>
  <si>
    <t>T8:(2,01*2+2*1,84)*4</t>
  </si>
  <si>
    <t>T9:(1,44*2+2*1,84)*4</t>
  </si>
  <si>
    <t>T10:(1,18*2+2*1,57)*2</t>
  </si>
  <si>
    <t>T11:(1,73*2+2*1,00)*2</t>
  </si>
  <si>
    <t>T12:(1,22*2+2*1,00)*2</t>
  </si>
  <si>
    <t>T13:(1,29*2+2*1,83)*2</t>
  </si>
  <si>
    <t>T14-KRUHOVÉ:5,1*3</t>
  </si>
  <si>
    <t>T15:(1,77*2+2*2,32)*2</t>
  </si>
  <si>
    <t>T16:(1,71*2+2*1,25)*2+(0,93*2+2*2,56)*1</t>
  </si>
  <si>
    <t>T17:(1,20*2+2*1,79)*1</t>
  </si>
  <si>
    <t>T18:(1,23*2+2*1,16)*2</t>
  </si>
  <si>
    <t>T19:(1,14*2+2*4,19)*1</t>
  </si>
  <si>
    <t>T20:(2,49*2+2*0,60)*1</t>
  </si>
  <si>
    <t>T21:(1,87*2+2*0,60)*1</t>
  </si>
  <si>
    <t>T22:(4,33*2+2*0,60)*1</t>
  </si>
  <si>
    <t>T23:(2,25*2+2*0,60)*1</t>
  </si>
  <si>
    <t>642952110R00</t>
  </si>
  <si>
    <t>Osazení zárubní dveřních dřevěných, vč.vnitř.a venk.napojení na obv.plášť</t>
  </si>
  <si>
    <t>T1:0</t>
  </si>
  <si>
    <t>T2:0</t>
  </si>
  <si>
    <t>T3:0</t>
  </si>
  <si>
    <t>T4:0</t>
  </si>
  <si>
    <t>T5:0</t>
  </si>
  <si>
    <t>T6:1</t>
  </si>
  <si>
    <t>T7:1</t>
  </si>
  <si>
    <t>T8:0</t>
  </si>
  <si>
    <t>T9:0</t>
  </si>
  <si>
    <t>T10:0</t>
  </si>
  <si>
    <t>T11:0</t>
  </si>
  <si>
    <t>T12:0</t>
  </si>
  <si>
    <t>T13:0</t>
  </si>
  <si>
    <t>T14-KRUHOVÉ:0</t>
  </si>
  <si>
    <t>T15:0</t>
  </si>
  <si>
    <t>T16:0</t>
  </si>
  <si>
    <t>T17:0</t>
  </si>
  <si>
    <t>T18:0</t>
  </si>
  <si>
    <t>T19:0</t>
  </si>
  <si>
    <t>T20:0</t>
  </si>
  <si>
    <t>T21:0</t>
  </si>
  <si>
    <t>T22:0</t>
  </si>
  <si>
    <t>T23:0</t>
  </si>
  <si>
    <t>648991113RT3</t>
  </si>
  <si>
    <t>Osazení parapetních desek  š.nad 20 cm včetně dodávky par. desky a dmtž stávající</t>
  </si>
  <si>
    <t>611CP 01</t>
  </si>
  <si>
    <t>D+M Okno dřevěné 2280*1300 dle specifikace T01</t>
  </si>
  <si>
    <t>611CP 02</t>
  </si>
  <si>
    <t>D+M Okno dřevěné 1200*1350 dle specifikace T02</t>
  </si>
  <si>
    <t>611CP 03</t>
  </si>
  <si>
    <t>D+M Okno dřevěné 560*950 dle specifikace T03</t>
  </si>
  <si>
    <t>611CP 04</t>
  </si>
  <si>
    <t>D+M Okno dřevěné 720*1000 dle specifikace T04</t>
  </si>
  <si>
    <t>611CP 05</t>
  </si>
  <si>
    <t>D+M Okno dřevěné 1380*1300 dle specifikace T05</t>
  </si>
  <si>
    <t>611CP 06</t>
  </si>
  <si>
    <t>D+M Vstupní dveře dřevěné 1170*2100 dle specifikace T06</t>
  </si>
  <si>
    <t>611CP 07</t>
  </si>
  <si>
    <t>D+M Vstupní dveře dřevěné 1000*2100 dle specifikace T07</t>
  </si>
  <si>
    <t>611CP 08</t>
  </si>
  <si>
    <t>D+M Okno dřevěné 2010*1840 dle specifikace T08</t>
  </si>
  <si>
    <t>611CP 09</t>
  </si>
  <si>
    <t>D+M Okno dřevěné 1440*1840 dle specifikace T09</t>
  </si>
  <si>
    <t>611CP 10</t>
  </si>
  <si>
    <t>D+M Okno dřevěné 1180*1570 dle specifikace T10</t>
  </si>
  <si>
    <t>611CP 11</t>
  </si>
  <si>
    <t>D+M Okno dřevěné 1730*1000 dle specifikace T11</t>
  </si>
  <si>
    <t>611CP 12</t>
  </si>
  <si>
    <t>D+M Okno dřevěné 1220*1000 dle specifikace T12</t>
  </si>
  <si>
    <t>611CP 13</t>
  </si>
  <si>
    <t>D+M Okno dřevěné 1290*1830 dle specifikace T13</t>
  </si>
  <si>
    <t>611CP 14</t>
  </si>
  <si>
    <t>D+M Okno dřevěné pr.1600, kruhové dle specifikace T14</t>
  </si>
  <si>
    <t>611CP 15</t>
  </si>
  <si>
    <t>D+M Okno dřevěné 1770*2320 dle specifikace T15</t>
  </si>
  <si>
    <t>611CP 16</t>
  </si>
  <si>
    <t>D+M Okno dřevěné-sestava,1250*1710 2ks, 930*2560 1 ks, dle specifikace T16</t>
  </si>
  <si>
    <t>611CP 17</t>
  </si>
  <si>
    <t>D+M Okno dřevěné 1200*1790 dle specifikace T17</t>
  </si>
  <si>
    <t>611CP 18</t>
  </si>
  <si>
    <t>D+M Okno dřevěné 1230*1160 dle specifikace T18</t>
  </si>
  <si>
    <t>611CP 19</t>
  </si>
  <si>
    <t>D+M Okno dřevěné 1140*4190 dle specifikace T19</t>
  </si>
  <si>
    <t>611CP 20</t>
  </si>
  <si>
    <t>D+M Okno dřevěné 2490*600 dle specifikace T20</t>
  </si>
  <si>
    <t>611CP 21</t>
  </si>
  <si>
    <t>D+M Okno dřevěné 1870*600 dle specifikace T21</t>
  </si>
  <si>
    <t>611CP 22</t>
  </si>
  <si>
    <t>D+M Okno dřevěné 4330*600 dle specifikace T22</t>
  </si>
  <si>
    <t>611CP 23</t>
  </si>
  <si>
    <t>D+M Okno dřevěné 2250*600 dle specifikace T23</t>
  </si>
  <si>
    <t>95</t>
  </si>
  <si>
    <t>Dokončovací konstrukce na pozemních stavbách</t>
  </si>
  <si>
    <t>95 Dokončovací konstrukce na pozemních stavbách</t>
  </si>
  <si>
    <t>952901110R00</t>
  </si>
  <si>
    <t xml:space="preserve">Čištění mytím vnějších ploch oken a dveří </t>
  </si>
  <si>
    <t>T1:2,28*1,30*5</t>
  </si>
  <si>
    <t>T2:1,20*1,35*2</t>
  </si>
  <si>
    <t>T3:0,56*0,95*2</t>
  </si>
  <si>
    <t>T4:0,72*1,00*4</t>
  </si>
  <si>
    <t>T5:1,38*1,30*1</t>
  </si>
  <si>
    <t>T6:1,17*2,10*1</t>
  </si>
  <si>
    <t>T7:1,00*2,10*1</t>
  </si>
  <si>
    <t>T8:2,01*1,84*4</t>
  </si>
  <si>
    <t>T9:1,44*1,84*4</t>
  </si>
  <si>
    <t>T10:1,18*1,57*2</t>
  </si>
  <si>
    <t>T11:1,73*1,00*2</t>
  </si>
  <si>
    <t>T12:1,22*1,00*2</t>
  </si>
  <si>
    <t>T13:1,29*1,83*2</t>
  </si>
  <si>
    <t>T14-KRUHOVÉ:2,01*3</t>
  </si>
  <si>
    <t>T15:1,77*2,32*2</t>
  </si>
  <si>
    <t>T16:(1,71*1,25)*2+(0,93*2,56)*1</t>
  </si>
  <si>
    <t>T17:1,20*1,79*1</t>
  </si>
  <si>
    <t>T18:1,23*1,16*2</t>
  </si>
  <si>
    <t>T19:1,14*4,19*1</t>
  </si>
  <si>
    <t>T20:2,49*0,60*1</t>
  </si>
  <si>
    <t>T21:1,87*0,60*1</t>
  </si>
  <si>
    <t>T22:4,33*0,6*1</t>
  </si>
  <si>
    <t>T23:2,25*0,60*1</t>
  </si>
  <si>
    <t>96</t>
  </si>
  <si>
    <t>Bourání konstrukcí</t>
  </si>
  <si>
    <t>96 Bourání konstrukcí</t>
  </si>
  <si>
    <t>968061113R00</t>
  </si>
  <si>
    <t xml:space="preserve">Vyvěšení dřevěných okenních křídel pl. nad 1,5 m2 </t>
  </si>
  <si>
    <t>968061126R00</t>
  </si>
  <si>
    <t xml:space="preserve">Vyvěšení dřevěných dveřních křídel pl. nad 2 m2 </t>
  </si>
  <si>
    <t>968062357R00</t>
  </si>
  <si>
    <t xml:space="preserve">Vybourání dřevěných rámů oken dvojitých </t>
  </si>
  <si>
    <t>968062456R00</t>
  </si>
  <si>
    <t xml:space="preserve">Vybourání dřevěných dveřních zárubní pl. nad 2 m2 </t>
  </si>
  <si>
    <t>99</t>
  </si>
  <si>
    <t>Staveništní přesun hmot</t>
  </si>
  <si>
    <t>99 Staveništní přesun hmot</t>
  </si>
  <si>
    <t>999281111R00</t>
  </si>
  <si>
    <t xml:space="preserve">Přesun hmot pro opravy a údržbu do výšky 25 m </t>
  </si>
  <si>
    <t>t</t>
  </si>
  <si>
    <t>764</t>
  </si>
  <si>
    <t>Konstrukce klempířské</t>
  </si>
  <si>
    <t>764 Konstrukce klempířské</t>
  </si>
  <si>
    <t>764410850R00</t>
  </si>
  <si>
    <t>Demontáž oplechování parapetů,rš od 100 do 330 mm</t>
  </si>
  <si>
    <t>K1:2,28*5</t>
  </si>
  <si>
    <t>K2:1,2*8</t>
  </si>
  <si>
    <t>K3:0,58*2</t>
  </si>
  <si>
    <t>K4:0,72*4</t>
  </si>
  <si>
    <t>K5:1,38*1</t>
  </si>
  <si>
    <t>K6:2,01*4</t>
  </si>
  <si>
    <t>K7:1,44*4</t>
  </si>
  <si>
    <t>K8:1,73*2</t>
  </si>
  <si>
    <t>K9:1,3*2</t>
  </si>
  <si>
    <t>K10:2*2</t>
  </si>
  <si>
    <t>K11:1,77*1</t>
  </si>
  <si>
    <t>K12:1,25*3</t>
  </si>
  <si>
    <t>K13:0,93*1</t>
  </si>
  <si>
    <t>764510460R00</t>
  </si>
  <si>
    <t>Oplechování parapetů včetně rohů Ti Zn, rš 400 mm</t>
  </si>
  <si>
    <t>K1:2,28*5*1,03</t>
  </si>
  <si>
    <t>K2:1,2*8*1,03</t>
  </si>
  <si>
    <t>K3:0,58*2*1,03</t>
  </si>
  <si>
    <t>K4:0,72*4*1,03</t>
  </si>
  <si>
    <t>K5:1,38*1*1,03</t>
  </si>
  <si>
    <t>K6:2,01*4*1,03</t>
  </si>
  <si>
    <t>K7:1,44*4*1,03</t>
  </si>
  <si>
    <t>K8:1,73*2*1,03</t>
  </si>
  <si>
    <t>K9:1,3*2*1,03</t>
  </si>
  <si>
    <t>K10:2*2*1,03</t>
  </si>
  <si>
    <t>K11:1,77*1*1,03</t>
  </si>
  <si>
    <t>K12:1,25*3*1,03</t>
  </si>
  <si>
    <t>K13:0,93*1*1,03</t>
  </si>
  <si>
    <t>998764103R00</t>
  </si>
  <si>
    <t xml:space="preserve">Přesun hmot pro klempířské konstr., výšky do 24 m </t>
  </si>
  <si>
    <t>766</t>
  </si>
  <si>
    <t>Konstrukce truhlářské</t>
  </si>
  <si>
    <t>766 Konstrukce truhlářské</t>
  </si>
  <si>
    <t>766601211R00</t>
  </si>
  <si>
    <t>Těsnění okenní spáry, ostění, PT-Z fólie+ PP páska parapet</t>
  </si>
  <si>
    <t>767</t>
  </si>
  <si>
    <t>Konstrukce zámečnické</t>
  </si>
  <si>
    <t>767 Konstrukce zámečnické</t>
  </si>
  <si>
    <t>767996802R00</t>
  </si>
  <si>
    <t xml:space="preserve">Demontáž atypických ocelových konstr. do100 kg </t>
  </si>
  <si>
    <t>kg</t>
  </si>
  <si>
    <t>Z01:1,1*1,4*1,10*5</t>
  </si>
  <si>
    <t>Z02:0,8*0,9*1,10*5</t>
  </si>
  <si>
    <t>Z03:0,8*0,8*1,10*5</t>
  </si>
  <si>
    <t>767CP001</t>
  </si>
  <si>
    <t>Výroba a montáž kov. atypických konstr. vč.materiálu dle specifikace</t>
  </si>
  <si>
    <t>resase mříží - očištění + nátěr:</t>
  </si>
  <si>
    <t>767CP002</t>
  </si>
  <si>
    <t>D+M venkovní hliníkové žaluzie, dle specifikace v PD</t>
  </si>
  <si>
    <t>767CP003</t>
  </si>
  <si>
    <t xml:space="preserve">Repase venkovních okenic - očištění, nátěr </t>
  </si>
  <si>
    <t>U pozice T15-v případě nutnosti některé prvky nahradit:0,9*2,32*2*1,05</t>
  </si>
  <si>
    <t>998767102R00</t>
  </si>
  <si>
    <t xml:space="preserve">Přesun hmot pro zámečnické konstr., výšky do 12 m </t>
  </si>
  <si>
    <t>784</t>
  </si>
  <si>
    <t>Malby</t>
  </si>
  <si>
    <t>784 Malby</t>
  </si>
  <si>
    <t>784161101R00</t>
  </si>
  <si>
    <t xml:space="preserve">Penetrace podkladu nátěrem </t>
  </si>
  <si>
    <t>784165612R00</t>
  </si>
  <si>
    <t xml:space="preserve">Malba, bílá, bez penetrace, 2x </t>
  </si>
  <si>
    <t>D96</t>
  </si>
  <si>
    <t>Přesuny suti a vybouraných hmot</t>
  </si>
  <si>
    <t>D96 Přesuny suti a vybouraných hmot</t>
  </si>
  <si>
    <t>979011111R00</t>
  </si>
  <si>
    <t xml:space="preserve">Svislá doprava suti a vybour. hmot za 2.NP a 1.PP </t>
  </si>
  <si>
    <t>979081111R00</t>
  </si>
  <si>
    <t xml:space="preserve">Odvoz suti a vybour. hmot na skládku do 1 km </t>
  </si>
  <si>
    <t>979081121R00</t>
  </si>
  <si>
    <t xml:space="preserve">Příplatek k odvozu za každý další 1 km </t>
  </si>
  <si>
    <t>979087112R00</t>
  </si>
  <si>
    <t xml:space="preserve">Nakládání suti na dopravní prostředky </t>
  </si>
  <si>
    <t>979990001R00</t>
  </si>
  <si>
    <t xml:space="preserve">Poplatek za skládku stavební suti </t>
  </si>
  <si>
    <t>Nedílnou součástí PD je výkresová část s technickou zprávou a výpisy prvků jednotlivých částí.
Cena stanovena dle RTS.
Před objednáním nebo zadáním všech výplní vnitřních otvorů do výroby dojde k přeměření a přepočítání všech uvažovaných otvorů, toto provede dodavatel výše uvedených výrobků. Okno jako výrobek musí splňovat požadavky ČSN 73 0540, ČSN  73 0532 a TNI 74 6077.  dodávka oken a dveří včetně pomocných konstrukcí a systémového napojení na obvodový plášť!
Pokud je kdekoliv v projektové dokumentaci (technická zpráva, výkaz výměr, výkresová část) uveden součinitel prostupu tepla U pro celou výplň otvoru, je součinitelem prostupu tepla myšlen vždy součinitel výplně otvoru normového rozměru dle normy 
EN 14351-1 Okna a dveře.</t>
  </si>
  <si>
    <t>SO 02</t>
  </si>
  <si>
    <t>Zateplení fasády</t>
  </si>
  <si>
    <t>SO 02 Zateplení fasády</t>
  </si>
  <si>
    <t>SO 02.2</t>
  </si>
  <si>
    <t>3</t>
  </si>
  <si>
    <t>Svislé a kompletní konstrukce</t>
  </si>
  <si>
    <t>3 Svislé a kompletní konstrukce</t>
  </si>
  <si>
    <t>311271858R00</t>
  </si>
  <si>
    <t xml:space="preserve">Zdivo z tvár.pórobet. P3-520 hladkých tl.500 </t>
  </si>
  <si>
    <t>otvory po demontáži výtahové šachty:0,88*1,85*2*1,10</t>
  </si>
  <si>
    <t>319201311R00</t>
  </si>
  <si>
    <t xml:space="preserve">Vyrovnání povrchu zdiva maltou </t>
  </si>
  <si>
    <t>soklová část obvodové konstrukce:(10,15+6,97+4,46+13,1+17,12+17,56)*1,10*0,40</t>
  </si>
  <si>
    <t>Obvodová konstrukce SO1, SO2, SO3, SO4 vč. 10% prořezu-odhad z 50%:562,61*1,10*0,5</t>
  </si>
  <si>
    <t>612421637R00</t>
  </si>
  <si>
    <t xml:space="preserve">Omítka vnitřní zdiva, MVC, štuková </t>
  </si>
  <si>
    <t>620471811U00</t>
  </si>
  <si>
    <t xml:space="preserve">Nátěr základní penetrační </t>
  </si>
  <si>
    <t>Obvodová konstrukce SO1, SO2, SO3, SO4 vč. 10% prořezu:562,61*1,10</t>
  </si>
  <si>
    <t>620991121R00</t>
  </si>
  <si>
    <t xml:space="preserve">Zakrývání výplní vnějších otvorů z lešení </t>
  </si>
  <si>
    <t>622319014R00</t>
  </si>
  <si>
    <t xml:space="preserve">Soklová lišta hliník tl. 140 mm </t>
  </si>
  <si>
    <t>(10,15+6,97+4,46+13,1+17,12+17,56)*1,10</t>
  </si>
  <si>
    <t>622319154R00</t>
  </si>
  <si>
    <t>Zateplovací systém, ostění, EPS 70 F (šedý) t40 mm s omíkovinou dle TZ, lambda 0,032, probarvená</t>
  </si>
  <si>
    <t>T1:(2,28*1+2*1,30)*5*0,2</t>
  </si>
  <si>
    <t>T2:(1,20*1+2*1,35)*2*0,2</t>
  </si>
  <si>
    <t>T3:(0,56*1+2*0,95)*2*0,2</t>
  </si>
  <si>
    <t>T4:(0,72*1+2*1,00)*4*0,2</t>
  </si>
  <si>
    <t>T5:(1,38*1+2*1,30)*1*0,2</t>
  </si>
  <si>
    <t>T6:(1,17*1+2*2,10)*1*0,2</t>
  </si>
  <si>
    <t>T7:(1,00*1+2*2,10)*1*0,2</t>
  </si>
  <si>
    <t>T8:(2,01*1+2*1,84)*4*0,2</t>
  </si>
  <si>
    <t>T9:(1,44*1+2*1,84)*4*0,2</t>
  </si>
  <si>
    <t>T10:(1,18*1+2*1,57)*2*0,2</t>
  </si>
  <si>
    <t>T11:(1,73*1+2*1,00)*2*0,2</t>
  </si>
  <si>
    <t>T12:(1,22*1+2*1,00)*2*0,2</t>
  </si>
  <si>
    <t>T13:(1,29*1+2*1,83)*2*0,2</t>
  </si>
  <si>
    <t>T14-KRUHOVÉ:5,1*3*0,2</t>
  </si>
  <si>
    <t>T15:(1,77*1+2*2,32)*2*0,2</t>
  </si>
  <si>
    <t>T16:(1,71*1+2*1,25)*2*0,2+(0,93*1+2*2,56)*1*0,2</t>
  </si>
  <si>
    <t>T17:(1,20*1+2*1,79)*1*0,2</t>
  </si>
  <si>
    <t>T18:(1,23*1+2*1,16)*2*0,2</t>
  </si>
  <si>
    <t>T19:(1,14*1+2*4,19)*1*0,2</t>
  </si>
  <si>
    <t>T20:(2,49*1+2*0,60)*1*0,2</t>
  </si>
  <si>
    <t>T21:(1,87*1+2*0,60)*1*0,2</t>
  </si>
  <si>
    <t>T22:(4,33*1+2*0,60)*1*0,2</t>
  </si>
  <si>
    <t>T23:(2,25*1+2*0,60)*1</t>
  </si>
  <si>
    <t>622319164R00</t>
  </si>
  <si>
    <t xml:space="preserve">Zateplovací systém, parapet, XPS tl. 40 mm </t>
  </si>
  <si>
    <t>T1:(2,28*1)*5*0,2</t>
  </si>
  <si>
    <t>T2:(1,20*1)*2*0,2</t>
  </si>
  <si>
    <t>T3:(0,56*1)*2*0,2</t>
  </si>
  <si>
    <t>T4:(0,72*1)*4*0,2</t>
  </si>
  <si>
    <t>T5:(1,38*1)*1*0,2</t>
  </si>
  <si>
    <t>T6:(1,17*1)*1*0,2</t>
  </si>
  <si>
    <t>T7:(1,00*1)*1*0,2</t>
  </si>
  <si>
    <t>T8:(2,01*1)*4*0,2</t>
  </si>
  <si>
    <t>T9:(1,44*1)*4*0,2</t>
  </si>
  <si>
    <t>T10:(1,18*1)*2*0,2</t>
  </si>
  <si>
    <t>T11:(1,73*1)*2*0,2</t>
  </si>
  <si>
    <t>T12:(1,22*1)*2*0,2</t>
  </si>
  <si>
    <t>T13:(1,29*1)*2*0,2</t>
  </si>
  <si>
    <t>T15:(1,77*1)*2*0,2</t>
  </si>
  <si>
    <t>T16:(1,71*1)*2*0,2+(0,93*1)*1*0,2</t>
  </si>
  <si>
    <t>T17:(1,20*1)*1*0,2</t>
  </si>
  <si>
    <t>T18:(1,23*1)*2*0,2</t>
  </si>
  <si>
    <t>T19:(1,14*1)*1*0,2</t>
  </si>
  <si>
    <t>T20:(2,49*1)*1*0,2</t>
  </si>
  <si>
    <t>T21:(1,87*1)*1*0,2</t>
  </si>
  <si>
    <t>T22:(4,33*1)*1*0,2</t>
  </si>
  <si>
    <t>T23:(2,25*1)*1</t>
  </si>
  <si>
    <t>622391123R00</t>
  </si>
  <si>
    <t xml:space="preserve">Příplatek za hmoždinky  10 ks/m2 </t>
  </si>
  <si>
    <t>622401939R00</t>
  </si>
  <si>
    <t>Příplatek za provedení styku 2 a více odstínů omítek, vč.barevného řešení (znaků)</t>
  </si>
  <si>
    <t>ostění:</t>
  </si>
  <si>
    <t>T1:(2,38*1+2*1,30)*5*0,2</t>
  </si>
  <si>
    <t>T8:(2,21*1+2*1,84)*4*0,2</t>
  </si>
  <si>
    <t>622401971R00</t>
  </si>
  <si>
    <t xml:space="preserve">Příplatek k omítce vnějš. stěn, zvýšení přilnavos. </t>
  </si>
  <si>
    <t>622405921U00</t>
  </si>
  <si>
    <t xml:space="preserve">KZS dilatační lišta průběžná </t>
  </si>
  <si>
    <t>3,98*2</t>
  </si>
  <si>
    <t>622405941U00</t>
  </si>
  <si>
    <t xml:space="preserve">KZS začišťovací okenní lišta </t>
  </si>
  <si>
    <t>622421131R00</t>
  </si>
  <si>
    <t xml:space="preserve">Omítka vnější stěn, MVC, hladká, složitost 1-2 </t>
  </si>
  <si>
    <t>přesah krovu - podbití:(17,22*2+13,2*2)*1,10*0,65</t>
  </si>
  <si>
    <t>622421308R25</t>
  </si>
  <si>
    <t>Zateplovací systém EPS 70F (šedý) tl. 140 mm s omítkovinou dle TZ, lambda=0,032</t>
  </si>
  <si>
    <t>622422131R00</t>
  </si>
  <si>
    <t xml:space="preserve">Oprava vnějších omítek vápen. drásan. II. do 10 % </t>
  </si>
  <si>
    <t>622432112R00</t>
  </si>
  <si>
    <t xml:space="preserve">Omítka stěn dekorativní </t>
  </si>
  <si>
    <t>622471312R00</t>
  </si>
  <si>
    <t>Nátěr stěn barvou složitost 1, 2 dle barevného řešení fasád</t>
  </si>
  <si>
    <t>622481211R00</t>
  </si>
  <si>
    <t>Montáž výztužné sítě (perlinky) do stěrky-stěny vč.fixace</t>
  </si>
  <si>
    <t>622903110U00</t>
  </si>
  <si>
    <t xml:space="preserve">Mytí vně omítek slož 1-2 tlak.vodou </t>
  </si>
  <si>
    <t>94</t>
  </si>
  <si>
    <t>Lešení a stavební výtahy</t>
  </si>
  <si>
    <t>94 Lešení a stavební výtahy</t>
  </si>
  <si>
    <t>941941041R00</t>
  </si>
  <si>
    <t xml:space="preserve">Montáž lešení leh.řad.s podlahami,š.1,2 m, H 10 m </t>
  </si>
  <si>
    <t>192,83*2+154,5*2+4,5*3,9*2</t>
  </si>
  <si>
    <t>941941291R00</t>
  </si>
  <si>
    <t xml:space="preserve">Příplatek za každý měsíc použití lešení k pol.1041 </t>
  </si>
  <si>
    <t>941941841R00</t>
  </si>
  <si>
    <t xml:space="preserve">Demontáž lešení leh.řad.s podlahami,š.1,2 m,H 10 m </t>
  </si>
  <si>
    <t>941955002R00</t>
  </si>
  <si>
    <t xml:space="preserve">Lešení lehké pomocné, výška podlahy do 1,9 m </t>
  </si>
  <si>
    <t>944944011R00</t>
  </si>
  <si>
    <t xml:space="preserve">Montáž ochranné sítě z umělých vláken </t>
  </si>
  <si>
    <t>944944081R00</t>
  </si>
  <si>
    <t xml:space="preserve">Demontáž ochranné sítě z umělých vláken </t>
  </si>
  <si>
    <t>978059351U00</t>
  </si>
  <si>
    <t xml:space="preserve">Bour obklad ker. mozaika -1m2 </t>
  </si>
  <si>
    <t>(0,34*2+0,5*2)*3,5</t>
  </si>
  <si>
    <t>97</t>
  </si>
  <si>
    <t>Prorážení otvorů</t>
  </si>
  <si>
    <t>97 Prorážení otvorů</t>
  </si>
  <si>
    <t>971033341R00</t>
  </si>
  <si>
    <t xml:space="preserve">Vybourání otv. zeď cihel. pl.0,09 m2, tl.30cm, MVC </t>
  </si>
  <si>
    <t>976075211R00</t>
  </si>
  <si>
    <t xml:space="preserve">Vybourání ocel.konzol hmotnost do 20 kg </t>
  </si>
  <si>
    <t>západní pohled - konzola:20/1000</t>
  </si>
  <si>
    <t>979082111R00</t>
  </si>
  <si>
    <t xml:space="preserve">Vnitrostaveništní doprava suti do 10 m </t>
  </si>
  <si>
    <t>98</t>
  </si>
  <si>
    <t>Demolice</t>
  </si>
  <si>
    <t>98 Demolice</t>
  </si>
  <si>
    <t>981010020RA0</t>
  </si>
  <si>
    <t>Demolice ocelového přístavku/stříšky a výtah.šacht postupným rozebráním</t>
  </si>
  <si>
    <t>713</t>
  </si>
  <si>
    <t>Izolace tepelné</t>
  </si>
  <si>
    <t>713 Izolace tepelné</t>
  </si>
  <si>
    <t>713131131R00</t>
  </si>
  <si>
    <t xml:space="preserve">Izolace tepelná stěn lepením </t>
  </si>
  <si>
    <t>2837589081</t>
  </si>
  <si>
    <t>Deska izolační polystyrenová  tl. 140 mm</t>
  </si>
  <si>
    <t>998713102R00</t>
  </si>
  <si>
    <t xml:space="preserve">Přesun hmot pro izolace tepelné, výšky do 12 m </t>
  </si>
  <si>
    <t>764211401R00</t>
  </si>
  <si>
    <t xml:space="preserve">Krytina hladká z Ti Zn tabulí 2 x 1 m, do 30° </t>
  </si>
  <si>
    <t>K20:2,2*1,05</t>
  </si>
  <si>
    <t>K21:8,0*1,05</t>
  </si>
  <si>
    <t>K22:61,9*1,05</t>
  </si>
  <si>
    <t>764252407R00</t>
  </si>
  <si>
    <t>Žlaby Ti Zn plech, podokapní půlkruhové, rš 500 mm včetně háků, čel, rohů, rovných hrdel a dilatací.</t>
  </si>
  <si>
    <t>K14:70,8*1,05</t>
  </si>
  <si>
    <t>K24:24,7*1,05</t>
  </si>
  <si>
    <t>764311821R00</t>
  </si>
  <si>
    <t>Demontáž krytiny, tabule 2 x 1 m, do 25 m2, do 30°</t>
  </si>
  <si>
    <t>K20:2,2</t>
  </si>
  <si>
    <t>K21:8,0</t>
  </si>
  <si>
    <t>K22:61,9</t>
  </si>
  <si>
    <t>764352821R00</t>
  </si>
  <si>
    <t xml:space="preserve">Demontáž žlabů půlkruh. rovných, rš 500 mm, do 45° </t>
  </si>
  <si>
    <t>K14:70,8</t>
  </si>
  <si>
    <t>K24:24,7</t>
  </si>
  <si>
    <t>764451802R00</t>
  </si>
  <si>
    <t xml:space="preserve">Demontáž odpadních trub kruh </t>
  </si>
  <si>
    <t>K15:10,5*2</t>
  </si>
  <si>
    <t>K16:2,8*1</t>
  </si>
  <si>
    <t>K25:2,8*2</t>
  </si>
  <si>
    <t>764551604R00</t>
  </si>
  <si>
    <t>Svod z Ti Zn, kruhový, D 100 mm včetně objímek a spojovacího materiálu.</t>
  </si>
  <si>
    <t>K16:2,8*1*1,05</t>
  </si>
  <si>
    <t>764551604R01</t>
  </si>
  <si>
    <t>Svod z Ti Zn, kruhový, D 150 mm včetně objímek a spojovacího materiálu.</t>
  </si>
  <si>
    <t>K15:10,5*2*1,05</t>
  </si>
  <si>
    <t>764551604R02</t>
  </si>
  <si>
    <t>Svod z Ti Zn, kruhový, D 80 mm včetně objímek a spojovacího materiálu.</t>
  </si>
  <si>
    <t>K25:2,8*2*1,05</t>
  </si>
  <si>
    <t>998764102R00</t>
  </si>
  <si>
    <t xml:space="preserve">Přesun hmot pro klempířské konstr., výšky do 12 m </t>
  </si>
  <si>
    <t>767996805R00</t>
  </si>
  <si>
    <t xml:space="preserve">Demontáž atypických ocelových konstr. nad 500 kg </t>
  </si>
  <si>
    <t>výtahová šachta-hmotnost odhadnuta:1950</t>
  </si>
  <si>
    <t>vč.vnitřních dveří do interiéru:</t>
  </si>
  <si>
    <t>Dmtž stáv.háků na květináče a montáž repasovaných vč.povrchové úpravy</t>
  </si>
  <si>
    <t>767CP004</t>
  </si>
  <si>
    <t>D+M Úprava větracích otvorů, vč. dodání nové protidešťové mřížky</t>
  </si>
  <si>
    <t>767CP006</t>
  </si>
  <si>
    <t xml:space="preserve">D+M Skříň elektro </t>
  </si>
  <si>
    <t>767CP007</t>
  </si>
  <si>
    <t xml:space="preserve">Předsazení vodovodního kohoutku/baterie </t>
  </si>
  <si>
    <t>767CP008</t>
  </si>
  <si>
    <t>Předsazení lapače střešních splavenin,vč.zemních prací,dodávky nového lapače,obsyp, nášlap.plocha</t>
  </si>
  <si>
    <t xml:space="preserve">D+M předsazení štíků, č.p., cedulí na fasádě </t>
  </si>
  <si>
    <t>767CP009</t>
  </si>
  <si>
    <t>D+M zavěšeného balkonu vč.zábradlí, kotevních prvků</t>
  </si>
  <si>
    <t>998767101R00</t>
  </si>
  <si>
    <t xml:space="preserve">Přesun hmot pro zámečnické konstr., výšky do 6 m </t>
  </si>
  <si>
    <t>979011211R00</t>
  </si>
  <si>
    <t xml:space="preserve">Svislá doprava suti a vybour. hmot za 2.NP nošením </t>
  </si>
  <si>
    <t>Nedílnou součástí PD je výkresová část s technickou zprávou a výpisy prvků jednotlivých částí.
Cena stanovena dle RTS.
Je nutné zrealizovat odtrhové zkoušky! Kvalitativní třída ETICS A, kotvy zapuštěné!
Dodavatel může použít polystyren (izolant) o vyšší pevnosti než je předepsána a tepelně izolační vlastnosti mohou mít součinitel prostupu tepla lepší než je předepsáno v projektové dokumentaci.</t>
  </si>
  <si>
    <t>SO 02.2 Zateplení fasády</t>
  </si>
  <si>
    <t>SO 03</t>
  </si>
  <si>
    <t>Zateplení ploché střechy</t>
  </si>
  <si>
    <t>SO 03 Zateplení ploché střechy</t>
  </si>
  <si>
    <t>atikové(zábradlí) zdivo vč.10% prořezu:((10,15+2*4,23)*0,7+10,15*0,4)*1,10</t>
  </si>
  <si>
    <t>711</t>
  </si>
  <si>
    <t>Izolace proti vodě</t>
  </si>
  <si>
    <t>711 Izolace proti vodě</t>
  </si>
  <si>
    <t>711111001RZ1</t>
  </si>
  <si>
    <t>Izolace proti vlhkosti vodor. nátěr ALP za studena 1x nátěr - včetně dodávky penetračního laku ALP</t>
  </si>
  <si>
    <t>43,65*1,10</t>
  </si>
  <si>
    <t>998711101R00</t>
  </si>
  <si>
    <t xml:space="preserve">Přesun hmot pro izolace proti vodě, výšky do 6 m </t>
  </si>
  <si>
    <t>712</t>
  </si>
  <si>
    <t>Živičné krytiny</t>
  </si>
  <si>
    <t>712 Živičné krytiny</t>
  </si>
  <si>
    <t>712341559RT2</t>
  </si>
  <si>
    <t>Povlaková krytina střech do 10°, přitavením 2 vrstvy - materiál ve spec. (první vrstva lepená)</t>
  </si>
  <si>
    <t>712341659RT1</t>
  </si>
  <si>
    <t>Povlaková krytina střech do 10°, bodově 1 vrstva - materiál ve specifikaci</t>
  </si>
  <si>
    <t>712CP001</t>
  </si>
  <si>
    <t>Položení ochranné textílie, filtrační včetně dodávky textílie 200 g/m2</t>
  </si>
  <si>
    <t>62833159</t>
  </si>
  <si>
    <t>Pás asfaltovaný těžký</t>
  </si>
  <si>
    <t>628522504</t>
  </si>
  <si>
    <t>Pás modif. asfalt  dekor červený</t>
  </si>
  <si>
    <t>62852265</t>
  </si>
  <si>
    <t>Pás modifikovaný asfalt  mineral</t>
  </si>
  <si>
    <t>998712101R00</t>
  </si>
  <si>
    <t xml:space="preserve">Přesun hmot pro povlakové krytiny, výšky do 6 m </t>
  </si>
  <si>
    <t>713111111RT1</t>
  </si>
  <si>
    <t>Izolace tepelné stropů vrchem kladené volně 2 vrstva - materiál ve specifikaci - spádový klín</t>
  </si>
  <si>
    <t>vč.10%přesahu a prořezu:43,65*1,10</t>
  </si>
  <si>
    <t>713141211U00</t>
  </si>
  <si>
    <t xml:space="preserve">Izol tep střech pl volně atik klín </t>
  </si>
  <si>
    <t>(10,15+4,23)*1,10*2</t>
  </si>
  <si>
    <t>28375766.A</t>
  </si>
  <si>
    <t>Deska polystyrén samozhášivý EPS 100 S tl. 140 mm</t>
  </si>
  <si>
    <t>m3</t>
  </si>
  <si>
    <t>43,65*1,10*0,14</t>
  </si>
  <si>
    <t>2837576625</t>
  </si>
  <si>
    <t>Deska polystyrén samozhášivý EPS 100 S tl. 120 mm</t>
  </si>
  <si>
    <t>43,65*1,10*0,12</t>
  </si>
  <si>
    <t>283758902</t>
  </si>
  <si>
    <t>Deska izolační polystyrenová  tl. 60 mm dle specifikace v PD</t>
  </si>
  <si>
    <t>28375971</t>
  </si>
  <si>
    <t>Deska - klín spádový EPS 100 S</t>
  </si>
  <si>
    <t>43,65*1,10*0,065</t>
  </si>
  <si>
    <t>63152902</t>
  </si>
  <si>
    <t>Klín atikový přechodový  50x50x1000 mm</t>
  </si>
  <si>
    <t>998713101R00</t>
  </si>
  <si>
    <t xml:space="preserve">Přesun hmot pro izolace tepelné, výšky do 6 m </t>
  </si>
  <si>
    <t>721</t>
  </si>
  <si>
    <t>Vnitřní kanalizace</t>
  </si>
  <si>
    <t>721 Vnitřní kanalizace</t>
  </si>
  <si>
    <t>721234104RT1</t>
  </si>
  <si>
    <t>Vtok střešní  pro plochou střechu živičný pás, záchytný koš  DN 75 až 150</t>
  </si>
  <si>
    <t>998721102R00</t>
  </si>
  <si>
    <t xml:space="preserve">Přesun hmot pro vnitřní kanalizaci, výšky do 12 m </t>
  </si>
  <si>
    <t>762952101U12</t>
  </si>
  <si>
    <t xml:space="preserve">Krycí a přítlačná lišta u izolace střechy </t>
  </si>
  <si>
    <t>K23:17,6*1,05</t>
  </si>
  <si>
    <t>764321820R12</t>
  </si>
  <si>
    <t xml:space="preserve">Demontáž oplechování atiky, rš 500 mm, </t>
  </si>
  <si>
    <t>K19:10,7+4,7+4,5</t>
  </si>
  <si>
    <t>764530460RT2</t>
  </si>
  <si>
    <t xml:space="preserve">Oplechování zdí z Ti Zn plechu, rš 750 mm </t>
  </si>
  <si>
    <t>K19:(10,7+4,70+4,50)*1,05</t>
  </si>
  <si>
    <t>764CP001</t>
  </si>
  <si>
    <t>D+M chrlič-dn 40 mm vč.vyvrtání prostupu skrz zdivo tl. do 300 mm</t>
  </si>
  <si>
    <t>998764101R00</t>
  </si>
  <si>
    <t xml:space="preserve">Přesun hmot pro klempířské konstr., výšky do 6 m </t>
  </si>
  <si>
    <t>771</t>
  </si>
  <si>
    <t>Podlahy z dlaždic a obklady</t>
  </si>
  <si>
    <t>771 Podlahy z dlaždic a obklady</t>
  </si>
  <si>
    <t>771551020R00</t>
  </si>
  <si>
    <t>Montáž podlah z dlaždic teracových na terče 30x30 cm, vč.dodávky rektifačních terčů</t>
  </si>
  <si>
    <t>59247240</t>
  </si>
  <si>
    <t>Dlaždice teracové  30x30x5 cm</t>
  </si>
  <si>
    <t>998771101R00</t>
  </si>
  <si>
    <t xml:space="preserve">Přesun hmot pro podlahy z dlaždic, výšky do 6 m </t>
  </si>
  <si>
    <t>Nedílnou součástí PD je výkresová část s technickou zprávou a výpisy prvků jednotlivých částí.
Cena stanovena dle RTS.
Veškeré střešní vtoky systémové. Je nutné zrealizovat odtrhové zkoušky!
Dodavatel může použít polystyren (izolant) o vyšší pevnosti než je předepsána a tepelně izolační vlastnosti mohou mít součinitel prostupu tepla lepší než je předepsáno v projektové dokumentaci.</t>
  </si>
  <si>
    <t>SO 04</t>
  </si>
  <si>
    <t>Zateplení půdních prostor</t>
  </si>
  <si>
    <t>SO 04 Zateplení půdních prostor</t>
  </si>
  <si>
    <t>(0,6*0,3+0,6*0,30+0,6*0,3+0,8*0,3)*1,10</t>
  </si>
  <si>
    <t>347011001R00</t>
  </si>
  <si>
    <t>Předstěna SDK,lepená,1x opl., tl. 25mm, tl.12,5 mm vč.parozábrany</t>
  </si>
  <si>
    <t>SN1, SN2, SN3, vč.10%prořezu:107,87*1,10</t>
  </si>
  <si>
    <t>SO 05 vč.10% prořezu:1,7*2,25*8*1,10</t>
  </si>
  <si>
    <t>4</t>
  </si>
  <si>
    <t>Vodorovné konstrukce</t>
  </si>
  <si>
    <t>4 Vodorovné konstrukce</t>
  </si>
  <si>
    <t>416020113R00</t>
  </si>
  <si>
    <t xml:space="preserve">Podhledy SDK, kovová kce.HUT 1x deska tl. 12,5 mm </t>
  </si>
  <si>
    <t>SCH2 vč.10%přesahu:42,92*1,10</t>
  </si>
  <si>
    <t>2,51*1,10</t>
  </si>
  <si>
    <t>612445104R00</t>
  </si>
  <si>
    <t xml:space="preserve">Stěrka sádrová, penetrace, tl. 4 mm </t>
  </si>
  <si>
    <t>941955001R00</t>
  </si>
  <si>
    <t xml:space="preserve">Lešení lehké pomocné, výška podlahy do 1,2 m </t>
  </si>
  <si>
    <t>8,20+19,09+27+5,34+19,68+11,87+13,44+19,37+16,87+4,81+15,74+1,65+1,49</t>
  </si>
  <si>
    <t>952901111R00</t>
  </si>
  <si>
    <t xml:space="preserve">Vyčištění budov o výšce podlaží do 4 m </t>
  </si>
  <si>
    <t>968061125R00</t>
  </si>
  <si>
    <t>Vyvěšení dřevěných dveřních křídel pl. do 2 m2 vč.zárubně</t>
  </si>
  <si>
    <t>998011002R00</t>
  </si>
  <si>
    <t xml:space="preserve">Přesun hmot pro budovy zděné výšky do 12 m </t>
  </si>
  <si>
    <t>713111111RT2</t>
  </si>
  <si>
    <t>Izolace tepelné stropů vrchem kladené volně 2 vrstvy - materiál ve specifikaci</t>
  </si>
  <si>
    <t>STR 1 a STR 2, vč.10% prořezu:171,62*1,10</t>
  </si>
  <si>
    <t>713111130RT2</t>
  </si>
  <si>
    <t>Izolace tepelné stropů, 2 vrstvy, mezi krokve, pod krokve - materiál ve specifikaci</t>
  </si>
  <si>
    <t>713111211RK6</t>
  </si>
  <si>
    <t>Montáž parozábrany spodem s přelepením spojů vč.parozábrany a pásky</t>
  </si>
  <si>
    <t>2,1*1,10</t>
  </si>
  <si>
    <t>713131130R00</t>
  </si>
  <si>
    <t xml:space="preserve">Izolace tepelná stěn vložením do konstrukce </t>
  </si>
  <si>
    <t>63150800210</t>
  </si>
  <si>
    <t>Minerální plsť  tl. 160 mm, mezi krokve lambda = 0,036</t>
  </si>
  <si>
    <t>631508002101</t>
  </si>
  <si>
    <t>Minerální plsť  tl. 160 mm, lambda = 0,036</t>
  </si>
  <si>
    <t>6315080021012</t>
  </si>
  <si>
    <t>Minerální plsť  tl. 140 mm lambda = 0,036, do kce</t>
  </si>
  <si>
    <t>SN1, SN2, SN3,  vč.10%prořezu:107,87*1,10</t>
  </si>
  <si>
    <t>631508011</t>
  </si>
  <si>
    <t>Minerální plsť  tl. 120 mm lambda = 0,036</t>
  </si>
  <si>
    <t>STR 1 a STR 2, vč.10% prořezu:171,62*2*1,10</t>
  </si>
  <si>
    <t>2 vrtsvy do kříže:</t>
  </si>
  <si>
    <t>631508013</t>
  </si>
  <si>
    <t>Minerální plsť  tl. 80 mm, pod krokve lambda = 0,036</t>
  </si>
  <si>
    <t>6315080132</t>
  </si>
  <si>
    <t>Minerální plsť  tl. 100 mm, do kce lambda = 0,036</t>
  </si>
  <si>
    <t>6315080136</t>
  </si>
  <si>
    <t>Minerální plsť  tl. 140 mm, pod krokve lambda = 0,036</t>
  </si>
  <si>
    <t>900      R00</t>
  </si>
  <si>
    <t>Hzs - nezmeřitelné práce, stížené pracovní podmínky v rámci prací v podkrovním prostoru</t>
  </si>
  <si>
    <t>h</t>
  </si>
  <si>
    <t>762</t>
  </si>
  <si>
    <t>Konstrukce tesařské</t>
  </si>
  <si>
    <t>762 Konstrukce tesařské</t>
  </si>
  <si>
    <t>762081252U00</t>
  </si>
  <si>
    <t xml:space="preserve">Hoblování dílna 4str hranoly-224cm2 </t>
  </si>
  <si>
    <t>Začátek provozního součtu</t>
  </si>
  <si>
    <t>pomocné trámky do kce:(8,4+9,6+25,8)*1,10/0,6</t>
  </si>
  <si>
    <t>Konec provozního součtu</t>
  </si>
  <si>
    <t>81*2,68</t>
  </si>
  <si>
    <t>762083122U00</t>
  </si>
  <si>
    <t xml:space="preserve">Impregnace dřevo hmyz+houba+plís </t>
  </si>
  <si>
    <t>81*2,68*0,08*0,12</t>
  </si>
  <si>
    <t>po demontovaném výtahu vč.10%prořezu:1,4*3,60*1,10*0,032</t>
  </si>
  <si>
    <t>762131124RT3</t>
  </si>
  <si>
    <t>Montáž bednění stěn, prkna hrubá do 32 mm, na sraz včetně dodávky řeziva, prkna tl. 24 mm</t>
  </si>
  <si>
    <t>po demontovaném výtahu vč.10%prořezu:1,4*3,60*1,10</t>
  </si>
  <si>
    <t>762131811R00</t>
  </si>
  <si>
    <t xml:space="preserve">Demontáž bednění stěn z hrubých prken, latí </t>
  </si>
  <si>
    <t>762712120R00</t>
  </si>
  <si>
    <t xml:space="preserve">Montáž vázaných konstrukcí hraněných do 224 cm2 </t>
  </si>
  <si>
    <t>762811100R00</t>
  </si>
  <si>
    <t>Montáž záklopu, vrchní přesahovaný, materiál ve specifikaci</t>
  </si>
  <si>
    <t>762CP000</t>
  </si>
  <si>
    <t xml:space="preserve">Spojovací prostředky </t>
  </si>
  <si>
    <t>762CP001</t>
  </si>
  <si>
    <t>D+M pochozí lávka v půdním prostoru,vč.schodu hranoly + záklop z desek SM/JD(specifikace)</t>
  </si>
  <si>
    <t>60515787</t>
  </si>
  <si>
    <t>Hranol SM profil 80x120 mm</t>
  </si>
  <si>
    <t>61191671</t>
  </si>
  <si>
    <t>Palubka obkladová SM tloušťka 30 mm,šíře 60 mm vč.spojovacích prostředků</t>
  </si>
  <si>
    <t>998762103R00</t>
  </si>
  <si>
    <t xml:space="preserve">Přesun hmot pro tesařské konstrukce, výšky do 24 m </t>
  </si>
  <si>
    <t>764 CP003</t>
  </si>
  <si>
    <t>D+M ventilační turbíny DN305 mm, dle specifikace v PD, včetně zapojení a zednické přímopoci</t>
  </si>
  <si>
    <t>po demontovaném výtahu vč.10%přesahu:1,4*3,60*1,10</t>
  </si>
  <si>
    <t>766 CP 01</t>
  </si>
  <si>
    <t>D+M dveře jednokřídlé 800/2000 -dle specifikace C01</t>
  </si>
  <si>
    <t>766 CP 02</t>
  </si>
  <si>
    <t>D+M dveře jednokřídlé 600/1500 -dle specifikace C02</t>
  </si>
  <si>
    <t>766 CP 03</t>
  </si>
  <si>
    <t>D+M dveře jednokřídlé 600/900 -dle specifikace C0</t>
  </si>
  <si>
    <t>766411821R00</t>
  </si>
  <si>
    <t xml:space="preserve">Demontáž obložení stěn palubkami </t>
  </si>
  <si>
    <t>766411822R00</t>
  </si>
  <si>
    <t xml:space="preserve">Demontáž podkladových roštů obložení stěn </t>
  </si>
  <si>
    <t>998766102R00</t>
  </si>
  <si>
    <t xml:space="preserve">Přesun hmot pro truhlářské konstr., výšky do 12 m </t>
  </si>
  <si>
    <t>783</t>
  </si>
  <si>
    <t>Nátěry</t>
  </si>
  <si>
    <t>783 Nátěry</t>
  </si>
  <si>
    <t>783612100R00</t>
  </si>
  <si>
    <t xml:space="preserve">Nátěr olejový truhlářských výrobků dvojnásobný </t>
  </si>
  <si>
    <t>SO5 vč.10%přesahu:2,51*1,10</t>
  </si>
  <si>
    <t>979083117R00</t>
  </si>
  <si>
    <t xml:space="preserve">Vodorovné přemístění suti na skládku do 6000 m </t>
  </si>
  <si>
    <t>SO 05</t>
  </si>
  <si>
    <t>Elektroinstalace</t>
  </si>
  <si>
    <t>SO 05 Elektroinstalace</t>
  </si>
  <si>
    <t>M21</t>
  </si>
  <si>
    <t>Elektromontáže</t>
  </si>
  <si>
    <t>M21 Elektromontáže</t>
  </si>
  <si>
    <t>M21 CP001</t>
  </si>
  <si>
    <t xml:space="preserve">Elektroinstalace - viz. samostatný ripzočet/výkaz </t>
  </si>
  <si>
    <t>SO 06</t>
  </si>
  <si>
    <t>Hromosvod</t>
  </si>
  <si>
    <t>SO 06 Hromosvod</t>
  </si>
  <si>
    <t>M21CP 001</t>
  </si>
  <si>
    <t xml:space="preserve">Hromosvod - viz.samostatný rozpočet/výkaz </t>
  </si>
  <si>
    <t>SO 07</t>
  </si>
  <si>
    <t>Demolice bočního přístavku</t>
  </si>
  <si>
    <t>SO 07 Demolice bočního přístavku</t>
  </si>
  <si>
    <t>5,9*10,5</t>
  </si>
  <si>
    <t>961044111R00</t>
  </si>
  <si>
    <t xml:space="preserve">Bourání základů z betonu prostého </t>
  </si>
  <si>
    <t>(5,9*2+10,5*2)*0,6*0,95*1,05</t>
  </si>
  <si>
    <t>965042141R00</t>
  </si>
  <si>
    <t xml:space="preserve">Bourání mazanin betonových tl. 10 cm, nad 4 m2 </t>
  </si>
  <si>
    <t>5,9*10,5*0,1</t>
  </si>
  <si>
    <t>965043441R00</t>
  </si>
  <si>
    <t xml:space="preserve">Bourání podkladů bet., potěr tl. 15 cm, nad 4 m2 </t>
  </si>
  <si>
    <t>5,9*10,5*0,15*1,05</t>
  </si>
  <si>
    <t>968061112R00</t>
  </si>
  <si>
    <t xml:space="preserve">Vyvěšení dřevěných okenních křídel pl. do 1,5 m2 </t>
  </si>
  <si>
    <t xml:space="preserve">Vybourání dřevěných rámů oken dvojitých nad  4 m2 </t>
  </si>
  <si>
    <t>2,38*1,6*1</t>
  </si>
  <si>
    <t>1,0*1,6*4</t>
  </si>
  <si>
    <t>712300833R00</t>
  </si>
  <si>
    <t xml:space="preserve">Odstranění živičné krytiny střech do 10° 3vrstvé </t>
  </si>
  <si>
    <t>5,9*10,5*1,05</t>
  </si>
  <si>
    <t>713100813R00</t>
  </si>
  <si>
    <t xml:space="preserve">Odstranění tepelné izolace, polystyrén tl. nad 5cm </t>
  </si>
  <si>
    <t>Demontáž obvodových stěn likusáku vč. oplechování a všech nosných kce.</t>
  </si>
  <si>
    <t>5,9*2*3,65*1,05</t>
  </si>
  <si>
    <t>10,5*1*3,65*1,05</t>
  </si>
  <si>
    <t>762CP002</t>
  </si>
  <si>
    <t xml:space="preserve">Demontáž stropu/střechy likusáku </t>
  </si>
  <si>
    <t>998762102R00</t>
  </si>
  <si>
    <t xml:space="preserve">Přesun hmot pro tesařské konstrukce, výšky do 12 m </t>
  </si>
  <si>
    <t>764317800R00</t>
  </si>
  <si>
    <t xml:space="preserve">Demontáž krytiny hladké železobetonových desek </t>
  </si>
  <si>
    <t>764352831R00</t>
  </si>
  <si>
    <t xml:space="preserve">Demontáž žlabů půlkruh. oblouk., rš 250 mm, do 45° </t>
  </si>
  <si>
    <t>764454801R00</t>
  </si>
  <si>
    <t xml:space="preserve">Demontáž odpadních trub kruhových,D 75 a 100 mm </t>
  </si>
  <si>
    <t>2*3,5</t>
  </si>
  <si>
    <t>776</t>
  </si>
  <si>
    <t>Podlahy povlakové</t>
  </si>
  <si>
    <t>776 Podlahy povlakové</t>
  </si>
  <si>
    <t>776511820R00</t>
  </si>
  <si>
    <t xml:space="preserve">Odstranění PVC a koberců lepených s podložkou </t>
  </si>
  <si>
    <t>SO 08</t>
  </si>
  <si>
    <t>Přeložka plyn.potrubí</t>
  </si>
  <si>
    <t>SO 08 Přeložka plyn.potrubí</t>
  </si>
  <si>
    <t>723</t>
  </si>
  <si>
    <t>Vnitřní plynovod</t>
  </si>
  <si>
    <t>723 Vnitřní plynovod</t>
  </si>
  <si>
    <t>723CP001</t>
  </si>
  <si>
    <t>D+M přeložky plyn.potrubí-viz.samostatný rozpočet/výkaz</t>
  </si>
  <si>
    <t>Slepý rozpočet stavby</t>
  </si>
  <si>
    <t>Město Brumov-Bylnice</t>
  </si>
  <si>
    <t>Nám.H.Synkové 942</t>
  </si>
  <si>
    <t>763 31 Brumov-Bylnice</t>
  </si>
  <si>
    <t>Ing. Tomáš Kročil</t>
  </si>
  <si>
    <t>Družstevní 980 (areál Zálesí Kovo)</t>
  </si>
  <si>
    <t>763 26 Luhačovice</t>
  </si>
</sst>
</file>

<file path=xl/styles.xml><?xml version="1.0" encoding="utf-8"?>
<styleSheet xmlns="http://schemas.openxmlformats.org/spreadsheetml/2006/main">
  <numFmts count="5">
    <numFmt numFmtId="164" formatCode="0.0%"/>
    <numFmt numFmtId="165" formatCode="0.0"/>
    <numFmt numFmtId="166" formatCode="dd/mm/yy"/>
    <numFmt numFmtId="167" formatCode="#,##0\ &quot;Kč&quot;"/>
    <numFmt numFmtId="168" formatCode="0.00000"/>
  </numFmts>
  <fonts count="21">
    <font>
      <sz val="10"/>
      <name val="Arial CE"/>
      <family val="2"/>
      <charset val="238"/>
    </font>
    <font>
      <sz val="10"/>
      <name val="Arial CE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u/>
      <sz val="12"/>
      <name val="Arial"/>
      <family val="2"/>
      <charset val="238"/>
    </font>
    <font>
      <b/>
      <u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color indexed="9"/>
      <name val="Arial"/>
      <family val="2"/>
      <charset val="238"/>
    </font>
    <font>
      <sz val="8"/>
      <color indexed="17"/>
      <name val="Arial"/>
      <family val="2"/>
      <charset val="238"/>
    </font>
    <font>
      <sz val="8"/>
      <color indexed="9"/>
      <name val="Arial"/>
      <family val="2"/>
      <charset val="238"/>
    </font>
    <font>
      <sz val="8"/>
      <color indexed="12"/>
      <name val="Arial"/>
      <family val="2"/>
      <charset val="238"/>
    </font>
    <font>
      <sz val="10"/>
      <color indexed="12"/>
      <name val="Arial"/>
      <family val="2"/>
      <charset val="238"/>
    </font>
    <font>
      <b/>
      <i/>
      <sz val="10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40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4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4" fillId="0" borderId="0" xfId="0" applyFont="1" applyAlignment="1">
      <alignment horizontal="right"/>
    </xf>
    <xf numFmtId="14" fontId="4" fillId="0" borderId="0" xfId="0" applyNumberFormat="1" applyFont="1" applyAlignment="1">
      <alignment horizontal="left"/>
    </xf>
    <xf numFmtId="0" fontId="5" fillId="0" borderId="0" xfId="0" applyFont="1" applyAlignment="1">
      <alignment horizontal="right"/>
    </xf>
    <xf numFmtId="49" fontId="2" fillId="0" borderId="0" xfId="0" applyNumberFormat="1" applyFont="1"/>
    <xf numFmtId="0" fontId="6" fillId="0" borderId="0" xfId="0" applyFont="1" applyAlignment="1">
      <alignment horizontal="right"/>
    </xf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/>
    <xf numFmtId="0" fontId="8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5" fillId="2" borderId="1" xfId="0" applyFont="1" applyFill="1" applyBorder="1" applyAlignment="1">
      <alignment horizontal="right" wrapText="1"/>
    </xf>
    <xf numFmtId="0" fontId="2" fillId="2" borderId="2" xfId="0" applyFont="1" applyFill="1" applyBorder="1" applyAlignment="1"/>
    <xf numFmtId="0" fontId="5" fillId="2" borderId="2" xfId="0" applyFont="1" applyFill="1" applyBorder="1" applyAlignment="1">
      <alignment horizontal="right" wrapText="1"/>
    </xf>
    <xf numFmtId="0" fontId="5" fillId="2" borderId="3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right" wrapText="1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4" fontId="2" fillId="0" borderId="6" xfId="0" applyNumberFormat="1" applyFont="1" applyBorder="1" applyAlignment="1">
      <alignment horizontal="right" vertical="center"/>
    </xf>
    <xf numFmtId="4" fontId="2" fillId="0" borderId="7" xfId="0" applyNumberFormat="1" applyFont="1" applyBorder="1" applyAlignment="1">
      <alignment horizontal="right" vertical="center"/>
    </xf>
    <xf numFmtId="4" fontId="2" fillId="0" borderId="7" xfId="0" applyNumberFormat="1" applyFont="1" applyBorder="1" applyAlignment="1">
      <alignment horizontal="right" vertical="center"/>
    </xf>
    <xf numFmtId="4" fontId="2" fillId="0" borderId="8" xfId="0" applyNumberFormat="1" applyFont="1" applyBorder="1" applyAlignment="1">
      <alignment horizontal="right" vertical="center"/>
    </xf>
    <xf numFmtId="4" fontId="2" fillId="3" borderId="0" xfId="0" applyNumberFormat="1" applyFont="1" applyFill="1" applyBorder="1" applyAlignment="1">
      <alignment vertical="center"/>
    </xf>
    <xf numFmtId="4" fontId="2" fillId="0" borderId="4" xfId="0" applyNumberFormat="1" applyFont="1" applyBorder="1" applyAlignment="1">
      <alignment horizontal="right" vertical="center"/>
    </xf>
    <xf numFmtId="4" fontId="2" fillId="0" borderId="0" xfId="0" applyNumberFormat="1" applyFont="1" applyBorder="1" applyAlignment="1">
      <alignment horizontal="right" vertical="center"/>
    </xf>
    <xf numFmtId="4" fontId="2" fillId="0" borderId="0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right" vertical="center"/>
    </xf>
    <xf numFmtId="4" fontId="2" fillId="0" borderId="9" xfId="0" applyNumberFormat="1" applyFont="1" applyBorder="1" applyAlignment="1">
      <alignment horizontal="right" vertical="center"/>
    </xf>
    <xf numFmtId="4" fontId="2" fillId="0" borderId="10" xfId="0" applyNumberFormat="1" applyFont="1" applyBorder="1" applyAlignment="1">
      <alignment horizontal="right" vertical="center"/>
    </xf>
    <xf numFmtId="4" fontId="2" fillId="0" borderId="10" xfId="0" applyNumberFormat="1" applyFont="1" applyBorder="1" applyAlignment="1">
      <alignment horizontal="right" vertical="center"/>
    </xf>
    <xf numFmtId="4" fontId="2" fillId="0" borderId="11" xfId="0" applyNumberFormat="1" applyFont="1" applyBorder="1" applyAlignment="1">
      <alignment horizontal="right" vertical="center"/>
    </xf>
    <xf numFmtId="0" fontId="7" fillId="4" borderId="1" xfId="0" applyFont="1" applyFill="1" applyBorder="1" applyAlignment="1">
      <alignment vertical="center"/>
    </xf>
    <xf numFmtId="0" fontId="8" fillId="4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4" fontId="7" fillId="4" borderId="12" xfId="0" applyNumberFormat="1" applyFont="1" applyFill="1" applyBorder="1" applyAlignment="1">
      <alignment horizontal="right" vertical="center"/>
    </xf>
    <xf numFmtId="4" fontId="7" fillId="4" borderId="13" xfId="0" applyNumberFormat="1" applyFont="1" applyFill="1" applyBorder="1" applyAlignment="1">
      <alignment horizontal="right" vertical="center"/>
    </xf>
    <xf numFmtId="3" fontId="7" fillId="5" borderId="13" xfId="0" applyNumberFormat="1" applyFont="1" applyFill="1" applyBorder="1" applyAlignment="1">
      <alignment horizontal="right" vertical="center"/>
    </xf>
    <xf numFmtId="3" fontId="7" fillId="5" borderId="14" xfId="0" applyNumberFormat="1" applyFont="1" applyFill="1" applyBorder="1" applyAlignment="1">
      <alignment horizontal="right" vertical="center"/>
    </xf>
    <xf numFmtId="4" fontId="8" fillId="3" borderId="0" xfId="0" applyNumberFormat="1" applyFont="1" applyFill="1" applyBorder="1" applyAlignment="1">
      <alignment vertical="center"/>
    </xf>
    <xf numFmtId="0" fontId="3" fillId="0" borderId="0" xfId="0" applyFont="1" applyAlignment="1">
      <alignment horizontal="center"/>
    </xf>
    <xf numFmtId="4" fontId="2" fillId="0" borderId="0" xfId="0" applyNumberFormat="1" applyFont="1"/>
    <xf numFmtId="0" fontId="5" fillId="2" borderId="1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7" xfId="0" applyFont="1" applyBorder="1"/>
    <xf numFmtId="164" fontId="4" fillId="0" borderId="8" xfId="0" applyNumberFormat="1" applyFont="1" applyBorder="1"/>
    <xf numFmtId="3" fontId="5" fillId="0" borderId="16" xfId="0" applyNumberFormat="1" applyFont="1" applyBorder="1" applyAlignment="1">
      <alignment horizontal="right"/>
    </xf>
    <xf numFmtId="3" fontId="4" fillId="0" borderId="8" xfId="0" applyNumberFormat="1" applyFont="1" applyBorder="1" applyAlignment="1">
      <alignment horizontal="right"/>
    </xf>
    <xf numFmtId="3" fontId="4" fillId="0" borderId="16" xfId="0" applyNumberFormat="1" applyFont="1" applyBorder="1" applyAlignment="1">
      <alignment horizontal="right"/>
    </xf>
    <xf numFmtId="165" fontId="2" fillId="0" borderId="17" xfId="0" applyNumberFormat="1" applyFont="1" applyBorder="1"/>
    <xf numFmtId="49" fontId="4" fillId="0" borderId="4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Border="1"/>
    <xf numFmtId="164" fontId="4" fillId="0" borderId="5" xfId="0" applyNumberFormat="1" applyFont="1" applyBorder="1"/>
    <xf numFmtId="3" fontId="5" fillId="0" borderId="17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3" fontId="4" fillId="0" borderId="17" xfId="0" applyNumberFormat="1" applyFont="1" applyBorder="1" applyAlignment="1">
      <alignment horizontal="right"/>
    </xf>
    <xf numFmtId="0" fontId="5" fillId="4" borderId="1" xfId="0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left" vertical="center"/>
    </xf>
    <xf numFmtId="0" fontId="5" fillId="4" borderId="2" xfId="0" applyFont="1" applyFill="1" applyBorder="1" applyAlignment="1">
      <alignment vertical="center"/>
    </xf>
    <xf numFmtId="164" fontId="4" fillId="4" borderId="3" xfId="0" applyNumberFormat="1" applyFont="1" applyFill="1" applyBorder="1"/>
    <xf numFmtId="3" fontId="5" fillId="4" borderId="15" xfId="0" applyNumberFormat="1" applyFont="1" applyFill="1" applyBorder="1" applyAlignment="1">
      <alignment horizontal="right" vertical="center"/>
    </xf>
    <xf numFmtId="165" fontId="5" fillId="4" borderId="15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0" fontId="5" fillId="2" borderId="15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49" fontId="4" fillId="0" borderId="16" xfId="0" applyNumberFormat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4" fillId="0" borderId="17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3" fontId="5" fillId="4" borderId="3" xfId="0" applyNumberFormat="1" applyFont="1" applyFill="1" applyBorder="1" applyAlignment="1">
      <alignment horizontal="right" vertical="center"/>
    </xf>
    <xf numFmtId="4" fontId="8" fillId="2" borderId="15" xfId="0" applyNumberFormat="1" applyFont="1" applyFill="1" applyBorder="1" applyAlignment="1">
      <alignment horizontal="center" vertical="center"/>
    </xf>
    <xf numFmtId="165" fontId="4" fillId="0" borderId="16" xfId="0" applyNumberFormat="1" applyFont="1" applyBorder="1"/>
    <xf numFmtId="165" fontId="4" fillId="0" borderId="17" xfId="0" applyNumberFormat="1" applyFont="1" applyBorder="1"/>
    <xf numFmtId="165" fontId="4" fillId="4" borderId="15" xfId="0" applyNumberFormat="1" applyFont="1" applyFill="1" applyBorder="1"/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164" fontId="4" fillId="0" borderId="7" xfId="0" applyNumberFormat="1" applyFont="1" applyBorder="1"/>
    <xf numFmtId="3" fontId="5" fillId="0" borderId="7" xfId="0" applyNumberFormat="1" applyFont="1" applyBorder="1" applyAlignment="1">
      <alignment horizontal="right"/>
    </xf>
    <xf numFmtId="164" fontId="4" fillId="0" borderId="0" xfId="0" applyNumberFormat="1" applyFont="1" applyBorder="1"/>
    <xf numFmtId="3" fontId="5" fillId="0" borderId="0" xfId="0" applyNumberFormat="1" applyFont="1" applyBorder="1" applyAlignment="1">
      <alignment horizontal="right"/>
    </xf>
    <xf numFmtId="164" fontId="4" fillId="4" borderId="2" xfId="0" applyNumberFormat="1" applyFont="1" applyFill="1" applyBorder="1"/>
    <xf numFmtId="3" fontId="5" fillId="4" borderId="2" xfId="0" applyNumberFormat="1" applyFont="1" applyFill="1" applyBorder="1" applyAlignment="1">
      <alignment horizontal="right" vertical="center"/>
    </xf>
    <xf numFmtId="0" fontId="3" fillId="0" borderId="10" xfId="0" applyFont="1" applyBorder="1" applyAlignment="1">
      <alignment horizontal="centerContinuous" vertical="top"/>
    </xf>
    <xf numFmtId="0" fontId="2" fillId="0" borderId="10" xfId="0" applyFont="1" applyBorder="1" applyAlignment="1">
      <alignment horizontal="centerContinuous"/>
    </xf>
    <xf numFmtId="0" fontId="8" fillId="2" borderId="22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Continuous"/>
    </xf>
    <xf numFmtId="49" fontId="5" fillId="2" borderId="24" xfId="0" applyNumberFormat="1" applyFont="1" applyFill="1" applyBorder="1" applyAlignment="1">
      <alignment horizontal="left"/>
    </xf>
    <xf numFmtId="49" fontId="4" fillId="2" borderId="23" xfId="0" applyNumberFormat="1" applyFont="1" applyFill="1" applyBorder="1" applyAlignment="1">
      <alignment horizontal="centerContinuous"/>
    </xf>
    <xf numFmtId="0" fontId="4" fillId="0" borderId="19" xfId="0" applyFont="1" applyBorder="1"/>
    <xf numFmtId="49" fontId="4" fillId="0" borderId="25" xfId="0" applyNumberFormat="1" applyFont="1" applyBorder="1" applyAlignment="1">
      <alignment horizontal="left"/>
    </xf>
    <xf numFmtId="0" fontId="2" fillId="0" borderId="26" xfId="0" applyFont="1" applyBorder="1"/>
    <xf numFmtId="0" fontId="4" fillId="0" borderId="3" xfId="0" applyFont="1" applyBorder="1"/>
    <xf numFmtId="49" fontId="4" fillId="0" borderId="2" xfId="0" applyNumberFormat="1" applyFont="1" applyBorder="1"/>
    <xf numFmtId="49" fontId="4" fillId="0" borderId="3" xfId="0" applyNumberFormat="1" applyFont="1" applyBorder="1"/>
    <xf numFmtId="0" fontId="4" fillId="0" borderId="15" xfId="0" applyFont="1" applyBorder="1"/>
    <xf numFmtId="0" fontId="4" fillId="0" borderId="27" xfId="0" applyFont="1" applyBorder="1" applyAlignment="1">
      <alignment horizontal="left"/>
    </xf>
    <xf numFmtId="0" fontId="8" fillId="0" borderId="26" xfId="0" applyFont="1" applyBorder="1"/>
    <xf numFmtId="49" fontId="4" fillId="0" borderId="27" xfId="0" applyNumberFormat="1" applyFont="1" applyBorder="1" applyAlignment="1">
      <alignment horizontal="left"/>
    </xf>
    <xf numFmtId="49" fontId="8" fillId="2" borderId="26" xfId="0" applyNumberFormat="1" applyFont="1" applyFill="1" applyBorder="1"/>
    <xf numFmtId="49" fontId="2" fillId="2" borderId="3" xfId="0" applyNumberFormat="1" applyFont="1" applyFill="1" applyBorder="1"/>
    <xf numFmtId="49" fontId="8" fillId="2" borderId="2" xfId="0" applyNumberFormat="1" applyFont="1" applyFill="1" applyBorder="1"/>
    <xf numFmtId="49" fontId="2" fillId="2" borderId="2" xfId="0" applyNumberFormat="1" applyFont="1" applyFill="1" applyBorder="1"/>
    <xf numFmtId="0" fontId="4" fillId="0" borderId="15" xfId="0" applyFont="1" applyFill="1" applyBorder="1"/>
    <xf numFmtId="3" fontId="4" fillId="0" borderId="27" xfId="0" applyNumberFormat="1" applyFont="1" applyBorder="1" applyAlignment="1">
      <alignment horizontal="left"/>
    </xf>
    <xf numFmtId="0" fontId="2" fillId="0" borderId="0" xfId="0" applyFont="1" applyFill="1"/>
    <xf numFmtId="49" fontId="8" fillId="2" borderId="28" xfId="0" applyNumberFormat="1" applyFont="1" applyFill="1" applyBorder="1"/>
    <xf numFmtId="49" fontId="2" fillId="2" borderId="5" xfId="0" applyNumberFormat="1" applyFont="1" applyFill="1" applyBorder="1"/>
    <xf numFmtId="49" fontId="8" fillId="2" borderId="0" xfId="0" applyNumberFormat="1" applyFont="1" applyFill="1" applyBorder="1"/>
    <xf numFmtId="49" fontId="2" fillId="2" borderId="0" xfId="0" applyNumberFormat="1" applyFont="1" applyFill="1" applyBorder="1"/>
    <xf numFmtId="49" fontId="4" fillId="0" borderId="15" xfId="0" applyNumberFormat="1" applyFont="1" applyBorder="1" applyAlignment="1">
      <alignment horizontal="left"/>
    </xf>
    <xf numFmtId="0" fontId="4" fillId="0" borderId="29" xfId="0" applyFont="1" applyBorder="1"/>
    <xf numFmtId="0" fontId="4" fillId="0" borderId="1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5" xfId="0" applyNumberFormat="1" applyFont="1" applyBorder="1"/>
    <xf numFmtId="0" fontId="4" fillId="0" borderId="30" xfId="0" applyNumberFormat="1" applyFont="1" applyBorder="1" applyAlignment="1">
      <alignment horizontal="left"/>
    </xf>
    <xf numFmtId="0" fontId="2" fillId="0" borderId="0" xfId="0" applyNumberFormat="1" applyFont="1" applyBorder="1"/>
    <xf numFmtId="0" fontId="2" fillId="0" borderId="0" xfId="0" applyNumberFormat="1" applyFont="1"/>
    <xf numFmtId="0" fontId="4" fillId="0" borderId="30" xfId="0" applyFont="1" applyBorder="1" applyAlignment="1">
      <alignment horizontal="left"/>
    </xf>
    <xf numFmtId="0" fontId="2" fillId="0" borderId="0" xfId="0" applyFont="1" applyBorder="1"/>
    <xf numFmtId="0" fontId="4" fillId="0" borderId="15" xfId="0" applyFont="1" applyFill="1" applyBorder="1" applyAlignment="1"/>
    <xf numFmtId="0" fontId="4" fillId="0" borderId="30" xfId="0" applyFont="1" applyFill="1" applyBorder="1" applyAlignment="1"/>
    <xf numFmtId="0" fontId="2" fillId="0" borderId="0" xfId="0" applyFont="1" applyFill="1" applyBorder="1" applyAlignment="1"/>
    <xf numFmtId="0" fontId="4" fillId="0" borderId="15" xfId="0" applyFont="1" applyBorder="1" applyAlignment="1"/>
    <xf numFmtId="0" fontId="4" fillId="0" borderId="30" xfId="0" applyFont="1" applyBorder="1" applyAlignment="1"/>
    <xf numFmtId="3" fontId="2" fillId="0" borderId="0" xfId="0" applyNumberFormat="1" applyFont="1"/>
    <xf numFmtId="0" fontId="4" fillId="0" borderId="26" xfId="0" applyFont="1" applyBorder="1"/>
    <xf numFmtId="0" fontId="4" fillId="0" borderId="15" xfId="0" applyFont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31" xfId="0" applyFont="1" applyBorder="1" applyAlignment="1">
      <alignment horizontal="left"/>
    </xf>
    <xf numFmtId="0" fontId="3" fillId="0" borderId="32" xfId="0" applyFont="1" applyBorder="1" applyAlignment="1">
      <alignment horizontal="centerContinuous" vertical="center"/>
    </xf>
    <xf numFmtId="0" fontId="7" fillId="0" borderId="33" xfId="0" applyFont="1" applyBorder="1" applyAlignment="1">
      <alignment horizontal="centerContinuous" vertical="center"/>
    </xf>
    <xf numFmtId="0" fontId="2" fillId="0" borderId="33" xfId="0" applyFont="1" applyBorder="1" applyAlignment="1">
      <alignment horizontal="centerContinuous" vertical="center"/>
    </xf>
    <xf numFmtId="0" fontId="2" fillId="0" borderId="34" xfId="0" applyFont="1" applyBorder="1" applyAlignment="1">
      <alignment horizontal="centerContinuous" vertical="center"/>
    </xf>
    <xf numFmtId="0" fontId="8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35" xfId="0" applyFont="1" applyFill="1" applyBorder="1" applyAlignment="1">
      <alignment horizontal="centerContinuous"/>
    </xf>
    <xf numFmtId="0" fontId="8" fillId="2" borderId="13" xfId="0" applyFont="1" applyFill="1" applyBorder="1" applyAlignment="1">
      <alignment horizontal="centerContinuous"/>
    </xf>
    <xf numFmtId="0" fontId="2" fillId="2" borderId="13" xfId="0" applyFont="1" applyFill="1" applyBorder="1" applyAlignment="1">
      <alignment horizontal="centerContinuous"/>
    </xf>
    <xf numFmtId="0" fontId="2" fillId="0" borderId="36" xfId="0" applyFont="1" applyBorder="1"/>
    <xf numFmtId="0" fontId="2" fillId="0" borderId="21" xfId="0" applyFont="1" applyBorder="1"/>
    <xf numFmtId="3" fontId="2" fillId="0" borderId="25" xfId="0" applyNumberFormat="1" applyFont="1" applyBorder="1"/>
    <xf numFmtId="0" fontId="2" fillId="0" borderId="22" xfId="0" applyFont="1" applyBorder="1"/>
    <xf numFmtId="3" fontId="2" fillId="0" borderId="24" xfId="0" applyNumberFormat="1" applyFont="1" applyBorder="1"/>
    <xf numFmtId="0" fontId="2" fillId="0" borderId="23" xfId="0" applyFont="1" applyBorder="1"/>
    <xf numFmtId="3" fontId="2" fillId="0" borderId="2" xfId="0" applyNumberFormat="1" applyFont="1" applyBorder="1"/>
    <xf numFmtId="0" fontId="2" fillId="0" borderId="3" xfId="0" applyFont="1" applyBorder="1"/>
    <xf numFmtId="0" fontId="2" fillId="0" borderId="37" xfId="0" applyFont="1" applyBorder="1"/>
    <xf numFmtId="0" fontId="2" fillId="0" borderId="21" xfId="0" applyFont="1" applyBorder="1" applyAlignment="1">
      <alignment shrinkToFit="1"/>
    </xf>
    <xf numFmtId="0" fontId="2" fillId="0" borderId="38" xfId="0" applyFont="1" applyBorder="1"/>
    <xf numFmtId="0" fontId="2" fillId="0" borderId="28" xfId="0" applyFont="1" applyBorder="1"/>
    <xf numFmtId="0" fontId="2" fillId="0" borderId="39" xfId="0" applyFont="1" applyBorder="1" applyAlignment="1">
      <alignment horizontal="center" shrinkToFit="1"/>
    </xf>
    <xf numFmtId="0" fontId="2" fillId="0" borderId="40" xfId="0" applyFont="1" applyBorder="1" applyAlignment="1">
      <alignment horizontal="center" shrinkToFit="1"/>
    </xf>
    <xf numFmtId="3" fontId="2" fillId="0" borderId="41" xfId="0" applyNumberFormat="1" applyFont="1" applyBorder="1"/>
    <xf numFmtId="0" fontId="2" fillId="0" borderId="39" xfId="0" applyFont="1" applyBorder="1"/>
    <xf numFmtId="3" fontId="2" fillId="0" borderId="42" xfId="0" applyNumberFormat="1" applyFont="1" applyBorder="1"/>
    <xf numFmtId="0" fontId="2" fillId="0" borderId="40" xfId="0" applyFont="1" applyBorder="1"/>
    <xf numFmtId="0" fontId="8" fillId="2" borderId="22" xfId="0" applyFont="1" applyFill="1" applyBorder="1"/>
    <xf numFmtId="0" fontId="8" fillId="2" borderId="24" xfId="0" applyFont="1" applyFill="1" applyBorder="1"/>
    <xf numFmtId="0" fontId="8" fillId="2" borderId="23" xfId="0" applyFont="1" applyFill="1" applyBorder="1"/>
    <xf numFmtId="0" fontId="8" fillId="2" borderId="43" xfId="0" applyFont="1" applyFill="1" applyBorder="1"/>
    <xf numFmtId="0" fontId="8" fillId="2" borderId="44" xfId="0" applyFont="1" applyFill="1" applyBorder="1"/>
    <xf numFmtId="0" fontId="2" fillId="0" borderId="5" xfId="0" applyFont="1" applyBorder="1"/>
    <xf numFmtId="0" fontId="2" fillId="0" borderId="4" xfId="0" applyFont="1" applyBorder="1"/>
    <xf numFmtId="0" fontId="2" fillId="0" borderId="45" xfId="0" applyFont="1" applyBorder="1"/>
    <xf numFmtId="0" fontId="2" fillId="0" borderId="0" xfId="0" applyFont="1" applyBorder="1" applyAlignment="1">
      <alignment horizontal="right"/>
    </xf>
    <xf numFmtId="166" fontId="2" fillId="0" borderId="0" xfId="0" applyNumberFormat="1" applyFont="1" applyBorder="1"/>
    <xf numFmtId="0" fontId="2" fillId="0" borderId="0" xfId="0" applyFont="1" applyFill="1" applyBorder="1"/>
    <xf numFmtId="0" fontId="2" fillId="0" borderId="18" xfId="0" applyFont="1" applyBorder="1"/>
    <xf numFmtId="0" fontId="2" fillId="0" borderId="20" xfId="0" applyFont="1" applyBorder="1"/>
    <xf numFmtId="0" fontId="2" fillId="0" borderId="46" xfId="0" applyFont="1" applyBorder="1"/>
    <xf numFmtId="0" fontId="2" fillId="0" borderId="7" xfId="0" applyFont="1" applyBorder="1"/>
    <xf numFmtId="165" fontId="2" fillId="0" borderId="8" xfId="0" applyNumberFormat="1" applyFont="1" applyBorder="1" applyAlignment="1">
      <alignment horizontal="right"/>
    </xf>
    <xf numFmtId="0" fontId="2" fillId="0" borderId="8" xfId="0" applyFont="1" applyBorder="1"/>
    <xf numFmtId="167" fontId="2" fillId="0" borderId="1" xfId="0" applyNumberFormat="1" applyFont="1" applyBorder="1" applyAlignment="1">
      <alignment horizontal="right" indent="2"/>
    </xf>
    <xf numFmtId="167" fontId="2" fillId="0" borderId="30" xfId="0" applyNumberFormat="1" applyFont="1" applyBorder="1" applyAlignment="1">
      <alignment horizontal="right" indent="2"/>
    </xf>
    <xf numFmtId="0" fontId="2" fillId="0" borderId="2" xfId="0" applyFont="1" applyBorder="1"/>
    <xf numFmtId="165" fontId="2" fillId="0" borderId="3" xfId="0" applyNumberFormat="1" applyFont="1" applyBorder="1" applyAlignment="1">
      <alignment horizontal="right"/>
    </xf>
    <xf numFmtId="0" fontId="7" fillId="2" borderId="39" xfId="0" applyFont="1" applyFill="1" applyBorder="1"/>
    <xf numFmtId="0" fontId="7" fillId="2" borderId="42" xfId="0" applyFont="1" applyFill="1" applyBorder="1"/>
    <xf numFmtId="0" fontId="7" fillId="2" borderId="40" xfId="0" applyFont="1" applyFill="1" applyBorder="1"/>
    <xf numFmtId="167" fontId="7" fillId="2" borderId="47" xfId="0" applyNumberFormat="1" applyFont="1" applyFill="1" applyBorder="1" applyAlignment="1">
      <alignment horizontal="right" indent="2"/>
    </xf>
    <xf numFmtId="167" fontId="7" fillId="2" borderId="48" xfId="0" applyNumberFormat="1" applyFont="1" applyFill="1" applyBorder="1" applyAlignment="1">
      <alignment horizontal="right" indent="2"/>
    </xf>
    <xf numFmtId="0" fontId="7" fillId="0" borderId="0" xfId="0" applyFont="1"/>
    <xf numFmtId="0" fontId="9" fillId="0" borderId="0" xfId="0" applyFont="1" applyAlignment="1">
      <alignment horizontal="left" vertical="top" wrapText="1"/>
    </xf>
    <xf numFmtId="0" fontId="2" fillId="0" borderId="0" xfId="0" applyFont="1" applyAlignment="1">
      <alignment vertical="justify"/>
    </xf>
    <xf numFmtId="0" fontId="2" fillId="0" borderId="0" xfId="0" applyFont="1" applyAlignment="1">
      <alignment horizontal="left" wrapText="1"/>
    </xf>
    <xf numFmtId="0" fontId="2" fillId="0" borderId="49" xfId="1" applyFont="1" applyBorder="1" applyAlignment="1">
      <alignment horizontal="center"/>
    </xf>
    <xf numFmtId="0" fontId="2" fillId="0" borderId="50" xfId="1" applyFont="1" applyBorder="1" applyAlignment="1">
      <alignment horizontal="center"/>
    </xf>
    <xf numFmtId="49" fontId="8" fillId="0" borderId="51" xfId="1" applyNumberFormat="1" applyFont="1" applyBorder="1"/>
    <xf numFmtId="49" fontId="2" fillId="0" borderId="51" xfId="1" applyNumberFormat="1" applyFont="1" applyBorder="1"/>
    <xf numFmtId="49" fontId="2" fillId="0" borderId="51" xfId="1" applyNumberFormat="1" applyFont="1" applyBorder="1" applyAlignment="1">
      <alignment horizontal="right"/>
    </xf>
    <xf numFmtId="0" fontId="2" fillId="0" borderId="52" xfId="1" applyFont="1" applyBorder="1"/>
    <xf numFmtId="49" fontId="2" fillId="0" borderId="51" xfId="0" applyNumberFormat="1" applyFont="1" applyBorder="1" applyAlignment="1">
      <alignment horizontal="left"/>
    </xf>
    <xf numFmtId="0" fontId="2" fillId="0" borderId="53" xfId="0" applyNumberFormat="1" applyFont="1" applyBorder="1"/>
    <xf numFmtId="0" fontId="2" fillId="0" borderId="54" xfId="1" applyFont="1" applyBorder="1" applyAlignment="1">
      <alignment horizontal="center"/>
    </xf>
    <xf numFmtId="0" fontId="2" fillId="0" borderId="55" xfId="1" applyFont="1" applyBorder="1" applyAlignment="1">
      <alignment horizontal="center"/>
    </xf>
    <xf numFmtId="49" fontId="8" fillId="0" borderId="56" xfId="1" applyNumberFormat="1" applyFont="1" applyBorder="1"/>
    <xf numFmtId="49" fontId="2" fillId="0" borderId="56" xfId="1" applyNumberFormat="1" applyFont="1" applyBorder="1"/>
    <xf numFmtId="49" fontId="2" fillId="0" borderId="56" xfId="1" applyNumberFormat="1" applyFont="1" applyBorder="1" applyAlignment="1">
      <alignment horizontal="right"/>
    </xf>
    <xf numFmtId="0" fontId="2" fillId="0" borderId="57" xfId="1" applyFont="1" applyBorder="1" applyAlignment="1">
      <alignment horizontal="left"/>
    </xf>
    <xf numFmtId="0" fontId="2" fillId="0" borderId="56" xfId="1" applyFont="1" applyBorder="1" applyAlignment="1">
      <alignment horizontal="left"/>
    </xf>
    <xf numFmtId="0" fontId="2" fillId="0" borderId="58" xfId="1" applyFont="1" applyBorder="1" applyAlignment="1">
      <alignment horizontal="left"/>
    </xf>
    <xf numFmtId="49" fontId="3" fillId="0" borderId="0" xfId="0" applyNumberFormat="1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49" fontId="8" fillId="2" borderId="12" xfId="0" applyNumberFormat="1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2" borderId="35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8" fillId="2" borderId="59" xfId="0" applyFont="1" applyFill="1" applyBorder="1" applyAlignment="1">
      <alignment horizontal="center"/>
    </xf>
    <xf numFmtId="0" fontId="8" fillId="2" borderId="60" xfId="0" applyFont="1" applyFill="1" applyBorder="1" applyAlignment="1">
      <alignment horizontal="center"/>
    </xf>
    <xf numFmtId="3" fontId="2" fillId="0" borderId="45" xfId="0" applyNumberFormat="1" applyFont="1" applyBorder="1"/>
    <xf numFmtId="0" fontId="8" fillId="2" borderId="12" xfId="0" applyFont="1" applyFill="1" applyBorder="1"/>
    <xf numFmtId="0" fontId="8" fillId="2" borderId="13" xfId="0" applyFont="1" applyFill="1" applyBorder="1"/>
    <xf numFmtId="3" fontId="8" fillId="2" borderId="35" xfId="0" applyNumberFormat="1" applyFont="1" applyFill="1" applyBorder="1"/>
    <xf numFmtId="3" fontId="8" fillId="2" borderId="14" xfId="0" applyNumberFormat="1" applyFont="1" applyFill="1" applyBorder="1"/>
    <xf numFmtId="3" fontId="8" fillId="2" borderId="59" xfId="0" applyNumberFormat="1" applyFont="1" applyFill="1" applyBorder="1"/>
    <xf numFmtId="3" fontId="8" fillId="2" borderId="60" xfId="0" applyNumberFormat="1" applyFont="1" applyFill="1" applyBorder="1"/>
    <xf numFmtId="3" fontId="3" fillId="0" borderId="0" xfId="0" applyNumberFormat="1" applyFont="1" applyAlignment="1">
      <alignment horizontal="centerContinuous"/>
    </xf>
    <xf numFmtId="0" fontId="2" fillId="2" borderId="44" xfId="0" applyFont="1" applyFill="1" applyBorder="1"/>
    <xf numFmtId="0" fontId="8" fillId="2" borderId="62" xfId="0" applyFont="1" applyFill="1" applyBorder="1" applyAlignment="1">
      <alignment horizontal="right"/>
    </xf>
    <xf numFmtId="0" fontId="8" fillId="2" borderId="24" xfId="0" applyFont="1" applyFill="1" applyBorder="1" applyAlignment="1">
      <alignment horizontal="right"/>
    </xf>
    <xf numFmtId="0" fontId="8" fillId="2" borderId="23" xfId="0" applyFont="1" applyFill="1" applyBorder="1" applyAlignment="1">
      <alignment horizontal="center"/>
    </xf>
    <xf numFmtId="4" fontId="5" fillId="2" borderId="24" xfId="0" applyNumberFormat="1" applyFont="1" applyFill="1" applyBorder="1" applyAlignment="1">
      <alignment horizontal="right"/>
    </xf>
    <xf numFmtId="4" fontId="5" fillId="2" borderId="44" xfId="0" applyNumberFormat="1" applyFont="1" applyFill="1" applyBorder="1" applyAlignment="1">
      <alignment horizontal="right"/>
    </xf>
    <xf numFmtId="0" fontId="2" fillId="0" borderId="31" xfId="0" applyFont="1" applyBorder="1"/>
    <xf numFmtId="3" fontId="2" fillId="0" borderId="37" xfId="0" applyNumberFormat="1" applyFont="1" applyBorder="1" applyAlignment="1">
      <alignment horizontal="right"/>
    </xf>
    <xf numFmtId="165" fontId="2" fillId="0" borderId="15" xfId="0" applyNumberFormat="1" applyFont="1" applyBorder="1" applyAlignment="1">
      <alignment horizontal="right"/>
    </xf>
    <xf numFmtId="3" fontId="2" fillId="0" borderId="18" xfId="0" applyNumberFormat="1" applyFont="1" applyBorder="1" applyAlignment="1">
      <alignment horizontal="right"/>
    </xf>
    <xf numFmtId="4" fontId="2" fillId="0" borderId="21" xfId="0" applyNumberFormat="1" applyFont="1" applyBorder="1" applyAlignment="1">
      <alignment horizontal="right"/>
    </xf>
    <xf numFmtId="3" fontId="2" fillId="0" borderId="31" xfId="0" applyNumberFormat="1" applyFont="1" applyBorder="1" applyAlignment="1">
      <alignment horizontal="right"/>
    </xf>
    <xf numFmtId="0" fontId="2" fillId="2" borderId="39" xfId="0" applyFont="1" applyFill="1" applyBorder="1"/>
    <xf numFmtId="0" fontId="8" fillId="2" borderId="42" xfId="0" applyFont="1" applyFill="1" applyBorder="1"/>
    <xf numFmtId="0" fontId="2" fillId="2" borderId="42" xfId="0" applyFont="1" applyFill="1" applyBorder="1"/>
    <xf numFmtId="4" fontId="2" fillId="2" borderId="48" xfId="0" applyNumberFormat="1" applyFont="1" applyFill="1" applyBorder="1"/>
    <xf numFmtId="4" fontId="2" fillId="2" borderId="39" xfId="0" applyNumberFormat="1" applyFont="1" applyFill="1" applyBorder="1"/>
    <xf numFmtId="4" fontId="2" fillId="2" borderId="42" xfId="0" applyNumberFormat="1" applyFont="1" applyFill="1" applyBorder="1"/>
    <xf numFmtId="3" fontId="8" fillId="2" borderId="42" xfId="0" applyNumberFormat="1" applyFont="1" applyFill="1" applyBorder="1" applyAlignment="1">
      <alignment horizontal="right"/>
    </xf>
    <xf numFmtId="3" fontId="8" fillId="2" borderId="48" xfId="0" applyNumberFormat="1" applyFont="1" applyFill="1" applyBorder="1" applyAlignment="1">
      <alignment horizontal="right"/>
    </xf>
    <xf numFmtId="3" fontId="4" fillId="0" borderId="0" xfId="0" applyNumberFormat="1" applyFont="1"/>
    <xf numFmtId="4" fontId="4" fillId="0" borderId="0" xfId="0" applyNumberFormat="1" applyFont="1"/>
    <xf numFmtId="0" fontId="10" fillId="0" borderId="0" xfId="1" applyFont="1" applyAlignment="1">
      <alignment horizontal="center"/>
    </xf>
    <xf numFmtId="0" fontId="2" fillId="0" borderId="0" xfId="1" applyFont="1"/>
    <xf numFmtId="0" fontId="11" fillId="0" borderId="0" xfId="1" applyFont="1" applyAlignment="1">
      <alignment horizontal="centerContinuous"/>
    </xf>
    <xf numFmtId="0" fontId="12" fillId="0" borderId="0" xfId="1" applyFont="1" applyAlignment="1">
      <alignment horizontal="centerContinuous"/>
    </xf>
    <xf numFmtId="0" fontId="12" fillId="0" borderId="0" xfId="1" applyFont="1" applyAlignment="1">
      <alignment horizontal="right"/>
    </xf>
    <xf numFmtId="0" fontId="2" fillId="0" borderId="51" xfId="1" applyFont="1" applyBorder="1"/>
    <xf numFmtId="0" fontId="4" fillId="0" borderId="52" xfId="1" applyFont="1" applyBorder="1" applyAlignment="1">
      <alignment horizontal="right"/>
    </xf>
    <xf numFmtId="49" fontId="2" fillId="0" borderId="51" xfId="1" applyNumberFormat="1" applyFont="1" applyBorder="1" applyAlignment="1">
      <alignment horizontal="left"/>
    </xf>
    <xf numFmtId="0" fontId="2" fillId="0" borderId="53" xfId="1" applyFont="1" applyBorder="1"/>
    <xf numFmtId="49" fontId="2" fillId="0" borderId="54" xfId="1" applyNumberFormat="1" applyFont="1" applyBorder="1" applyAlignment="1">
      <alignment horizontal="center"/>
    </xf>
    <xf numFmtId="0" fontId="2" fillId="0" borderId="56" xfId="1" applyFont="1" applyBorder="1"/>
    <xf numFmtId="0" fontId="2" fillId="0" borderId="57" xfId="1" applyFont="1" applyBorder="1" applyAlignment="1">
      <alignment horizontal="center" shrinkToFit="1"/>
    </xf>
    <xf numFmtId="0" fontId="2" fillId="0" borderId="56" xfId="1" applyFont="1" applyBorder="1" applyAlignment="1">
      <alignment horizontal="center" shrinkToFit="1"/>
    </xf>
    <xf numFmtId="0" fontId="2" fillId="0" borderId="58" xfId="1" applyFont="1" applyBorder="1" applyAlignment="1">
      <alignment horizontal="center" shrinkToFit="1"/>
    </xf>
    <xf numFmtId="0" fontId="4" fillId="0" borderId="0" xfId="1" applyFont="1"/>
    <xf numFmtId="0" fontId="2" fillId="0" borderId="0" xfId="1" applyFont="1" applyAlignment="1">
      <alignment horizontal="right"/>
    </xf>
    <xf numFmtId="0" fontId="2" fillId="0" borderId="0" xfId="1" applyFont="1" applyAlignment="1"/>
    <xf numFmtId="49" fontId="4" fillId="2" borderId="15" xfId="1" applyNumberFormat="1" applyFont="1" applyFill="1" applyBorder="1"/>
    <xf numFmtId="0" fontId="4" fillId="2" borderId="3" xfId="1" applyFont="1" applyFill="1" applyBorder="1" applyAlignment="1">
      <alignment horizontal="center"/>
    </xf>
    <xf numFmtId="0" fontId="4" fillId="2" borderId="3" xfId="1" applyNumberFormat="1" applyFont="1" applyFill="1" applyBorder="1" applyAlignment="1">
      <alignment horizontal="center"/>
    </xf>
    <xf numFmtId="0" fontId="4" fillId="2" borderId="15" xfId="1" applyFont="1" applyFill="1" applyBorder="1" applyAlignment="1">
      <alignment horizontal="center"/>
    </xf>
    <xf numFmtId="0" fontId="4" fillId="2" borderId="15" xfId="1" applyFont="1" applyFill="1" applyBorder="1" applyAlignment="1">
      <alignment horizontal="center" wrapText="1"/>
    </xf>
    <xf numFmtId="0" fontId="8" fillId="0" borderId="17" xfId="1" applyFont="1" applyBorder="1" applyAlignment="1">
      <alignment horizontal="center"/>
    </xf>
    <xf numFmtId="49" fontId="8" fillId="0" borderId="17" xfId="1" applyNumberFormat="1" applyFont="1" applyBorder="1" applyAlignment="1">
      <alignment horizontal="left"/>
    </xf>
    <xf numFmtId="0" fontId="8" fillId="0" borderId="1" xfId="1" applyFont="1" applyBorder="1"/>
    <xf numFmtId="0" fontId="2" fillId="0" borderId="2" xfId="1" applyFont="1" applyBorder="1" applyAlignment="1">
      <alignment horizontal="center"/>
    </xf>
    <xf numFmtId="0" fontId="2" fillId="0" borderId="2" xfId="1" applyNumberFormat="1" applyFont="1" applyBorder="1" applyAlignment="1">
      <alignment horizontal="right"/>
    </xf>
    <xf numFmtId="0" fontId="2" fillId="0" borderId="3" xfId="1" applyNumberFormat="1" applyFont="1" applyBorder="1"/>
    <xf numFmtId="0" fontId="2" fillId="0" borderId="6" xfId="1" applyNumberFormat="1" applyFont="1" applyFill="1" applyBorder="1"/>
    <xf numFmtId="0" fontId="2" fillId="0" borderId="8" xfId="1" applyNumberFormat="1" applyFont="1" applyFill="1" applyBorder="1"/>
    <xf numFmtId="0" fontId="2" fillId="0" borderId="6" xfId="1" applyFont="1" applyFill="1" applyBorder="1"/>
    <xf numFmtId="0" fontId="2" fillId="0" borderId="8" xfId="1" applyFont="1" applyFill="1" applyBorder="1"/>
    <xf numFmtId="0" fontId="13" fillId="0" borderId="0" xfId="1" applyFont="1"/>
    <xf numFmtId="0" fontId="9" fillId="0" borderId="16" xfId="1" applyFont="1" applyBorder="1" applyAlignment="1">
      <alignment horizontal="center" vertical="top"/>
    </xf>
    <xf numFmtId="49" fontId="9" fillId="0" borderId="16" xfId="1" applyNumberFormat="1" applyFont="1" applyBorder="1" applyAlignment="1">
      <alignment horizontal="left" vertical="top"/>
    </xf>
    <xf numFmtId="0" fontId="9" fillId="0" borderId="16" xfId="1" applyFont="1" applyBorder="1" applyAlignment="1">
      <alignment vertical="top" wrapText="1"/>
    </xf>
    <xf numFmtId="49" fontId="9" fillId="0" borderId="16" xfId="1" applyNumberFormat="1" applyFont="1" applyBorder="1" applyAlignment="1">
      <alignment horizontal="center" shrinkToFit="1"/>
    </xf>
    <xf numFmtId="4" fontId="9" fillId="0" borderId="16" xfId="1" applyNumberFormat="1" applyFont="1" applyBorder="1" applyAlignment="1">
      <alignment horizontal="right"/>
    </xf>
    <xf numFmtId="4" fontId="9" fillId="0" borderId="16" xfId="1" applyNumberFormat="1" applyFont="1" applyBorder="1"/>
    <xf numFmtId="168" fontId="9" fillId="0" borderId="16" xfId="1" applyNumberFormat="1" applyFont="1" applyBorder="1"/>
    <xf numFmtId="4" fontId="9" fillId="0" borderId="8" xfId="1" applyNumberFormat="1" applyFont="1" applyBorder="1"/>
    <xf numFmtId="0" fontId="4" fillId="0" borderId="17" xfId="1" applyFont="1" applyBorder="1" applyAlignment="1">
      <alignment horizontal="center"/>
    </xf>
    <xf numFmtId="4" fontId="2" fillId="0" borderId="5" xfId="1" applyNumberFormat="1" applyFont="1" applyBorder="1"/>
    <xf numFmtId="0" fontId="15" fillId="0" borderId="0" xfId="1" applyFont="1" applyAlignment="1">
      <alignment wrapText="1"/>
    </xf>
    <xf numFmtId="49" fontId="4" fillId="0" borderId="17" xfId="1" applyNumberFormat="1" applyFont="1" applyBorder="1" applyAlignment="1">
      <alignment horizontal="right"/>
    </xf>
    <xf numFmtId="49" fontId="16" fillId="6" borderId="63" xfId="1" applyNumberFormat="1" applyFont="1" applyFill="1" applyBorder="1" applyAlignment="1">
      <alignment horizontal="left" wrapText="1"/>
    </xf>
    <xf numFmtId="49" fontId="17" fillId="0" borderId="64" xfId="0" applyNumberFormat="1" applyFont="1" applyBorder="1" applyAlignment="1">
      <alignment horizontal="left" wrapText="1"/>
    </xf>
    <xf numFmtId="4" fontId="16" fillId="6" borderId="65" xfId="1" applyNumberFormat="1" applyFont="1" applyFill="1" applyBorder="1" applyAlignment="1">
      <alignment horizontal="right" wrapText="1"/>
    </xf>
    <xf numFmtId="0" fontId="16" fillId="6" borderId="4" xfId="1" applyFont="1" applyFill="1" applyBorder="1" applyAlignment="1">
      <alignment horizontal="left" wrapText="1"/>
    </xf>
    <xf numFmtId="0" fontId="16" fillId="0" borderId="5" xfId="0" applyFont="1" applyBorder="1" applyAlignment="1">
      <alignment horizontal="right"/>
    </xf>
    <xf numFmtId="0" fontId="2" fillId="0" borderId="4" xfId="1" applyFont="1" applyBorder="1"/>
    <xf numFmtId="0" fontId="2" fillId="0" borderId="0" xfId="1" applyFont="1" applyBorder="1"/>
    <xf numFmtId="0" fontId="2" fillId="2" borderId="15" xfId="1" applyFont="1" applyFill="1" applyBorder="1" applyAlignment="1">
      <alignment horizontal="center"/>
    </xf>
    <xf numFmtId="49" fontId="18" fillId="2" borderId="15" xfId="1" applyNumberFormat="1" applyFont="1" applyFill="1" applyBorder="1" applyAlignment="1">
      <alignment horizontal="left"/>
    </xf>
    <xf numFmtId="0" fontId="18" fillId="2" borderId="1" xfId="1" applyFont="1" applyFill="1" applyBorder="1"/>
    <xf numFmtId="0" fontId="2" fillId="2" borderId="2" xfId="1" applyFont="1" applyFill="1" applyBorder="1" applyAlignment="1">
      <alignment horizontal="center"/>
    </xf>
    <xf numFmtId="4" fontId="2" fillId="2" borderId="2" xfId="1" applyNumberFormat="1" applyFont="1" applyFill="1" applyBorder="1" applyAlignment="1">
      <alignment horizontal="right"/>
    </xf>
    <xf numFmtId="4" fontId="2" fillId="2" borderId="3" xfId="1" applyNumberFormat="1" applyFont="1" applyFill="1" applyBorder="1" applyAlignment="1">
      <alignment horizontal="right"/>
    </xf>
    <xf numFmtId="4" fontId="8" fillId="2" borderId="15" xfId="1" applyNumberFormat="1" applyFont="1" applyFill="1" applyBorder="1"/>
    <xf numFmtId="0" fontId="2" fillId="2" borderId="2" xfId="1" applyFont="1" applyFill="1" applyBorder="1"/>
    <xf numFmtId="4" fontId="8" fillId="2" borderId="3" xfId="1" applyNumberFormat="1" applyFont="1" applyFill="1" applyBorder="1"/>
    <xf numFmtId="3" fontId="2" fillId="0" borderId="0" xfId="1" applyNumberFormat="1" applyFont="1"/>
    <xf numFmtId="0" fontId="19" fillId="0" borderId="0" xfId="1" applyFont="1" applyAlignment="1"/>
    <xf numFmtId="0" fontId="20" fillId="0" borderId="0" xfId="1" applyFont="1" applyBorder="1"/>
    <xf numFmtId="3" fontId="20" fillId="0" borderId="0" xfId="1" applyNumberFormat="1" applyFont="1" applyBorder="1" applyAlignment="1">
      <alignment horizontal="right"/>
    </xf>
    <xf numFmtId="4" fontId="20" fillId="0" borderId="0" xfId="1" applyNumberFormat="1" applyFont="1" applyBorder="1"/>
    <xf numFmtId="0" fontId="19" fillId="0" borderId="0" xfId="1" applyFont="1" applyBorder="1" applyAlignment="1"/>
    <xf numFmtId="0" fontId="2" fillId="0" borderId="0" xfId="1" applyFont="1" applyBorder="1" applyAlignment="1">
      <alignment horizontal="right"/>
    </xf>
    <xf numFmtId="49" fontId="4" fillId="0" borderId="28" xfId="0" applyNumberFormat="1" applyFont="1" applyBorder="1"/>
    <xf numFmtId="3" fontId="2" fillId="0" borderId="5" xfId="0" applyNumberFormat="1" applyFont="1" applyBorder="1"/>
    <xf numFmtId="3" fontId="2" fillId="0" borderId="17" xfId="0" applyNumberFormat="1" applyFont="1" applyBorder="1"/>
    <xf numFmtId="3" fontId="2" fillId="0" borderId="61" xfId="0" applyNumberFormat="1" applyFont="1" applyBorder="1"/>
    <xf numFmtId="4" fontId="14" fillId="6" borderId="65" xfId="1" applyNumberFormat="1" applyFont="1" applyFill="1" applyBorder="1" applyAlignment="1">
      <alignment horizontal="right" wrapText="1"/>
    </xf>
    <xf numFmtId="49" fontId="14" fillId="6" borderId="63" xfId="1" applyNumberFormat="1" applyFont="1" applyFill="1" applyBorder="1" applyAlignment="1">
      <alignment horizontal="left" wrapTex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5112">
    <pageSetUpPr fitToPage="1"/>
  </sheetPr>
  <dimension ref="A1:O110"/>
  <sheetViews>
    <sheetView showGridLines="0" tabSelected="1" topLeftCell="B1" zoomScaleNormal="100" zoomScaleSheetLayoutView="75" workbookViewId="0">
      <selection activeCell="I2" sqref="I2"/>
    </sheetView>
  </sheetViews>
  <sheetFormatPr defaultRowHeight="12.75"/>
  <cols>
    <col min="1" max="1" width="0.5703125" style="1" hidden="1" customWidth="1"/>
    <col min="2" max="2" width="7.140625" style="1" customWidth="1"/>
    <col min="3" max="3" width="9.140625" style="1"/>
    <col min="4" max="4" width="19.7109375" style="1" customWidth="1"/>
    <col min="5" max="5" width="6.85546875" style="1" customWidth="1"/>
    <col min="6" max="6" width="13.140625" style="1" customWidth="1"/>
    <col min="7" max="7" width="12.42578125" style="2" customWidth="1"/>
    <col min="8" max="8" width="13.5703125" style="1" customWidth="1"/>
    <col min="9" max="9" width="11.42578125" style="2" customWidth="1"/>
    <col min="10" max="10" width="7" style="2" customWidth="1"/>
    <col min="11" max="15" width="10.7109375" style="1" customWidth="1"/>
    <col min="16" max="16384" width="9.140625" style="1"/>
  </cols>
  <sheetData>
    <row r="1" spans="2:15" ht="12" customHeight="1"/>
    <row r="2" spans="2:15" ht="17.25" customHeight="1">
      <c r="B2" s="3"/>
      <c r="C2" s="4" t="s">
        <v>913</v>
      </c>
      <c r="E2" s="5"/>
      <c r="F2" s="4"/>
      <c r="G2" s="6"/>
      <c r="H2" s="7" t="s">
        <v>0</v>
      </c>
      <c r="I2" s="8"/>
      <c r="K2" s="3"/>
    </row>
    <row r="3" spans="2:15" ht="6" customHeight="1">
      <c r="C3" s="9"/>
      <c r="D3" s="10" t="s">
        <v>1</v>
      </c>
    </row>
    <row r="4" spans="2:15" ht="4.5" customHeight="1"/>
    <row r="5" spans="2:15" ht="13.5" customHeight="1">
      <c r="C5" s="11" t="s">
        <v>2</v>
      </c>
      <c r="D5" s="12" t="s">
        <v>102</v>
      </c>
      <c r="E5" s="13" t="s">
        <v>103</v>
      </c>
      <c r="F5" s="14"/>
      <c r="G5" s="15"/>
      <c r="H5" s="14"/>
      <c r="I5" s="15"/>
      <c r="O5" s="8"/>
    </row>
    <row r="7" spans="2:15">
      <c r="C7" s="16" t="s">
        <v>3</v>
      </c>
      <c r="D7" s="17" t="s">
        <v>914</v>
      </c>
      <c r="H7" s="18" t="s">
        <v>4</v>
      </c>
      <c r="J7" s="17"/>
      <c r="K7" s="17"/>
    </row>
    <row r="8" spans="2:15">
      <c r="D8" s="17" t="s">
        <v>915</v>
      </c>
      <c r="H8" s="18" t="s">
        <v>5</v>
      </c>
      <c r="J8" s="17"/>
      <c r="K8" s="17"/>
    </row>
    <row r="9" spans="2:15">
      <c r="C9" s="18"/>
      <c r="D9" s="17" t="s">
        <v>916</v>
      </c>
      <c r="H9" s="18"/>
      <c r="J9" s="17"/>
    </row>
    <row r="10" spans="2:15">
      <c r="H10" s="18"/>
      <c r="J10" s="17"/>
    </row>
    <row r="11" spans="2:15">
      <c r="C11" s="16" t="s">
        <v>6</v>
      </c>
      <c r="D11" s="17" t="s">
        <v>917</v>
      </c>
      <c r="H11" s="18" t="s">
        <v>4</v>
      </c>
      <c r="J11" s="17"/>
      <c r="K11" s="17"/>
    </row>
    <row r="12" spans="2:15">
      <c r="D12" s="17" t="s">
        <v>918</v>
      </c>
      <c r="H12" s="18" t="s">
        <v>5</v>
      </c>
      <c r="J12" s="17"/>
      <c r="K12" s="17"/>
    </row>
    <row r="13" spans="2:15" ht="12" customHeight="1">
      <c r="C13" s="18"/>
      <c r="D13" s="17" t="s">
        <v>919</v>
      </c>
      <c r="J13" s="18"/>
    </row>
    <row r="14" spans="2:15" ht="24.75" customHeight="1">
      <c r="C14" s="19" t="s">
        <v>7</v>
      </c>
      <c r="H14" s="19" t="s">
        <v>8</v>
      </c>
      <c r="J14" s="18"/>
    </row>
    <row r="15" spans="2:15" ht="12.75" customHeight="1">
      <c r="J15" s="18"/>
    </row>
    <row r="16" spans="2:15" ht="28.5" customHeight="1">
      <c r="C16" s="19" t="s">
        <v>9</v>
      </c>
      <c r="H16" s="19" t="s">
        <v>9</v>
      </c>
    </row>
    <row r="17" spans="2:12" ht="25.5" customHeight="1"/>
    <row r="18" spans="2:12" ht="13.5" customHeight="1">
      <c r="B18" s="20"/>
      <c r="C18" s="21"/>
      <c r="D18" s="21"/>
      <c r="E18" s="22"/>
      <c r="F18" s="23"/>
      <c r="G18" s="24"/>
      <c r="H18" s="25"/>
      <c r="I18" s="24"/>
      <c r="J18" s="26" t="s">
        <v>10</v>
      </c>
      <c r="K18" s="27"/>
    </row>
    <row r="19" spans="2:12" ht="15" customHeight="1">
      <c r="B19" s="28" t="s">
        <v>11</v>
      </c>
      <c r="C19" s="29"/>
      <c r="D19" s="30">
        <v>15</v>
      </c>
      <c r="E19" s="31" t="s">
        <v>12</v>
      </c>
      <c r="F19" s="32"/>
      <c r="G19" s="33"/>
      <c r="H19" s="33"/>
      <c r="I19" s="34">
        <f>ROUND(G39,0)</f>
        <v>0</v>
      </c>
      <c r="J19" s="35"/>
      <c r="K19" s="36"/>
    </row>
    <row r="20" spans="2:12">
      <c r="B20" s="28" t="s">
        <v>13</v>
      </c>
      <c r="C20" s="29"/>
      <c r="D20" s="30">
        <f>SazbaDPH1</f>
        <v>15</v>
      </c>
      <c r="E20" s="31" t="s">
        <v>12</v>
      </c>
      <c r="F20" s="37"/>
      <c r="G20" s="38"/>
      <c r="H20" s="38"/>
      <c r="I20" s="39">
        <f>ROUND(I19*D20/100,0)</f>
        <v>0</v>
      </c>
      <c r="J20" s="40"/>
      <c r="K20" s="36"/>
    </row>
    <row r="21" spans="2:12">
      <c r="B21" s="28" t="s">
        <v>11</v>
      </c>
      <c r="C21" s="29"/>
      <c r="D21" s="30">
        <v>21</v>
      </c>
      <c r="E21" s="31" t="s">
        <v>12</v>
      </c>
      <c r="F21" s="37"/>
      <c r="G21" s="38"/>
      <c r="H21" s="38"/>
      <c r="I21" s="39">
        <f>ROUND(H39,0)</f>
        <v>0</v>
      </c>
      <c r="J21" s="40"/>
      <c r="K21" s="36"/>
    </row>
    <row r="22" spans="2:12" ht="13.5" thickBot="1">
      <c r="B22" s="28" t="s">
        <v>13</v>
      </c>
      <c r="C22" s="29"/>
      <c r="D22" s="30">
        <f>SazbaDPH2</f>
        <v>21</v>
      </c>
      <c r="E22" s="31" t="s">
        <v>12</v>
      </c>
      <c r="F22" s="41"/>
      <c r="G22" s="42"/>
      <c r="H22" s="42"/>
      <c r="I22" s="43">
        <f>ROUND(I21*D21/100,0)</f>
        <v>0</v>
      </c>
      <c r="J22" s="44"/>
      <c r="K22" s="36"/>
    </row>
    <row r="23" spans="2:12" ht="16.5" thickBot="1">
      <c r="B23" s="45" t="s">
        <v>14</v>
      </c>
      <c r="C23" s="46"/>
      <c r="D23" s="46"/>
      <c r="E23" s="47"/>
      <c r="F23" s="48"/>
      <c r="G23" s="49"/>
      <c r="H23" s="49"/>
      <c r="I23" s="50">
        <f>SUM(I19:I22)</f>
        <v>0</v>
      </c>
      <c r="J23" s="51"/>
      <c r="K23" s="52"/>
    </row>
    <row r="26" spans="2:12" ht="1.5" customHeight="1"/>
    <row r="27" spans="2:12" ht="15.75" customHeight="1">
      <c r="B27" s="13" t="s">
        <v>15</v>
      </c>
      <c r="C27" s="53"/>
      <c r="D27" s="53"/>
      <c r="E27" s="53"/>
      <c r="F27" s="53"/>
      <c r="G27" s="53"/>
      <c r="H27" s="53"/>
      <c r="I27" s="53"/>
      <c r="J27" s="53"/>
      <c r="K27" s="53"/>
      <c r="L27" s="54"/>
    </row>
    <row r="28" spans="2:12" ht="5.25" customHeight="1">
      <c r="L28" s="54"/>
    </row>
    <row r="29" spans="2:12" ht="24" customHeight="1">
      <c r="B29" s="55" t="s">
        <v>16</v>
      </c>
      <c r="C29" s="56"/>
      <c r="D29" s="56"/>
      <c r="E29" s="57"/>
      <c r="F29" s="58" t="s">
        <v>17</v>
      </c>
      <c r="G29" s="59" t="str">
        <f>CONCATENATE("Základ DPH ",SazbaDPH1," %")</f>
        <v>Základ DPH 15 %</v>
      </c>
      <c r="H29" s="58" t="str">
        <f>CONCATENATE("Základ DPH ",SazbaDPH2," %")</f>
        <v>Základ DPH 21 %</v>
      </c>
      <c r="I29" s="58" t="s">
        <v>18</v>
      </c>
      <c r="J29" s="58" t="s">
        <v>12</v>
      </c>
    </row>
    <row r="30" spans="2:12">
      <c r="B30" s="60" t="s">
        <v>105</v>
      </c>
      <c r="C30" s="61" t="s">
        <v>106</v>
      </c>
      <c r="D30" s="62"/>
      <c r="E30" s="63"/>
      <c r="F30" s="64">
        <f>G30+H30+I30</f>
        <v>0</v>
      </c>
      <c r="G30" s="65">
        <v>0</v>
      </c>
      <c r="H30" s="66">
        <v>0</v>
      </c>
      <c r="I30" s="66">
        <f t="shared" ref="I30:I38" si="0">(G30*SazbaDPH1)/100+(H30*SazbaDPH2)/100</f>
        <v>0</v>
      </c>
      <c r="J30" s="67" t="str">
        <f t="shared" ref="J30:J38" si="1">IF(CelkemObjekty=0,"",F30/CelkemObjekty*100)</f>
        <v/>
      </c>
    </row>
    <row r="31" spans="2:12">
      <c r="B31" s="68" t="s">
        <v>156</v>
      </c>
      <c r="C31" s="69" t="s">
        <v>157</v>
      </c>
      <c r="D31" s="70"/>
      <c r="E31" s="71"/>
      <c r="F31" s="72">
        <f t="shared" ref="F31:F38" si="2">G31+H31+I31</f>
        <v>0</v>
      </c>
      <c r="G31" s="73">
        <v>0</v>
      </c>
      <c r="H31" s="74">
        <v>0</v>
      </c>
      <c r="I31" s="74">
        <f t="shared" si="0"/>
        <v>0</v>
      </c>
      <c r="J31" s="67" t="str">
        <f t="shared" si="1"/>
        <v/>
      </c>
    </row>
    <row r="32" spans="2:12">
      <c r="B32" s="68" t="s">
        <v>457</v>
      </c>
      <c r="C32" s="69" t="s">
        <v>458</v>
      </c>
      <c r="D32" s="70"/>
      <c r="E32" s="71"/>
      <c r="F32" s="72">
        <f t="shared" si="2"/>
        <v>0</v>
      </c>
      <c r="G32" s="73">
        <v>0</v>
      </c>
      <c r="H32" s="74">
        <v>0</v>
      </c>
      <c r="I32" s="74">
        <f t="shared" si="0"/>
        <v>0</v>
      </c>
      <c r="J32" s="67" t="str">
        <f t="shared" si="1"/>
        <v/>
      </c>
    </row>
    <row r="33" spans="2:11">
      <c r="B33" s="68" t="s">
        <v>658</v>
      </c>
      <c r="C33" s="69" t="s">
        <v>659</v>
      </c>
      <c r="D33" s="70"/>
      <c r="E33" s="71"/>
      <c r="F33" s="72">
        <f t="shared" si="2"/>
        <v>0</v>
      </c>
      <c r="G33" s="73">
        <v>0</v>
      </c>
      <c r="H33" s="74">
        <v>0</v>
      </c>
      <c r="I33" s="74">
        <f t="shared" si="0"/>
        <v>0</v>
      </c>
      <c r="J33" s="67" t="str">
        <f t="shared" si="1"/>
        <v/>
      </c>
    </row>
    <row r="34" spans="2:11">
      <c r="B34" s="68" t="s">
        <v>739</v>
      </c>
      <c r="C34" s="69" t="s">
        <v>740</v>
      </c>
      <c r="D34" s="70"/>
      <c r="E34" s="71"/>
      <c r="F34" s="72">
        <f t="shared" si="2"/>
        <v>0</v>
      </c>
      <c r="G34" s="73">
        <v>0</v>
      </c>
      <c r="H34" s="74">
        <v>0</v>
      </c>
      <c r="I34" s="74">
        <f t="shared" si="0"/>
        <v>0</v>
      </c>
      <c r="J34" s="67" t="str">
        <f t="shared" si="1"/>
        <v/>
      </c>
    </row>
    <row r="35" spans="2:11">
      <c r="B35" s="68" t="s">
        <v>850</v>
      </c>
      <c r="C35" s="69" t="s">
        <v>851</v>
      </c>
      <c r="D35" s="70"/>
      <c r="E35" s="71"/>
      <c r="F35" s="72">
        <f t="shared" si="2"/>
        <v>0</v>
      </c>
      <c r="G35" s="73">
        <v>0</v>
      </c>
      <c r="H35" s="74">
        <v>0</v>
      </c>
      <c r="I35" s="74">
        <f t="shared" si="0"/>
        <v>0</v>
      </c>
      <c r="J35" s="67" t="str">
        <f t="shared" si="1"/>
        <v/>
      </c>
    </row>
    <row r="36" spans="2:11">
      <c r="B36" s="68" t="s">
        <v>858</v>
      </c>
      <c r="C36" s="69" t="s">
        <v>859</v>
      </c>
      <c r="D36" s="70"/>
      <c r="E36" s="71"/>
      <c r="F36" s="72">
        <f t="shared" si="2"/>
        <v>0</v>
      </c>
      <c r="G36" s="73">
        <v>0</v>
      </c>
      <c r="H36" s="74">
        <v>0</v>
      </c>
      <c r="I36" s="74">
        <f t="shared" si="0"/>
        <v>0</v>
      </c>
      <c r="J36" s="67" t="str">
        <f t="shared" si="1"/>
        <v/>
      </c>
    </row>
    <row r="37" spans="2:11">
      <c r="B37" s="68" t="s">
        <v>863</v>
      </c>
      <c r="C37" s="69" t="s">
        <v>864</v>
      </c>
      <c r="D37" s="70"/>
      <c r="E37" s="71"/>
      <c r="F37" s="72">
        <f t="shared" si="2"/>
        <v>0</v>
      </c>
      <c r="G37" s="73">
        <v>0</v>
      </c>
      <c r="H37" s="74">
        <v>0</v>
      </c>
      <c r="I37" s="74">
        <f t="shared" si="0"/>
        <v>0</v>
      </c>
      <c r="J37" s="67" t="str">
        <f t="shared" si="1"/>
        <v/>
      </c>
    </row>
    <row r="38" spans="2:11">
      <c r="B38" s="68" t="s">
        <v>905</v>
      </c>
      <c r="C38" s="69" t="s">
        <v>906</v>
      </c>
      <c r="D38" s="70"/>
      <c r="E38" s="71"/>
      <c r="F38" s="72">
        <f t="shared" si="2"/>
        <v>0</v>
      </c>
      <c r="G38" s="73">
        <v>0</v>
      </c>
      <c r="H38" s="74">
        <v>0</v>
      </c>
      <c r="I38" s="74">
        <f t="shared" si="0"/>
        <v>0</v>
      </c>
      <c r="J38" s="67" t="str">
        <f t="shared" si="1"/>
        <v/>
      </c>
    </row>
    <row r="39" spans="2:11" ht="17.25" customHeight="1">
      <c r="B39" s="75" t="s">
        <v>19</v>
      </c>
      <c r="C39" s="76"/>
      <c r="D39" s="77"/>
      <c r="E39" s="78"/>
      <c r="F39" s="79">
        <f>SUM(F30:F38)</f>
        <v>0</v>
      </c>
      <c r="G39" s="79">
        <f>SUM(G30:G38)</f>
        <v>0</v>
      </c>
      <c r="H39" s="79">
        <f>SUM(H30:H38)</f>
        <v>0</v>
      </c>
      <c r="I39" s="79">
        <f>SUM(I30:I38)</f>
        <v>0</v>
      </c>
      <c r="J39" s="80" t="str">
        <f t="shared" ref="J39" si="3">IF(CelkemObjekty=0,"",F39/CelkemObjekty*100)</f>
        <v/>
      </c>
    </row>
    <row r="40" spans="2:11">
      <c r="B40" s="81"/>
      <c r="C40" s="81"/>
      <c r="D40" s="81"/>
      <c r="E40" s="81"/>
      <c r="F40" s="81"/>
      <c r="G40" s="81"/>
      <c r="H40" s="81"/>
      <c r="I40" s="81"/>
      <c r="J40" s="81"/>
      <c r="K40" s="81"/>
    </row>
    <row r="41" spans="2:11" ht="9.75" customHeight="1">
      <c r="B41" s="81"/>
      <c r="C41" s="81"/>
      <c r="D41" s="81"/>
      <c r="E41" s="81"/>
      <c r="F41" s="81"/>
      <c r="G41" s="81"/>
      <c r="H41" s="81"/>
      <c r="I41" s="81"/>
      <c r="J41" s="81"/>
      <c r="K41" s="81"/>
    </row>
    <row r="42" spans="2:11" ht="7.5" customHeight="1">
      <c r="B42" s="81"/>
      <c r="C42" s="81"/>
      <c r="D42" s="81"/>
      <c r="E42" s="81"/>
      <c r="F42" s="81"/>
      <c r="G42" s="81"/>
      <c r="H42" s="81"/>
      <c r="I42" s="81"/>
      <c r="J42" s="81"/>
      <c r="K42" s="81"/>
    </row>
    <row r="43" spans="2:11" ht="18">
      <c r="B43" s="13" t="s">
        <v>20</v>
      </c>
      <c r="C43" s="53"/>
      <c r="D43" s="53"/>
      <c r="E43" s="53"/>
      <c r="F43" s="53"/>
      <c r="G43" s="53"/>
      <c r="H43" s="53"/>
      <c r="I43" s="53"/>
      <c r="J43" s="53"/>
      <c r="K43" s="81"/>
    </row>
    <row r="44" spans="2:11">
      <c r="K44" s="81"/>
    </row>
    <row r="45" spans="2:11" ht="25.5">
      <c r="B45" s="82" t="s">
        <v>21</v>
      </c>
      <c r="C45" s="83" t="s">
        <v>22</v>
      </c>
      <c r="D45" s="56"/>
      <c r="E45" s="57"/>
      <c r="F45" s="58" t="s">
        <v>17</v>
      </c>
      <c r="G45" s="59" t="str">
        <f>CONCATENATE("Základ DPH ",SazbaDPH1," %")</f>
        <v>Základ DPH 15 %</v>
      </c>
      <c r="H45" s="58" t="str">
        <f>CONCATENATE("Základ DPH ",SazbaDPH2," %")</f>
        <v>Základ DPH 21 %</v>
      </c>
      <c r="I45" s="59" t="s">
        <v>18</v>
      </c>
      <c r="J45" s="58" t="s">
        <v>12</v>
      </c>
    </row>
    <row r="46" spans="2:11">
      <c r="B46" s="84" t="s">
        <v>105</v>
      </c>
      <c r="C46" s="85" t="s">
        <v>107</v>
      </c>
      <c r="D46" s="62"/>
      <c r="E46" s="63"/>
      <c r="F46" s="64">
        <f>G46+H46+I46</f>
        <v>0</v>
      </c>
      <c r="G46" s="65">
        <v>0</v>
      </c>
      <c r="H46" s="66">
        <v>0</v>
      </c>
      <c r="I46" s="73">
        <f t="shared" ref="I46:I54" si="4">(G46*SazbaDPH1)/100+(H46*SazbaDPH2)/100</f>
        <v>0</v>
      </c>
      <c r="J46" s="67" t="str">
        <f t="shared" ref="J46:J54" si="5">IF(CelkemObjekty=0,"",F46/CelkemObjekty*100)</f>
        <v/>
      </c>
    </row>
    <row r="47" spans="2:11">
      <c r="B47" s="86" t="s">
        <v>156</v>
      </c>
      <c r="C47" s="87" t="s">
        <v>158</v>
      </c>
      <c r="D47" s="70"/>
      <c r="E47" s="71"/>
      <c r="F47" s="72">
        <f t="shared" ref="F47:F54" si="6">G47+H47+I47</f>
        <v>0</v>
      </c>
      <c r="G47" s="73">
        <v>0</v>
      </c>
      <c r="H47" s="74">
        <v>0</v>
      </c>
      <c r="I47" s="73">
        <f t="shared" si="4"/>
        <v>0</v>
      </c>
      <c r="J47" s="67" t="str">
        <f t="shared" si="5"/>
        <v/>
      </c>
    </row>
    <row r="48" spans="2:11">
      <c r="B48" s="86" t="s">
        <v>457</v>
      </c>
      <c r="C48" s="87" t="s">
        <v>657</v>
      </c>
      <c r="D48" s="70"/>
      <c r="E48" s="71"/>
      <c r="F48" s="72">
        <f t="shared" si="6"/>
        <v>0</v>
      </c>
      <c r="G48" s="73">
        <v>0</v>
      </c>
      <c r="H48" s="74">
        <v>0</v>
      </c>
      <c r="I48" s="73">
        <f t="shared" si="4"/>
        <v>0</v>
      </c>
      <c r="J48" s="67" t="str">
        <f t="shared" si="5"/>
        <v/>
      </c>
    </row>
    <row r="49" spans="2:10">
      <c r="B49" s="86" t="s">
        <v>658</v>
      </c>
      <c r="C49" s="87" t="s">
        <v>660</v>
      </c>
      <c r="D49" s="70"/>
      <c r="E49" s="71"/>
      <c r="F49" s="72">
        <f t="shared" si="6"/>
        <v>0</v>
      </c>
      <c r="G49" s="73">
        <v>0</v>
      </c>
      <c r="H49" s="74">
        <v>0</v>
      </c>
      <c r="I49" s="73">
        <f t="shared" si="4"/>
        <v>0</v>
      </c>
      <c r="J49" s="67" t="str">
        <f t="shared" si="5"/>
        <v/>
      </c>
    </row>
    <row r="50" spans="2:10">
      <c r="B50" s="86" t="s">
        <v>739</v>
      </c>
      <c r="C50" s="87" t="s">
        <v>741</v>
      </c>
      <c r="D50" s="70"/>
      <c r="E50" s="71"/>
      <c r="F50" s="72">
        <f t="shared" si="6"/>
        <v>0</v>
      </c>
      <c r="G50" s="73">
        <v>0</v>
      </c>
      <c r="H50" s="74">
        <v>0</v>
      </c>
      <c r="I50" s="73">
        <f t="shared" si="4"/>
        <v>0</v>
      </c>
      <c r="J50" s="67" t="str">
        <f t="shared" si="5"/>
        <v/>
      </c>
    </row>
    <row r="51" spans="2:10">
      <c r="B51" s="86" t="s">
        <v>850</v>
      </c>
      <c r="C51" s="87" t="s">
        <v>852</v>
      </c>
      <c r="D51" s="70"/>
      <c r="E51" s="71"/>
      <c r="F51" s="72">
        <f t="shared" si="6"/>
        <v>0</v>
      </c>
      <c r="G51" s="73">
        <v>0</v>
      </c>
      <c r="H51" s="74">
        <v>0</v>
      </c>
      <c r="I51" s="73">
        <f t="shared" si="4"/>
        <v>0</v>
      </c>
      <c r="J51" s="67" t="str">
        <f t="shared" si="5"/>
        <v/>
      </c>
    </row>
    <row r="52" spans="2:10">
      <c r="B52" s="86" t="s">
        <v>858</v>
      </c>
      <c r="C52" s="87" t="s">
        <v>860</v>
      </c>
      <c r="D52" s="70"/>
      <c r="E52" s="71"/>
      <c r="F52" s="72">
        <f t="shared" si="6"/>
        <v>0</v>
      </c>
      <c r="G52" s="73">
        <v>0</v>
      </c>
      <c r="H52" s="74">
        <v>0</v>
      </c>
      <c r="I52" s="73">
        <f t="shared" si="4"/>
        <v>0</v>
      </c>
      <c r="J52" s="67" t="str">
        <f t="shared" si="5"/>
        <v/>
      </c>
    </row>
    <row r="53" spans="2:10">
      <c r="B53" s="86" t="s">
        <v>863</v>
      </c>
      <c r="C53" s="87" t="s">
        <v>865</v>
      </c>
      <c r="D53" s="70"/>
      <c r="E53" s="71"/>
      <c r="F53" s="72">
        <f t="shared" si="6"/>
        <v>0</v>
      </c>
      <c r="G53" s="73">
        <v>0</v>
      </c>
      <c r="H53" s="74">
        <v>0</v>
      </c>
      <c r="I53" s="73">
        <f t="shared" si="4"/>
        <v>0</v>
      </c>
      <c r="J53" s="67" t="str">
        <f t="shared" si="5"/>
        <v/>
      </c>
    </row>
    <row r="54" spans="2:10">
      <c r="B54" s="86" t="s">
        <v>905</v>
      </c>
      <c r="C54" s="87" t="s">
        <v>907</v>
      </c>
      <c r="D54" s="70"/>
      <c r="E54" s="71"/>
      <c r="F54" s="72">
        <f t="shared" si="6"/>
        <v>0</v>
      </c>
      <c r="G54" s="73">
        <v>0</v>
      </c>
      <c r="H54" s="74">
        <v>0</v>
      </c>
      <c r="I54" s="73">
        <f t="shared" si="4"/>
        <v>0</v>
      </c>
      <c r="J54" s="67" t="str">
        <f t="shared" si="5"/>
        <v/>
      </c>
    </row>
    <row r="55" spans="2:10">
      <c r="B55" s="75" t="s">
        <v>19</v>
      </c>
      <c r="C55" s="76"/>
      <c r="D55" s="77"/>
      <c r="E55" s="78"/>
      <c r="F55" s="79">
        <f>SUM(F46:F54)</f>
        <v>0</v>
      </c>
      <c r="G55" s="88">
        <f>SUM(G46:G54)</f>
        <v>0</v>
      </c>
      <c r="H55" s="79">
        <f>SUM(H46:H54)</f>
        <v>0</v>
      </c>
      <c r="I55" s="88">
        <f>SUM(I46:I54)</f>
        <v>0</v>
      </c>
      <c r="J55" s="80" t="str">
        <f t="shared" ref="J55" si="7">IF(CelkemObjekty=0,"",F55/CelkemObjekty*100)</f>
        <v/>
      </c>
    </row>
    <row r="56" spans="2:10" ht="9" customHeight="1"/>
    <row r="57" spans="2:10" ht="6" customHeight="1"/>
    <row r="58" spans="2:10" ht="3" customHeight="1"/>
    <row r="59" spans="2:10" ht="6.75" customHeight="1"/>
    <row r="60" spans="2:10" ht="20.25" customHeight="1">
      <c r="B60" s="13" t="s">
        <v>23</v>
      </c>
      <c r="C60" s="53"/>
      <c r="D60" s="53"/>
      <c r="E60" s="53"/>
      <c r="F60" s="53"/>
      <c r="G60" s="53"/>
      <c r="H60" s="53"/>
      <c r="I60" s="53"/>
      <c r="J60" s="53"/>
    </row>
    <row r="61" spans="2:10" ht="9" customHeight="1"/>
    <row r="62" spans="2:10">
      <c r="B62" s="55" t="s">
        <v>24</v>
      </c>
      <c r="C62" s="56"/>
      <c r="D62" s="56"/>
      <c r="E62" s="58" t="s">
        <v>12</v>
      </c>
      <c r="F62" s="58" t="s">
        <v>25</v>
      </c>
      <c r="G62" s="59" t="s">
        <v>26</v>
      </c>
      <c r="H62" s="58" t="s">
        <v>27</v>
      </c>
      <c r="I62" s="59" t="s">
        <v>28</v>
      </c>
      <c r="J62" s="89" t="s">
        <v>29</v>
      </c>
    </row>
    <row r="63" spans="2:10">
      <c r="B63" s="60" t="s">
        <v>461</v>
      </c>
      <c r="C63" s="61" t="s">
        <v>462</v>
      </c>
      <c r="D63" s="62"/>
      <c r="E63" s="90" t="str">
        <f>IF(SUM(SoucetDilu)=0,"",SUM(F63:J63)/SUM(SoucetDilu)*100)</f>
        <v/>
      </c>
      <c r="F63" s="66">
        <v>0</v>
      </c>
      <c r="G63" s="65">
        <v>0</v>
      </c>
      <c r="H63" s="66">
        <v>0</v>
      </c>
      <c r="I63" s="65">
        <v>0</v>
      </c>
      <c r="J63" s="66">
        <v>0</v>
      </c>
    </row>
    <row r="64" spans="2:10">
      <c r="B64" s="68" t="s">
        <v>747</v>
      </c>
      <c r="C64" s="69" t="s">
        <v>748</v>
      </c>
      <c r="D64" s="70"/>
      <c r="E64" s="91" t="str">
        <f>IF(SUM(SoucetDilu)=0,"",SUM(F64:J64)/SUM(SoucetDilu)*100)</f>
        <v/>
      </c>
      <c r="F64" s="74">
        <v>0</v>
      </c>
      <c r="G64" s="73">
        <v>0</v>
      </c>
      <c r="H64" s="74">
        <v>0</v>
      </c>
      <c r="I64" s="73">
        <v>0</v>
      </c>
      <c r="J64" s="74">
        <v>0</v>
      </c>
    </row>
    <row r="65" spans="2:10">
      <c r="B65" s="68" t="s">
        <v>159</v>
      </c>
      <c r="C65" s="69" t="s">
        <v>160</v>
      </c>
      <c r="D65" s="70"/>
      <c r="E65" s="91" t="str">
        <f>IF(SUM(SoucetDilu)=0,"",SUM(F65:J65)/SUM(SoucetDilu)*100)</f>
        <v/>
      </c>
      <c r="F65" s="74">
        <v>0</v>
      </c>
      <c r="G65" s="73">
        <v>0</v>
      </c>
      <c r="H65" s="74">
        <v>0</v>
      </c>
      <c r="I65" s="73">
        <v>0</v>
      </c>
      <c r="J65" s="74">
        <v>0</v>
      </c>
    </row>
    <row r="66" spans="2:10">
      <c r="B66" s="68" t="s">
        <v>188</v>
      </c>
      <c r="C66" s="69" t="s">
        <v>189</v>
      </c>
      <c r="D66" s="70"/>
      <c r="E66" s="91" t="str">
        <f>IF(SUM(SoucetDilu)=0,"",SUM(F66:J66)/SUM(SoucetDilu)*100)</f>
        <v/>
      </c>
      <c r="F66" s="74">
        <v>0</v>
      </c>
      <c r="G66" s="73">
        <v>0</v>
      </c>
      <c r="H66" s="74">
        <v>0</v>
      </c>
      <c r="I66" s="73">
        <v>0</v>
      </c>
      <c r="J66" s="74">
        <v>0</v>
      </c>
    </row>
    <row r="67" spans="2:10">
      <c r="B67" s="68" t="s">
        <v>205</v>
      </c>
      <c r="C67" s="69" t="s">
        <v>206</v>
      </c>
      <c r="D67" s="70"/>
      <c r="E67" s="91" t="str">
        <f>IF(SUM(SoucetDilu)=0,"",SUM(F67:J67)/SUM(SoucetDilu)*100)</f>
        <v/>
      </c>
      <c r="F67" s="74">
        <v>0</v>
      </c>
      <c r="G67" s="73">
        <v>0</v>
      </c>
      <c r="H67" s="74">
        <v>0</v>
      </c>
      <c r="I67" s="73">
        <v>0</v>
      </c>
      <c r="J67" s="74">
        <v>0</v>
      </c>
    </row>
    <row r="68" spans="2:10">
      <c r="B68" s="68" t="s">
        <v>662</v>
      </c>
      <c r="C68" s="69" t="s">
        <v>663</v>
      </c>
      <c r="D68" s="70"/>
      <c r="E68" s="91" t="str">
        <f>IF(SUM(SoucetDilu)=0,"",SUM(F68:J68)/SUM(SoucetDilu)*100)</f>
        <v/>
      </c>
      <c r="F68" s="74">
        <v>0</v>
      </c>
      <c r="G68" s="73">
        <v>0</v>
      </c>
      <c r="H68" s="74">
        <v>0</v>
      </c>
      <c r="I68" s="73">
        <v>0</v>
      </c>
      <c r="J68" s="74">
        <v>0</v>
      </c>
    </row>
    <row r="69" spans="2:10">
      <c r="B69" s="68" t="s">
        <v>670</v>
      </c>
      <c r="C69" s="69" t="s">
        <v>671</v>
      </c>
      <c r="D69" s="70"/>
      <c r="E69" s="91" t="str">
        <f>IF(SUM(SoucetDilu)=0,"",SUM(F69:J69)/SUM(SoucetDilu)*100)</f>
        <v/>
      </c>
      <c r="F69" s="74">
        <v>0</v>
      </c>
      <c r="G69" s="73">
        <v>0</v>
      </c>
      <c r="H69" s="74">
        <v>0</v>
      </c>
      <c r="I69" s="73">
        <v>0</v>
      </c>
      <c r="J69" s="74">
        <v>0</v>
      </c>
    </row>
    <row r="70" spans="2:10">
      <c r="B70" s="68" t="s">
        <v>593</v>
      </c>
      <c r="C70" s="69" t="s">
        <v>594</v>
      </c>
      <c r="D70" s="70"/>
      <c r="E70" s="91" t="str">
        <f>IF(SUM(SoucetDilu)=0,"",SUM(F70:J70)/SUM(SoucetDilu)*100)</f>
        <v/>
      </c>
      <c r="F70" s="74">
        <v>0</v>
      </c>
      <c r="G70" s="73">
        <v>0</v>
      </c>
      <c r="H70" s="74">
        <v>0</v>
      </c>
      <c r="I70" s="73">
        <v>0</v>
      </c>
      <c r="J70" s="74">
        <v>0</v>
      </c>
    </row>
    <row r="71" spans="2:10">
      <c r="B71" s="68" t="s">
        <v>709</v>
      </c>
      <c r="C71" s="69" t="s">
        <v>710</v>
      </c>
      <c r="D71" s="70"/>
      <c r="E71" s="91" t="str">
        <f>IF(SUM(SoucetDilu)=0,"",SUM(F71:J71)/SUM(SoucetDilu)*100)</f>
        <v/>
      </c>
      <c r="F71" s="74">
        <v>0</v>
      </c>
      <c r="G71" s="73">
        <v>0</v>
      </c>
      <c r="H71" s="74">
        <v>0</v>
      </c>
      <c r="I71" s="73">
        <v>0</v>
      </c>
      <c r="J71" s="74">
        <v>0</v>
      </c>
    </row>
    <row r="72" spans="2:10">
      <c r="B72" s="68" t="s">
        <v>908</v>
      </c>
      <c r="C72" s="69" t="s">
        <v>909</v>
      </c>
      <c r="D72" s="70"/>
      <c r="E72" s="91" t="str">
        <f>IF(SUM(SoucetDilu)=0,"",SUM(F72:J72)/SUM(SoucetDilu)*100)</f>
        <v/>
      </c>
      <c r="F72" s="74">
        <v>0</v>
      </c>
      <c r="G72" s="73">
        <v>0</v>
      </c>
      <c r="H72" s="74">
        <v>0</v>
      </c>
      <c r="I72" s="73">
        <v>0</v>
      </c>
      <c r="J72" s="74">
        <v>0</v>
      </c>
    </row>
    <row r="73" spans="2:10">
      <c r="B73" s="68" t="s">
        <v>795</v>
      </c>
      <c r="C73" s="69" t="s">
        <v>796</v>
      </c>
      <c r="D73" s="70"/>
      <c r="E73" s="91" t="str">
        <f>IF(SUM(SoucetDilu)=0,"",SUM(F73:J73)/SUM(SoucetDilu)*100)</f>
        <v/>
      </c>
      <c r="F73" s="74">
        <v>0</v>
      </c>
      <c r="G73" s="73">
        <v>0</v>
      </c>
      <c r="H73" s="74">
        <v>0</v>
      </c>
      <c r="I73" s="73">
        <v>0</v>
      </c>
      <c r="J73" s="74">
        <v>0</v>
      </c>
    </row>
    <row r="74" spans="2:10">
      <c r="B74" s="68" t="s">
        <v>377</v>
      </c>
      <c r="C74" s="69" t="s">
        <v>378</v>
      </c>
      <c r="D74" s="70"/>
      <c r="E74" s="91" t="str">
        <f>IF(SUM(SoucetDilu)=0,"",SUM(F74:J74)/SUM(SoucetDilu)*100)</f>
        <v/>
      </c>
      <c r="F74" s="74">
        <v>0</v>
      </c>
      <c r="G74" s="73">
        <v>0</v>
      </c>
      <c r="H74" s="74">
        <v>0</v>
      </c>
      <c r="I74" s="73">
        <v>0</v>
      </c>
      <c r="J74" s="74">
        <v>0</v>
      </c>
    </row>
    <row r="75" spans="2:10">
      <c r="B75" s="68" t="s">
        <v>412</v>
      </c>
      <c r="C75" s="69" t="s">
        <v>413</v>
      </c>
      <c r="D75" s="70"/>
      <c r="E75" s="91" t="str">
        <f>IF(SUM(SoucetDilu)=0,"",SUM(F75:J75)/SUM(SoucetDilu)*100)</f>
        <v/>
      </c>
      <c r="F75" s="74">
        <v>0</v>
      </c>
      <c r="G75" s="73">
        <v>0</v>
      </c>
      <c r="H75" s="74">
        <v>0</v>
      </c>
      <c r="I75" s="73">
        <v>0</v>
      </c>
      <c r="J75" s="74">
        <v>0</v>
      </c>
    </row>
    <row r="76" spans="2:10">
      <c r="B76" s="68" t="s">
        <v>417</v>
      </c>
      <c r="C76" s="69" t="s">
        <v>418</v>
      </c>
      <c r="D76" s="70"/>
      <c r="E76" s="91" t="str">
        <f>IF(SUM(SoucetDilu)=0,"",SUM(F76:J76)/SUM(SoucetDilu)*100)</f>
        <v/>
      </c>
      <c r="F76" s="74">
        <v>0</v>
      </c>
      <c r="G76" s="73">
        <v>0</v>
      </c>
      <c r="H76" s="74">
        <v>0</v>
      </c>
      <c r="I76" s="73">
        <v>0</v>
      </c>
      <c r="J76" s="74">
        <v>0</v>
      </c>
    </row>
    <row r="77" spans="2:10">
      <c r="B77" s="68" t="s">
        <v>729</v>
      </c>
      <c r="C77" s="69" t="s">
        <v>730</v>
      </c>
      <c r="D77" s="70"/>
      <c r="E77" s="91" t="str">
        <f>IF(SUM(SoucetDilu)=0,"",SUM(F77:J77)/SUM(SoucetDilu)*100)</f>
        <v/>
      </c>
      <c r="F77" s="74">
        <v>0</v>
      </c>
      <c r="G77" s="73">
        <v>0</v>
      </c>
      <c r="H77" s="74">
        <v>0</v>
      </c>
      <c r="I77" s="73">
        <v>0</v>
      </c>
      <c r="J77" s="74">
        <v>0</v>
      </c>
    </row>
    <row r="78" spans="2:10">
      <c r="B78" s="68" t="s">
        <v>900</v>
      </c>
      <c r="C78" s="69" t="s">
        <v>901</v>
      </c>
      <c r="D78" s="70"/>
      <c r="E78" s="91" t="str">
        <f>IF(SUM(SoucetDilu)=0,"",SUM(F78:J78)/SUM(SoucetDilu)*100)</f>
        <v/>
      </c>
      <c r="F78" s="74">
        <v>0</v>
      </c>
      <c r="G78" s="73">
        <v>0</v>
      </c>
      <c r="H78" s="74">
        <v>0</v>
      </c>
      <c r="I78" s="73">
        <v>0</v>
      </c>
      <c r="J78" s="74">
        <v>0</v>
      </c>
    </row>
    <row r="79" spans="2:10">
      <c r="B79" s="68" t="s">
        <v>842</v>
      </c>
      <c r="C79" s="69" t="s">
        <v>843</v>
      </c>
      <c r="D79" s="70"/>
      <c r="E79" s="91" t="str">
        <f>IF(SUM(SoucetDilu)=0,"",SUM(F79:J79)/SUM(SoucetDilu)*100)</f>
        <v/>
      </c>
      <c r="F79" s="74">
        <v>0</v>
      </c>
      <c r="G79" s="73">
        <v>0</v>
      </c>
      <c r="H79" s="74">
        <v>0</v>
      </c>
      <c r="I79" s="73">
        <v>0</v>
      </c>
      <c r="J79" s="74">
        <v>0</v>
      </c>
    </row>
    <row r="80" spans="2:10">
      <c r="B80" s="68" t="s">
        <v>436</v>
      </c>
      <c r="C80" s="69" t="s">
        <v>437</v>
      </c>
      <c r="D80" s="70"/>
      <c r="E80" s="91" t="str">
        <f>IF(SUM(SoucetDilu)=0,"",SUM(F80:J80)/SUM(SoucetDilu)*100)</f>
        <v/>
      </c>
      <c r="F80" s="74">
        <v>0</v>
      </c>
      <c r="G80" s="73">
        <v>0</v>
      </c>
      <c r="H80" s="74">
        <v>0</v>
      </c>
      <c r="I80" s="73">
        <v>0</v>
      </c>
      <c r="J80" s="74">
        <v>0</v>
      </c>
    </row>
    <row r="81" spans="2:10">
      <c r="B81" s="68" t="s">
        <v>559</v>
      </c>
      <c r="C81" s="69" t="s">
        <v>560</v>
      </c>
      <c r="D81" s="70"/>
      <c r="E81" s="91" t="str">
        <f>IF(SUM(SoucetDilu)=0,"",SUM(F81:J81)/SUM(SoucetDilu)*100)</f>
        <v/>
      </c>
      <c r="F81" s="74">
        <v>0</v>
      </c>
      <c r="G81" s="73">
        <v>0</v>
      </c>
      <c r="H81" s="74">
        <v>0</v>
      </c>
      <c r="I81" s="73">
        <v>0</v>
      </c>
      <c r="J81" s="74">
        <v>0</v>
      </c>
    </row>
    <row r="82" spans="2:10">
      <c r="B82" s="68" t="s">
        <v>332</v>
      </c>
      <c r="C82" s="69" t="s">
        <v>333</v>
      </c>
      <c r="D82" s="70"/>
      <c r="E82" s="91" t="str">
        <f>IF(SUM(SoucetDilu)=0,"",SUM(F82:J82)/SUM(SoucetDilu)*100)</f>
        <v/>
      </c>
      <c r="F82" s="74">
        <v>0</v>
      </c>
      <c r="G82" s="73">
        <v>0</v>
      </c>
      <c r="H82" s="74">
        <v>0</v>
      </c>
      <c r="I82" s="73">
        <v>0</v>
      </c>
      <c r="J82" s="74">
        <v>0</v>
      </c>
    </row>
    <row r="83" spans="2:10">
      <c r="B83" s="68" t="s">
        <v>360</v>
      </c>
      <c r="C83" s="69" t="s">
        <v>361</v>
      </c>
      <c r="D83" s="70"/>
      <c r="E83" s="91" t="str">
        <f>IF(SUM(SoucetDilu)=0,"",SUM(F83:J83)/SUM(SoucetDilu)*100)</f>
        <v/>
      </c>
      <c r="F83" s="74">
        <v>0</v>
      </c>
      <c r="G83" s="73">
        <v>0</v>
      </c>
      <c r="H83" s="74">
        <v>0</v>
      </c>
      <c r="I83" s="73">
        <v>0</v>
      </c>
      <c r="J83" s="74">
        <v>0</v>
      </c>
    </row>
    <row r="84" spans="2:10">
      <c r="B84" s="68" t="s">
        <v>578</v>
      </c>
      <c r="C84" s="69" t="s">
        <v>579</v>
      </c>
      <c r="D84" s="70"/>
      <c r="E84" s="91" t="str">
        <f>IF(SUM(SoucetDilu)=0,"",SUM(F84:J84)/SUM(SoucetDilu)*100)</f>
        <v/>
      </c>
      <c r="F84" s="74">
        <v>0</v>
      </c>
      <c r="G84" s="73">
        <v>0</v>
      </c>
      <c r="H84" s="74">
        <v>0</v>
      </c>
      <c r="I84" s="73">
        <v>0</v>
      </c>
      <c r="J84" s="74">
        <v>0</v>
      </c>
    </row>
    <row r="85" spans="2:10">
      <c r="B85" s="68" t="s">
        <v>588</v>
      </c>
      <c r="C85" s="69" t="s">
        <v>589</v>
      </c>
      <c r="D85" s="70"/>
      <c r="E85" s="91" t="str">
        <f>IF(SUM(SoucetDilu)=0,"",SUM(F85:J85)/SUM(SoucetDilu)*100)</f>
        <v/>
      </c>
      <c r="F85" s="74">
        <v>0</v>
      </c>
      <c r="G85" s="73">
        <v>0</v>
      </c>
      <c r="H85" s="74">
        <v>0</v>
      </c>
      <c r="I85" s="73">
        <v>0</v>
      </c>
      <c r="J85" s="74">
        <v>0</v>
      </c>
    </row>
    <row r="86" spans="2:10">
      <c r="B86" s="68" t="s">
        <v>371</v>
      </c>
      <c r="C86" s="69" t="s">
        <v>372</v>
      </c>
      <c r="D86" s="70"/>
      <c r="E86" s="91" t="str">
        <f>IF(SUM(SoucetDilu)=0,"",SUM(F86:J86)/SUM(SoucetDilu)*100)</f>
        <v/>
      </c>
      <c r="F86" s="74">
        <v>0</v>
      </c>
      <c r="G86" s="73">
        <v>0</v>
      </c>
      <c r="H86" s="74">
        <v>0</v>
      </c>
      <c r="I86" s="73">
        <v>0</v>
      </c>
      <c r="J86" s="74">
        <v>0</v>
      </c>
    </row>
    <row r="87" spans="2:10">
      <c r="B87" s="68" t="s">
        <v>443</v>
      </c>
      <c r="C87" s="69" t="s">
        <v>444</v>
      </c>
      <c r="D87" s="70"/>
      <c r="E87" s="91" t="str">
        <f>IF(SUM(SoucetDilu)=0,"",SUM(F87:J87)/SUM(SoucetDilu)*100)</f>
        <v/>
      </c>
      <c r="F87" s="74">
        <v>0</v>
      </c>
      <c r="G87" s="73">
        <v>0</v>
      </c>
      <c r="H87" s="74">
        <v>0</v>
      </c>
      <c r="I87" s="73">
        <v>0</v>
      </c>
      <c r="J87" s="74">
        <v>0</v>
      </c>
    </row>
    <row r="88" spans="2:10">
      <c r="B88" s="68" t="s">
        <v>853</v>
      </c>
      <c r="C88" s="69" t="s">
        <v>854</v>
      </c>
      <c r="D88" s="70"/>
      <c r="E88" s="91" t="str">
        <f>IF(SUM(SoucetDilu)=0,"",SUM(F88:J88)/SUM(SoucetDilu)*100)</f>
        <v/>
      </c>
      <c r="F88" s="74">
        <v>0</v>
      </c>
      <c r="G88" s="73">
        <v>0</v>
      </c>
      <c r="H88" s="74">
        <v>0</v>
      </c>
      <c r="I88" s="73">
        <v>0</v>
      </c>
      <c r="J88" s="74">
        <v>0</v>
      </c>
    </row>
    <row r="89" spans="2:10">
      <c r="B89" s="68" t="s">
        <v>108</v>
      </c>
      <c r="C89" s="69" t="s">
        <v>109</v>
      </c>
      <c r="D89" s="70"/>
      <c r="E89" s="91" t="str">
        <f>IF(SUM(SoucetDilu)=0,"",SUM(F89:J89)/SUM(SoucetDilu)*100)</f>
        <v/>
      </c>
      <c r="F89" s="74">
        <v>0</v>
      </c>
      <c r="G89" s="73">
        <v>0</v>
      </c>
      <c r="H89" s="74">
        <v>0</v>
      </c>
      <c r="I89" s="73">
        <v>0</v>
      </c>
      <c r="J89" s="74">
        <v>0</v>
      </c>
    </row>
    <row r="90" spans="2:10">
      <c r="B90" s="68" t="s">
        <v>128</v>
      </c>
      <c r="C90" s="69" t="s">
        <v>129</v>
      </c>
      <c r="D90" s="70"/>
      <c r="E90" s="91" t="str">
        <f>IF(SUM(SoucetDilu)=0,"",SUM(F90:J90)/SUM(SoucetDilu)*100)</f>
        <v/>
      </c>
      <c r="F90" s="74">
        <v>0</v>
      </c>
      <c r="G90" s="73">
        <v>0</v>
      </c>
      <c r="H90" s="74">
        <v>0</v>
      </c>
      <c r="I90" s="73">
        <v>0</v>
      </c>
      <c r="J90" s="74">
        <v>0</v>
      </c>
    </row>
    <row r="91" spans="2:10">
      <c r="B91" s="75" t="s">
        <v>19</v>
      </c>
      <c r="C91" s="76"/>
      <c r="D91" s="77"/>
      <c r="E91" s="92" t="str">
        <f>IF(SUM(SoucetDilu)=0,"",SUM(F91:J91)/SUM(SoucetDilu)*100)</f>
        <v/>
      </c>
      <c r="F91" s="79">
        <f>SUM(F63:F90)</f>
        <v>0</v>
      </c>
      <c r="G91" s="88">
        <f>SUM(G63:G90)</f>
        <v>0</v>
      </c>
      <c r="H91" s="79">
        <f>SUM(H63:H90)</f>
        <v>0</v>
      </c>
      <c r="I91" s="88">
        <f>SUM(I63:I90)</f>
        <v>0</v>
      </c>
      <c r="J91" s="79">
        <f>SUM(J63:J90)</f>
        <v>0</v>
      </c>
    </row>
    <row r="93" spans="2:10" ht="2.25" customHeight="1"/>
    <row r="94" spans="2:10" ht="1.5" customHeight="1"/>
    <row r="95" spans="2:10" ht="0.75" customHeight="1"/>
    <row r="96" spans="2:10" ht="0.75" customHeight="1"/>
    <row r="97" spans="2:10" ht="0.75" customHeight="1"/>
    <row r="98" spans="2:10" ht="18">
      <c r="B98" s="13" t="s">
        <v>30</v>
      </c>
      <c r="C98" s="53"/>
      <c r="D98" s="53"/>
      <c r="E98" s="53"/>
      <c r="F98" s="53"/>
      <c r="G98" s="53"/>
      <c r="H98" s="53"/>
      <c r="I98" s="53"/>
      <c r="J98" s="53"/>
    </row>
    <row r="100" spans="2:10">
      <c r="B100" s="55" t="s">
        <v>31</v>
      </c>
      <c r="C100" s="56"/>
      <c r="D100" s="56"/>
      <c r="E100" s="93"/>
      <c r="F100" s="94"/>
      <c r="G100" s="59"/>
      <c r="H100" s="58" t="s">
        <v>17</v>
      </c>
      <c r="I100" s="1"/>
      <c r="J100" s="1"/>
    </row>
    <row r="101" spans="2:10">
      <c r="B101" s="60" t="s">
        <v>147</v>
      </c>
      <c r="C101" s="61"/>
      <c r="D101" s="62"/>
      <c r="E101" s="95"/>
      <c r="F101" s="96"/>
      <c r="G101" s="65"/>
      <c r="H101" s="66">
        <v>0</v>
      </c>
      <c r="I101" s="1"/>
      <c r="J101" s="1"/>
    </row>
    <row r="102" spans="2:10">
      <c r="B102" s="68" t="s">
        <v>148</v>
      </c>
      <c r="C102" s="69"/>
      <c r="D102" s="70"/>
      <c r="E102" s="97"/>
      <c r="F102" s="98"/>
      <c r="G102" s="73"/>
      <c r="H102" s="74">
        <v>0</v>
      </c>
      <c r="I102" s="1"/>
      <c r="J102" s="1"/>
    </row>
    <row r="103" spans="2:10">
      <c r="B103" s="68" t="s">
        <v>149</v>
      </c>
      <c r="C103" s="69"/>
      <c r="D103" s="70"/>
      <c r="E103" s="97"/>
      <c r="F103" s="98"/>
      <c r="G103" s="73"/>
      <c r="H103" s="74">
        <v>0</v>
      </c>
      <c r="I103" s="1"/>
      <c r="J103" s="1"/>
    </row>
    <row r="104" spans="2:10">
      <c r="B104" s="68" t="s">
        <v>150</v>
      </c>
      <c r="C104" s="69"/>
      <c r="D104" s="70"/>
      <c r="E104" s="97"/>
      <c r="F104" s="98"/>
      <c r="G104" s="73"/>
      <c r="H104" s="74">
        <v>0</v>
      </c>
      <c r="I104" s="1"/>
      <c r="J104" s="1"/>
    </row>
    <row r="105" spans="2:10">
      <c r="B105" s="68" t="s">
        <v>151</v>
      </c>
      <c r="C105" s="69"/>
      <c r="D105" s="70"/>
      <c r="E105" s="97"/>
      <c r="F105" s="98"/>
      <c r="G105" s="73"/>
      <c r="H105" s="74">
        <v>0</v>
      </c>
      <c r="I105" s="1"/>
      <c r="J105" s="1"/>
    </row>
    <row r="106" spans="2:10">
      <c r="B106" s="68" t="s">
        <v>152</v>
      </c>
      <c r="C106" s="69"/>
      <c r="D106" s="70"/>
      <c r="E106" s="97"/>
      <c r="F106" s="98"/>
      <c r="G106" s="73"/>
      <c r="H106" s="74">
        <v>0</v>
      </c>
      <c r="I106" s="1"/>
      <c r="J106" s="1"/>
    </row>
    <row r="107" spans="2:10">
      <c r="B107" s="68" t="s">
        <v>153</v>
      </c>
      <c r="C107" s="69"/>
      <c r="D107" s="70"/>
      <c r="E107" s="97"/>
      <c r="F107" s="98"/>
      <c r="G107" s="73"/>
      <c r="H107" s="74">
        <v>0</v>
      </c>
      <c r="I107" s="1"/>
      <c r="J107" s="1"/>
    </row>
    <row r="108" spans="2:10">
      <c r="B108" s="68" t="s">
        <v>154</v>
      </c>
      <c r="C108" s="69"/>
      <c r="D108" s="70"/>
      <c r="E108" s="97"/>
      <c r="F108" s="98"/>
      <c r="G108" s="73"/>
      <c r="H108" s="74">
        <v>0</v>
      </c>
      <c r="I108" s="1"/>
      <c r="J108" s="1"/>
    </row>
    <row r="109" spans="2:10">
      <c r="B109" s="75" t="s">
        <v>19</v>
      </c>
      <c r="C109" s="76"/>
      <c r="D109" s="77"/>
      <c r="E109" s="99"/>
      <c r="F109" s="100"/>
      <c r="G109" s="88"/>
      <c r="H109" s="79">
        <f>SUM(H101:H108)</f>
        <v>0</v>
      </c>
      <c r="I109" s="1"/>
      <c r="J109" s="1"/>
    </row>
    <row r="110" spans="2:10">
      <c r="I110" s="1"/>
      <c r="J110" s="1"/>
    </row>
  </sheetData>
  <sortState ref="B831:K858">
    <sortCondition ref="B831"/>
  </sortState>
  <mergeCells count="5">
    <mergeCell ref="I19:J19"/>
    <mergeCell ref="I20:J20"/>
    <mergeCell ref="I21:J21"/>
    <mergeCell ref="I22:J22"/>
    <mergeCell ref="I23:J23"/>
  </mergeCells>
  <pageMargins left="0.39370078740157483" right="0.19685039370078741" top="0.39370078740157483" bottom="0.39370078740157483" header="0" footer="0.19685039370078741"/>
  <pageSetup paperSize="9" scale="99" fitToHeight="9999" orientation="portrait" horizontalDpi="300" verticalDpi="300" r:id="rId1"/>
  <headerFooter alignWithMargins="0">
    <oddFooter>&amp;L&amp;9Zpracováno programem &amp;"Arial CE,Tučné"BUILDpower,  © RTS, a.s.&amp;R&amp;9Stránka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21"/>
  <dimension ref="A1:BE51"/>
  <sheetViews>
    <sheetView topLeftCell="A34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105</v>
      </c>
      <c r="D2" s="105" t="s">
        <v>106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105</v>
      </c>
      <c r="B5" s="118"/>
      <c r="C5" s="119" t="s">
        <v>106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'ON 00 ON 00 Rek'!E9</f>
        <v>0</v>
      </c>
      <c r="D15" s="160" t="str">
        <f>'ON 00 ON 00 Rek'!A14</f>
        <v>Ztížené výrobní podmínky</v>
      </c>
      <c r="E15" s="161"/>
      <c r="F15" s="162"/>
      <c r="G15" s="159">
        <f>'ON 00 ON 00 Rek'!I14</f>
        <v>0</v>
      </c>
    </row>
    <row r="16" spans="1:57" ht="15.95" customHeight="1">
      <c r="A16" s="157" t="s">
        <v>52</v>
      </c>
      <c r="B16" s="158" t="s">
        <v>53</v>
      </c>
      <c r="C16" s="159">
        <f>'ON 00 ON 00 Rek'!F9</f>
        <v>0</v>
      </c>
      <c r="D16" s="109" t="str">
        <f>'ON 00 ON 00 Rek'!A15</f>
        <v>Oborová přirážka</v>
      </c>
      <c r="E16" s="163"/>
      <c r="F16" s="164"/>
      <c r="G16" s="159">
        <f>'ON 00 ON 00 Rek'!I15</f>
        <v>0</v>
      </c>
    </row>
    <row r="17" spans="1:7" ht="15.95" customHeight="1">
      <c r="A17" s="157" t="s">
        <v>54</v>
      </c>
      <c r="B17" s="158" t="s">
        <v>55</v>
      </c>
      <c r="C17" s="159">
        <f>'ON 00 ON 00 Rek'!H9</f>
        <v>0</v>
      </c>
      <c r="D17" s="109" t="str">
        <f>'ON 00 ON 00 Rek'!A16</f>
        <v>Přesun stavebních kapacit</v>
      </c>
      <c r="E17" s="163"/>
      <c r="F17" s="164"/>
      <c r="G17" s="159">
        <f>'ON 00 ON 00 Rek'!I16</f>
        <v>0</v>
      </c>
    </row>
    <row r="18" spans="1:7" ht="15.95" customHeight="1">
      <c r="A18" s="165" t="s">
        <v>56</v>
      </c>
      <c r="B18" s="166" t="s">
        <v>57</v>
      </c>
      <c r="C18" s="159">
        <f>'ON 00 ON 00 Rek'!G9</f>
        <v>0</v>
      </c>
      <c r="D18" s="109" t="str">
        <f>'ON 00 ON 00 Rek'!A17</f>
        <v>Mimostaveništní doprava</v>
      </c>
      <c r="E18" s="163"/>
      <c r="F18" s="164"/>
      <c r="G18" s="159">
        <f>'ON 00 ON 00 Rek'!I17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'ON 00 ON 00 Rek'!A18</f>
        <v>Zařízení staveniště</v>
      </c>
      <c r="E19" s="163"/>
      <c r="F19" s="164"/>
      <c r="G19" s="159">
        <f>'ON 00 ON 00 Rek'!I18</f>
        <v>0</v>
      </c>
    </row>
    <row r="20" spans="1:7" ht="15.95" customHeight="1">
      <c r="A20" s="167"/>
      <c r="B20" s="158"/>
      <c r="C20" s="159"/>
      <c r="D20" s="109" t="str">
        <f>'ON 00 ON 00 Rek'!A19</f>
        <v>Provoz investora</v>
      </c>
      <c r="E20" s="163"/>
      <c r="F20" s="164"/>
      <c r="G20" s="159">
        <f>'ON 00 ON 00 Rek'!I19</f>
        <v>0</v>
      </c>
    </row>
    <row r="21" spans="1:7" ht="15.95" customHeight="1">
      <c r="A21" s="167" t="s">
        <v>29</v>
      </c>
      <c r="B21" s="158"/>
      <c r="C21" s="159">
        <f>'ON 00 ON 00 Rek'!I9</f>
        <v>0</v>
      </c>
      <c r="D21" s="109" t="str">
        <f>'ON 00 ON 00 Rek'!A20</f>
        <v>Kompletační činnost (IČD)</v>
      </c>
      <c r="E21" s="163"/>
      <c r="F21" s="164"/>
      <c r="G21" s="159">
        <f>'ON 00 ON 00 Rek'!I20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'ON 00 ON 00 Rek'!H22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 t="s">
        <v>155</v>
      </c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31"/>
  <dimension ref="A1:BE73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57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105</v>
      </c>
      <c r="I1" s="212"/>
    </row>
    <row r="2" spans="1:57" ht="13.5" thickBot="1">
      <c r="A2" s="213" t="s">
        <v>76</v>
      </c>
      <c r="B2" s="214"/>
      <c r="C2" s="215" t="s">
        <v>107</v>
      </c>
      <c r="D2" s="216"/>
      <c r="E2" s="217"/>
      <c r="F2" s="216"/>
      <c r="G2" s="218" t="s">
        <v>106</v>
      </c>
      <c r="H2" s="219"/>
      <c r="I2" s="220"/>
    </row>
    <row r="3" spans="1:57" ht="13.5" thickTop="1">
      <c r="F3" s="137"/>
    </row>
    <row r="4" spans="1:57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57" ht="13.5" thickBot="1"/>
    <row r="6" spans="1:57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57" s="137" customFormat="1">
      <c r="A7" s="328" t="str">
        <f>'ON 00 ON 00 Pol'!B7</f>
        <v>ON</v>
      </c>
      <c r="B7" s="70" t="str">
        <f>'ON 00 ON 00 Pol'!C7</f>
        <v>Ostatní náklady</v>
      </c>
      <c r="D7" s="230"/>
      <c r="E7" s="329">
        <f>'ON 00 ON 00 Pol'!BA16</f>
        <v>0</v>
      </c>
      <c r="F7" s="330">
        <f>'ON 00 ON 00 Pol'!BB16</f>
        <v>0</v>
      </c>
      <c r="G7" s="330">
        <f>'ON 00 ON 00 Pol'!BC16</f>
        <v>0</v>
      </c>
      <c r="H7" s="330">
        <f>'ON 00 ON 00 Pol'!BD16</f>
        <v>0</v>
      </c>
      <c r="I7" s="331">
        <f>'ON 00 ON 00 Pol'!BE16</f>
        <v>0</v>
      </c>
    </row>
    <row r="8" spans="1:57" s="137" customFormat="1" ht="13.5" thickBot="1">
      <c r="A8" s="328" t="str">
        <f>'ON 00 ON 00 Pol'!B17</f>
        <v>VN</v>
      </c>
      <c r="B8" s="70" t="str">
        <f>'ON 00 ON 00 Pol'!C17</f>
        <v>Vedlejší náklady</v>
      </c>
      <c r="D8" s="230"/>
      <c r="E8" s="329">
        <f>'ON 00 ON 00 Pol'!BA26</f>
        <v>0</v>
      </c>
      <c r="F8" s="330">
        <f>'ON 00 ON 00 Pol'!BB26</f>
        <v>0</v>
      </c>
      <c r="G8" s="330">
        <f>'ON 00 ON 00 Pol'!BC26</f>
        <v>0</v>
      </c>
      <c r="H8" s="330">
        <f>'ON 00 ON 00 Pol'!BD26</f>
        <v>0</v>
      </c>
      <c r="I8" s="331">
        <f>'ON 00 ON 00 Pol'!BE26</f>
        <v>0</v>
      </c>
    </row>
    <row r="9" spans="1:57" s="14" customFormat="1" ht="13.5" thickBot="1">
      <c r="A9" s="231"/>
      <c r="B9" s="232" t="s">
        <v>79</v>
      </c>
      <c r="C9" s="232"/>
      <c r="D9" s="233"/>
      <c r="E9" s="234">
        <f>SUM(E7:E8)</f>
        <v>0</v>
      </c>
      <c r="F9" s="235">
        <f>SUM(F7:F8)</f>
        <v>0</v>
      </c>
      <c r="G9" s="235">
        <f>SUM(G7:G8)</f>
        <v>0</v>
      </c>
      <c r="H9" s="235">
        <f>SUM(H7:H8)</f>
        <v>0</v>
      </c>
      <c r="I9" s="236">
        <f>SUM(I7:I8)</f>
        <v>0</v>
      </c>
    </row>
    <row r="10" spans="1:57">
      <c r="A10" s="137"/>
      <c r="B10" s="137"/>
      <c r="C10" s="137"/>
      <c r="D10" s="137"/>
      <c r="E10" s="137"/>
      <c r="F10" s="137"/>
      <c r="G10" s="137"/>
      <c r="H10" s="137"/>
      <c r="I10" s="137"/>
    </row>
    <row r="11" spans="1:57" ht="19.5" customHeight="1">
      <c r="A11" s="222" t="s">
        <v>80</v>
      </c>
      <c r="B11" s="222"/>
      <c r="C11" s="222"/>
      <c r="D11" s="222"/>
      <c r="E11" s="222"/>
      <c r="F11" s="222"/>
      <c r="G11" s="237"/>
      <c r="H11" s="222"/>
      <c r="I11" s="222"/>
      <c r="BA11" s="143"/>
      <c r="BB11" s="143"/>
      <c r="BC11" s="143"/>
      <c r="BD11" s="143"/>
      <c r="BE11" s="143"/>
    </row>
    <row r="12" spans="1:57" ht="13.5" thickBot="1"/>
    <row r="13" spans="1:57">
      <c r="A13" s="175" t="s">
        <v>81</v>
      </c>
      <c r="B13" s="176"/>
      <c r="C13" s="176"/>
      <c r="D13" s="238"/>
      <c r="E13" s="239" t="s">
        <v>82</v>
      </c>
      <c r="F13" s="240" t="s">
        <v>12</v>
      </c>
      <c r="G13" s="241" t="s">
        <v>83</v>
      </c>
      <c r="H13" s="242"/>
      <c r="I13" s="243" t="s">
        <v>82</v>
      </c>
    </row>
    <row r="14" spans="1:57">
      <c r="A14" s="167" t="s">
        <v>147</v>
      </c>
      <c r="B14" s="158"/>
      <c r="C14" s="158"/>
      <c r="D14" s="244"/>
      <c r="E14" s="245"/>
      <c r="F14" s="246"/>
      <c r="G14" s="247">
        <v>0</v>
      </c>
      <c r="H14" s="248"/>
      <c r="I14" s="249">
        <f>E14+F14*G14/100</f>
        <v>0</v>
      </c>
      <c r="BA14" s="1">
        <v>0</v>
      </c>
    </row>
    <row r="15" spans="1:57">
      <c r="A15" s="167" t="s">
        <v>148</v>
      </c>
      <c r="B15" s="158"/>
      <c r="C15" s="158"/>
      <c r="D15" s="244"/>
      <c r="E15" s="245"/>
      <c r="F15" s="246"/>
      <c r="G15" s="247">
        <v>0</v>
      </c>
      <c r="H15" s="248"/>
      <c r="I15" s="249">
        <f>E15+F15*G15/100</f>
        <v>0</v>
      </c>
      <c r="BA15" s="1">
        <v>0</v>
      </c>
    </row>
    <row r="16" spans="1:57">
      <c r="A16" s="167" t="s">
        <v>149</v>
      </c>
      <c r="B16" s="158"/>
      <c r="C16" s="158"/>
      <c r="D16" s="244"/>
      <c r="E16" s="245"/>
      <c r="F16" s="246"/>
      <c r="G16" s="247">
        <v>0</v>
      </c>
      <c r="H16" s="248"/>
      <c r="I16" s="249">
        <f>E16+F16*G16/100</f>
        <v>0</v>
      </c>
      <c r="BA16" s="1">
        <v>0</v>
      </c>
    </row>
    <row r="17" spans="1:53">
      <c r="A17" s="167" t="s">
        <v>150</v>
      </c>
      <c r="B17" s="158"/>
      <c r="C17" s="158"/>
      <c r="D17" s="244"/>
      <c r="E17" s="245"/>
      <c r="F17" s="246"/>
      <c r="G17" s="247">
        <v>0</v>
      </c>
      <c r="H17" s="248"/>
      <c r="I17" s="249">
        <f>E17+F17*G17/100</f>
        <v>0</v>
      </c>
      <c r="BA17" s="1">
        <v>0</v>
      </c>
    </row>
    <row r="18" spans="1:53">
      <c r="A18" s="167" t="s">
        <v>151</v>
      </c>
      <c r="B18" s="158"/>
      <c r="C18" s="158"/>
      <c r="D18" s="244"/>
      <c r="E18" s="245"/>
      <c r="F18" s="246"/>
      <c r="G18" s="247">
        <v>0</v>
      </c>
      <c r="H18" s="248"/>
      <c r="I18" s="249">
        <f>E18+F18*G18/100</f>
        <v>0</v>
      </c>
      <c r="BA18" s="1">
        <v>1</v>
      </c>
    </row>
    <row r="19" spans="1:53">
      <c r="A19" s="167" t="s">
        <v>152</v>
      </c>
      <c r="B19" s="158"/>
      <c r="C19" s="158"/>
      <c r="D19" s="244"/>
      <c r="E19" s="245"/>
      <c r="F19" s="246"/>
      <c r="G19" s="247">
        <v>0</v>
      </c>
      <c r="H19" s="248"/>
      <c r="I19" s="249">
        <f>E19+F19*G19/100</f>
        <v>0</v>
      </c>
      <c r="BA19" s="1">
        <v>1</v>
      </c>
    </row>
    <row r="20" spans="1:53">
      <c r="A20" s="167" t="s">
        <v>153</v>
      </c>
      <c r="B20" s="158"/>
      <c r="C20" s="158"/>
      <c r="D20" s="244"/>
      <c r="E20" s="245"/>
      <c r="F20" s="246"/>
      <c r="G20" s="247">
        <v>0</v>
      </c>
      <c r="H20" s="248"/>
      <c r="I20" s="249">
        <f>E20+F20*G20/100</f>
        <v>0</v>
      </c>
      <c r="BA20" s="1">
        <v>2</v>
      </c>
    </row>
    <row r="21" spans="1:53">
      <c r="A21" s="167" t="s">
        <v>154</v>
      </c>
      <c r="B21" s="158"/>
      <c r="C21" s="158"/>
      <c r="D21" s="244"/>
      <c r="E21" s="245"/>
      <c r="F21" s="246"/>
      <c r="G21" s="247">
        <v>0</v>
      </c>
      <c r="H21" s="248"/>
      <c r="I21" s="249">
        <f>E21+F21*G21/100</f>
        <v>0</v>
      </c>
      <c r="BA21" s="1">
        <v>2</v>
      </c>
    </row>
    <row r="22" spans="1:53" ht="13.5" thickBot="1">
      <c r="A22" s="250"/>
      <c r="B22" s="251" t="s">
        <v>84</v>
      </c>
      <c r="C22" s="252"/>
      <c r="D22" s="253"/>
      <c r="E22" s="254"/>
      <c r="F22" s="255"/>
      <c r="G22" s="255"/>
      <c r="H22" s="256">
        <f>SUM(I14:I21)</f>
        <v>0</v>
      </c>
      <c r="I22" s="257"/>
    </row>
    <row r="24" spans="1:53">
      <c r="B24" s="14"/>
      <c r="F24" s="258"/>
      <c r="G24" s="259"/>
      <c r="H24" s="259"/>
      <c r="I24" s="54"/>
    </row>
    <row r="25" spans="1:53">
      <c r="F25" s="258"/>
      <c r="G25" s="259"/>
      <c r="H25" s="259"/>
      <c r="I25" s="54"/>
    </row>
    <row r="26" spans="1:53">
      <c r="F26" s="258"/>
      <c r="G26" s="259"/>
      <c r="H26" s="259"/>
      <c r="I26" s="54"/>
    </row>
    <row r="27" spans="1:53">
      <c r="F27" s="258"/>
      <c r="G27" s="259"/>
      <c r="H27" s="259"/>
      <c r="I27" s="54"/>
    </row>
    <row r="28" spans="1:53">
      <c r="F28" s="258"/>
      <c r="G28" s="259"/>
      <c r="H28" s="259"/>
      <c r="I28" s="54"/>
    </row>
    <row r="29" spans="1:53">
      <c r="F29" s="258"/>
      <c r="G29" s="259"/>
      <c r="H29" s="259"/>
      <c r="I29" s="54"/>
    </row>
    <row r="30" spans="1:53">
      <c r="F30" s="258"/>
      <c r="G30" s="259"/>
      <c r="H30" s="259"/>
      <c r="I30" s="54"/>
    </row>
    <row r="31" spans="1:53">
      <c r="F31" s="258"/>
      <c r="G31" s="259"/>
      <c r="H31" s="259"/>
      <c r="I31" s="54"/>
    </row>
    <row r="32" spans="1:53">
      <c r="F32" s="258"/>
      <c r="G32" s="259"/>
      <c r="H32" s="259"/>
      <c r="I32" s="54"/>
    </row>
    <row r="33" spans="6:9">
      <c r="F33" s="258"/>
      <c r="G33" s="259"/>
      <c r="H33" s="259"/>
      <c r="I33" s="54"/>
    </row>
    <row r="34" spans="6:9">
      <c r="F34" s="258"/>
      <c r="G34" s="259"/>
      <c r="H34" s="259"/>
      <c r="I34" s="54"/>
    </row>
    <row r="35" spans="6:9">
      <c r="F35" s="258"/>
      <c r="G35" s="259"/>
      <c r="H35" s="259"/>
      <c r="I35" s="54"/>
    </row>
    <row r="36" spans="6:9">
      <c r="F36" s="258"/>
      <c r="G36" s="259"/>
      <c r="H36" s="259"/>
      <c r="I36" s="54"/>
    </row>
    <row r="37" spans="6:9">
      <c r="F37" s="258"/>
      <c r="G37" s="259"/>
      <c r="H37" s="259"/>
      <c r="I37" s="54"/>
    </row>
    <row r="38" spans="6:9">
      <c r="F38" s="258"/>
      <c r="G38" s="259"/>
      <c r="H38" s="259"/>
      <c r="I38" s="54"/>
    </row>
    <row r="39" spans="6:9">
      <c r="F39" s="258"/>
      <c r="G39" s="259"/>
      <c r="H39" s="259"/>
      <c r="I39" s="54"/>
    </row>
    <row r="40" spans="6:9">
      <c r="F40" s="258"/>
      <c r="G40" s="259"/>
      <c r="H40" s="259"/>
      <c r="I40" s="54"/>
    </row>
    <row r="41" spans="6:9">
      <c r="F41" s="258"/>
      <c r="G41" s="259"/>
      <c r="H41" s="259"/>
      <c r="I41" s="54"/>
    </row>
    <row r="42" spans="6:9">
      <c r="F42" s="258"/>
      <c r="G42" s="259"/>
      <c r="H42" s="259"/>
      <c r="I42" s="54"/>
    </row>
    <row r="43" spans="6:9">
      <c r="F43" s="258"/>
      <c r="G43" s="259"/>
      <c r="H43" s="259"/>
      <c r="I43" s="54"/>
    </row>
    <row r="44" spans="6:9">
      <c r="F44" s="258"/>
      <c r="G44" s="259"/>
      <c r="H44" s="259"/>
      <c r="I44" s="54"/>
    </row>
    <row r="45" spans="6:9">
      <c r="F45" s="258"/>
      <c r="G45" s="259"/>
      <c r="H45" s="259"/>
      <c r="I45" s="54"/>
    </row>
    <row r="46" spans="6:9">
      <c r="F46" s="258"/>
      <c r="G46" s="259"/>
      <c r="H46" s="259"/>
      <c r="I46" s="54"/>
    </row>
    <row r="47" spans="6:9">
      <c r="F47" s="258"/>
      <c r="G47" s="259"/>
      <c r="H47" s="259"/>
      <c r="I47" s="54"/>
    </row>
    <row r="48" spans="6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  <row r="73" spans="6:9">
      <c r="F73" s="258"/>
      <c r="G73" s="259"/>
      <c r="H73" s="259"/>
      <c r="I73" s="54"/>
    </row>
  </sheetData>
  <mergeCells count="4">
    <mergeCell ref="A1:B1"/>
    <mergeCell ref="A2:B2"/>
    <mergeCell ref="G2:I2"/>
    <mergeCell ref="H22:I22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List2"/>
  <dimension ref="A1:CB99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'ON 00 ON 00 Rek'!H1</f>
        <v>ON 00</v>
      </c>
      <c r="G3" s="268"/>
    </row>
    <row r="4" spans="1:80" ht="13.5" thickBot="1">
      <c r="A4" s="269" t="s">
        <v>76</v>
      </c>
      <c r="B4" s="214"/>
      <c r="C4" s="215" t="s">
        <v>107</v>
      </c>
      <c r="D4" s="270"/>
      <c r="E4" s="271" t="str">
        <f>'ON 00 ON 00 Rek'!G2</f>
        <v>Vedlejší a ostatní náklady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108</v>
      </c>
      <c r="C7" s="284" t="s">
        <v>109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111</v>
      </c>
      <c r="C8" s="295" t="s">
        <v>112</v>
      </c>
      <c r="D8" s="296" t="s">
        <v>113</v>
      </c>
      <c r="E8" s="297">
        <v>1</v>
      </c>
      <c r="F8" s="297">
        <v>0</v>
      </c>
      <c r="G8" s="298">
        <f>E8*F8</f>
        <v>0</v>
      </c>
      <c r="H8" s="299">
        <v>0</v>
      </c>
      <c r="I8" s="300">
        <f>E8*H8</f>
        <v>0</v>
      </c>
      <c r="J8" s="299"/>
      <c r="K8" s="300">
        <f>E8*J8</f>
        <v>0</v>
      </c>
      <c r="O8" s="292">
        <v>2</v>
      </c>
      <c r="AA8" s="261">
        <v>12</v>
      </c>
      <c r="AB8" s="261">
        <v>0</v>
      </c>
      <c r="AC8" s="261">
        <v>6</v>
      </c>
      <c r="AZ8" s="261">
        <v>1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12</v>
      </c>
      <c r="CB8" s="292">
        <v>0</v>
      </c>
    </row>
    <row r="9" spans="1:80" ht="22.5">
      <c r="A9" s="293">
        <v>2</v>
      </c>
      <c r="B9" s="294" t="s">
        <v>114</v>
      </c>
      <c r="C9" s="295" t="s">
        <v>115</v>
      </c>
      <c r="D9" s="296" t="s">
        <v>113</v>
      </c>
      <c r="E9" s="297">
        <v>1</v>
      </c>
      <c r="F9" s="297">
        <v>0</v>
      </c>
      <c r="G9" s="298">
        <f>E9*F9</f>
        <v>0</v>
      </c>
      <c r="H9" s="299">
        <v>0</v>
      </c>
      <c r="I9" s="300">
        <f>E9*H9</f>
        <v>0</v>
      </c>
      <c r="J9" s="299"/>
      <c r="K9" s="300">
        <f>E9*J9</f>
        <v>0</v>
      </c>
      <c r="O9" s="292">
        <v>2</v>
      </c>
      <c r="AA9" s="261">
        <v>12</v>
      </c>
      <c r="AB9" s="261">
        <v>0</v>
      </c>
      <c r="AC9" s="261">
        <v>7</v>
      </c>
      <c r="AZ9" s="261">
        <v>1</v>
      </c>
      <c r="BA9" s="261">
        <f>IF(AZ9=1,G9,0)</f>
        <v>0</v>
      </c>
      <c r="BB9" s="261">
        <f>IF(AZ9=2,G9,0)</f>
        <v>0</v>
      </c>
      <c r="BC9" s="261">
        <f>IF(AZ9=3,G9,0)</f>
        <v>0</v>
      </c>
      <c r="BD9" s="261">
        <f>IF(AZ9=4,G9,0)</f>
        <v>0</v>
      </c>
      <c r="BE9" s="261">
        <f>IF(AZ9=5,G9,0)</f>
        <v>0</v>
      </c>
      <c r="CA9" s="292">
        <v>12</v>
      </c>
      <c r="CB9" s="292">
        <v>0</v>
      </c>
    </row>
    <row r="10" spans="1:80">
      <c r="A10" s="293">
        <v>3</v>
      </c>
      <c r="B10" s="294" t="s">
        <v>116</v>
      </c>
      <c r="C10" s="295" t="s">
        <v>117</v>
      </c>
      <c r="D10" s="296" t="s">
        <v>113</v>
      </c>
      <c r="E10" s="297">
        <v>1</v>
      </c>
      <c r="F10" s="297">
        <v>0</v>
      </c>
      <c r="G10" s="298">
        <f>E10*F10</f>
        <v>0</v>
      </c>
      <c r="H10" s="299">
        <v>0</v>
      </c>
      <c r="I10" s="300">
        <f>E10*H10</f>
        <v>0</v>
      </c>
      <c r="J10" s="299"/>
      <c r="K10" s="300">
        <f>E10*J10</f>
        <v>0</v>
      </c>
      <c r="O10" s="292">
        <v>2</v>
      </c>
      <c r="AA10" s="261">
        <v>12</v>
      </c>
      <c r="AB10" s="261">
        <v>0</v>
      </c>
      <c r="AC10" s="261">
        <v>8</v>
      </c>
      <c r="AZ10" s="261">
        <v>1</v>
      </c>
      <c r="BA10" s="261">
        <f>IF(AZ10=1,G10,0)</f>
        <v>0</v>
      </c>
      <c r="BB10" s="261">
        <f>IF(AZ10=2,G10,0)</f>
        <v>0</v>
      </c>
      <c r="BC10" s="261">
        <f>IF(AZ10=3,G10,0)</f>
        <v>0</v>
      </c>
      <c r="BD10" s="261">
        <f>IF(AZ10=4,G10,0)</f>
        <v>0</v>
      </c>
      <c r="BE10" s="261">
        <f>IF(AZ10=5,G10,0)</f>
        <v>0</v>
      </c>
      <c r="CA10" s="292">
        <v>12</v>
      </c>
      <c r="CB10" s="292">
        <v>0</v>
      </c>
    </row>
    <row r="11" spans="1:80" ht="22.5">
      <c r="A11" s="293">
        <v>4</v>
      </c>
      <c r="B11" s="294" t="s">
        <v>118</v>
      </c>
      <c r="C11" s="295" t="s">
        <v>119</v>
      </c>
      <c r="D11" s="296" t="s">
        <v>113</v>
      </c>
      <c r="E11" s="297">
        <v>1</v>
      </c>
      <c r="F11" s="297">
        <v>0</v>
      </c>
      <c r="G11" s="298">
        <f>E11*F11</f>
        <v>0</v>
      </c>
      <c r="H11" s="299">
        <v>0</v>
      </c>
      <c r="I11" s="300">
        <f>E11*H11</f>
        <v>0</v>
      </c>
      <c r="J11" s="299"/>
      <c r="K11" s="300">
        <f>E11*J11</f>
        <v>0</v>
      </c>
      <c r="O11" s="292">
        <v>2</v>
      </c>
      <c r="AA11" s="261">
        <v>12</v>
      </c>
      <c r="AB11" s="261">
        <v>0</v>
      </c>
      <c r="AC11" s="261">
        <v>9</v>
      </c>
      <c r="AZ11" s="261">
        <v>1</v>
      </c>
      <c r="BA11" s="261">
        <f>IF(AZ11=1,G11,0)</f>
        <v>0</v>
      </c>
      <c r="BB11" s="261">
        <f>IF(AZ11=2,G11,0)</f>
        <v>0</v>
      </c>
      <c r="BC11" s="261">
        <f>IF(AZ11=3,G11,0)</f>
        <v>0</v>
      </c>
      <c r="BD11" s="261">
        <f>IF(AZ11=4,G11,0)</f>
        <v>0</v>
      </c>
      <c r="BE11" s="261">
        <f>IF(AZ11=5,G11,0)</f>
        <v>0</v>
      </c>
      <c r="CA11" s="292">
        <v>12</v>
      </c>
      <c r="CB11" s="292">
        <v>0</v>
      </c>
    </row>
    <row r="12" spans="1:80" ht="22.5">
      <c r="A12" s="293">
        <v>5</v>
      </c>
      <c r="B12" s="294" t="s">
        <v>120</v>
      </c>
      <c r="C12" s="295" t="s">
        <v>121</v>
      </c>
      <c r="D12" s="296" t="s">
        <v>113</v>
      </c>
      <c r="E12" s="297">
        <v>1</v>
      </c>
      <c r="F12" s="297">
        <v>0</v>
      </c>
      <c r="G12" s="298">
        <f>E12*F12</f>
        <v>0</v>
      </c>
      <c r="H12" s="299">
        <v>0</v>
      </c>
      <c r="I12" s="300">
        <f>E12*H12</f>
        <v>0</v>
      </c>
      <c r="J12" s="299"/>
      <c r="K12" s="300">
        <f>E12*J12</f>
        <v>0</v>
      </c>
      <c r="O12" s="292">
        <v>2</v>
      </c>
      <c r="AA12" s="261">
        <v>12</v>
      </c>
      <c r="AB12" s="261">
        <v>0</v>
      </c>
      <c r="AC12" s="261">
        <v>10</v>
      </c>
      <c r="AZ12" s="261">
        <v>1</v>
      </c>
      <c r="BA12" s="261">
        <f>IF(AZ12=1,G12,0)</f>
        <v>0</v>
      </c>
      <c r="BB12" s="261">
        <f>IF(AZ12=2,G12,0)</f>
        <v>0</v>
      </c>
      <c r="BC12" s="261">
        <f>IF(AZ12=3,G12,0)</f>
        <v>0</v>
      </c>
      <c r="BD12" s="261">
        <f>IF(AZ12=4,G12,0)</f>
        <v>0</v>
      </c>
      <c r="BE12" s="261">
        <f>IF(AZ12=5,G12,0)</f>
        <v>0</v>
      </c>
      <c r="CA12" s="292">
        <v>12</v>
      </c>
      <c r="CB12" s="292">
        <v>0</v>
      </c>
    </row>
    <row r="13" spans="1:80" ht="22.5">
      <c r="A13" s="293">
        <v>6</v>
      </c>
      <c r="B13" s="294" t="s">
        <v>122</v>
      </c>
      <c r="C13" s="295" t="s">
        <v>123</v>
      </c>
      <c r="D13" s="296" t="s">
        <v>113</v>
      </c>
      <c r="E13" s="297">
        <v>1</v>
      </c>
      <c r="F13" s="297">
        <v>0</v>
      </c>
      <c r="G13" s="298">
        <f>E13*F13</f>
        <v>0</v>
      </c>
      <c r="H13" s="299">
        <v>0</v>
      </c>
      <c r="I13" s="300">
        <f>E13*H13</f>
        <v>0</v>
      </c>
      <c r="J13" s="299"/>
      <c r="K13" s="300">
        <f>E13*J13</f>
        <v>0</v>
      </c>
      <c r="O13" s="292">
        <v>2</v>
      </c>
      <c r="AA13" s="261">
        <v>12</v>
      </c>
      <c r="AB13" s="261">
        <v>0</v>
      </c>
      <c r="AC13" s="261">
        <v>11</v>
      </c>
      <c r="AZ13" s="261">
        <v>1</v>
      </c>
      <c r="BA13" s="261">
        <f>IF(AZ13=1,G13,0)</f>
        <v>0</v>
      </c>
      <c r="BB13" s="261">
        <f>IF(AZ13=2,G13,0)</f>
        <v>0</v>
      </c>
      <c r="BC13" s="261">
        <f>IF(AZ13=3,G13,0)</f>
        <v>0</v>
      </c>
      <c r="BD13" s="261">
        <f>IF(AZ13=4,G13,0)</f>
        <v>0</v>
      </c>
      <c r="BE13" s="261">
        <f>IF(AZ13=5,G13,0)</f>
        <v>0</v>
      </c>
      <c r="CA13" s="292">
        <v>12</v>
      </c>
      <c r="CB13" s="292">
        <v>0</v>
      </c>
    </row>
    <row r="14" spans="1:80" ht="22.5">
      <c r="A14" s="293">
        <v>7</v>
      </c>
      <c r="B14" s="294" t="s">
        <v>124</v>
      </c>
      <c r="C14" s="295" t="s">
        <v>125</v>
      </c>
      <c r="D14" s="296" t="s">
        <v>113</v>
      </c>
      <c r="E14" s="297">
        <v>1</v>
      </c>
      <c r="F14" s="297">
        <v>0</v>
      </c>
      <c r="G14" s="298">
        <f>E14*F14</f>
        <v>0</v>
      </c>
      <c r="H14" s="299">
        <v>0</v>
      </c>
      <c r="I14" s="300">
        <f>E14*H14</f>
        <v>0</v>
      </c>
      <c r="J14" s="299"/>
      <c r="K14" s="300">
        <f>E14*J14</f>
        <v>0</v>
      </c>
      <c r="O14" s="292">
        <v>2</v>
      </c>
      <c r="AA14" s="261">
        <v>12</v>
      </c>
      <c r="AB14" s="261">
        <v>0</v>
      </c>
      <c r="AC14" s="261">
        <v>12</v>
      </c>
      <c r="AZ14" s="261">
        <v>1</v>
      </c>
      <c r="BA14" s="261">
        <f>IF(AZ14=1,G14,0)</f>
        <v>0</v>
      </c>
      <c r="BB14" s="261">
        <f>IF(AZ14=2,G14,0)</f>
        <v>0</v>
      </c>
      <c r="BC14" s="261">
        <f>IF(AZ14=3,G14,0)</f>
        <v>0</v>
      </c>
      <c r="BD14" s="261">
        <f>IF(AZ14=4,G14,0)</f>
        <v>0</v>
      </c>
      <c r="BE14" s="261">
        <f>IF(AZ14=5,G14,0)</f>
        <v>0</v>
      </c>
      <c r="CA14" s="292">
        <v>12</v>
      </c>
      <c r="CB14" s="292">
        <v>0</v>
      </c>
    </row>
    <row r="15" spans="1:80">
      <c r="A15" s="293">
        <v>8</v>
      </c>
      <c r="B15" s="294" t="s">
        <v>126</v>
      </c>
      <c r="C15" s="295" t="s">
        <v>127</v>
      </c>
      <c r="D15" s="296" t="s">
        <v>113</v>
      </c>
      <c r="E15" s="297">
        <v>1</v>
      </c>
      <c r="F15" s="297">
        <v>0</v>
      </c>
      <c r="G15" s="298">
        <f>E15*F15</f>
        <v>0</v>
      </c>
      <c r="H15" s="299">
        <v>0</v>
      </c>
      <c r="I15" s="300">
        <f>E15*H15</f>
        <v>0</v>
      </c>
      <c r="J15" s="299"/>
      <c r="K15" s="300">
        <f>E15*J15</f>
        <v>0</v>
      </c>
      <c r="O15" s="292">
        <v>2</v>
      </c>
      <c r="AA15" s="261">
        <v>12</v>
      </c>
      <c r="AB15" s="261">
        <v>0</v>
      </c>
      <c r="AC15" s="261">
        <v>1</v>
      </c>
      <c r="AZ15" s="261">
        <v>1</v>
      </c>
      <c r="BA15" s="261">
        <f>IF(AZ15=1,G15,0)</f>
        <v>0</v>
      </c>
      <c r="BB15" s="261">
        <f>IF(AZ15=2,G15,0)</f>
        <v>0</v>
      </c>
      <c r="BC15" s="261">
        <f>IF(AZ15=3,G15,0)</f>
        <v>0</v>
      </c>
      <c r="BD15" s="261">
        <f>IF(AZ15=4,G15,0)</f>
        <v>0</v>
      </c>
      <c r="BE15" s="261">
        <f>IF(AZ15=5,G15,0)</f>
        <v>0</v>
      </c>
      <c r="CA15" s="292">
        <v>12</v>
      </c>
      <c r="CB15" s="292">
        <v>0</v>
      </c>
    </row>
    <row r="16" spans="1:80">
      <c r="A16" s="312"/>
      <c r="B16" s="313" t="s">
        <v>99</v>
      </c>
      <c r="C16" s="314" t="s">
        <v>110</v>
      </c>
      <c r="D16" s="315"/>
      <c r="E16" s="316"/>
      <c r="F16" s="317"/>
      <c r="G16" s="318">
        <f>SUM(G7:G15)</f>
        <v>0</v>
      </c>
      <c r="H16" s="319"/>
      <c r="I16" s="320">
        <f>SUM(I7:I15)</f>
        <v>0</v>
      </c>
      <c r="J16" s="319"/>
      <c r="K16" s="320">
        <f>SUM(K7:K15)</f>
        <v>0</v>
      </c>
      <c r="O16" s="292">
        <v>4</v>
      </c>
      <c r="BA16" s="321">
        <f>SUM(BA7:BA15)</f>
        <v>0</v>
      </c>
      <c r="BB16" s="321">
        <f>SUM(BB7:BB15)</f>
        <v>0</v>
      </c>
      <c r="BC16" s="321">
        <f>SUM(BC7:BC15)</f>
        <v>0</v>
      </c>
      <c r="BD16" s="321">
        <f>SUM(BD7:BD15)</f>
        <v>0</v>
      </c>
      <c r="BE16" s="321">
        <f>SUM(BE7:BE15)</f>
        <v>0</v>
      </c>
    </row>
    <row r="17" spans="1:80">
      <c r="A17" s="282" t="s">
        <v>97</v>
      </c>
      <c r="B17" s="283" t="s">
        <v>128</v>
      </c>
      <c r="C17" s="284" t="s">
        <v>129</v>
      </c>
      <c r="D17" s="285"/>
      <c r="E17" s="286"/>
      <c r="F17" s="286"/>
      <c r="G17" s="287"/>
      <c r="H17" s="288"/>
      <c r="I17" s="289"/>
      <c r="J17" s="290"/>
      <c r="K17" s="291"/>
      <c r="O17" s="292">
        <v>1</v>
      </c>
    </row>
    <row r="18" spans="1:80">
      <c r="A18" s="293">
        <v>9</v>
      </c>
      <c r="B18" s="294" t="s">
        <v>131</v>
      </c>
      <c r="C18" s="295" t="s">
        <v>132</v>
      </c>
      <c r="D18" s="296" t="s">
        <v>113</v>
      </c>
      <c r="E18" s="297">
        <v>1</v>
      </c>
      <c r="F18" s="297">
        <v>0</v>
      </c>
      <c r="G18" s="298">
        <f>E18*F18</f>
        <v>0</v>
      </c>
      <c r="H18" s="299">
        <v>0</v>
      </c>
      <c r="I18" s="300">
        <f>E18*H18</f>
        <v>0</v>
      </c>
      <c r="J18" s="299">
        <v>0</v>
      </c>
      <c r="K18" s="300">
        <f>E18*J18</f>
        <v>0</v>
      </c>
      <c r="O18" s="292">
        <v>2</v>
      </c>
      <c r="AA18" s="261">
        <v>1</v>
      </c>
      <c r="AB18" s="261">
        <v>1</v>
      </c>
      <c r="AC18" s="261">
        <v>1</v>
      </c>
      <c r="AZ18" s="261">
        <v>1</v>
      </c>
      <c r="BA18" s="261">
        <f>IF(AZ18=1,G18,0)</f>
        <v>0</v>
      </c>
      <c r="BB18" s="261">
        <f>IF(AZ18=2,G18,0)</f>
        <v>0</v>
      </c>
      <c r="BC18" s="261">
        <f>IF(AZ18=3,G18,0)</f>
        <v>0</v>
      </c>
      <c r="BD18" s="261">
        <f>IF(AZ18=4,G18,0)</f>
        <v>0</v>
      </c>
      <c r="BE18" s="261">
        <f>IF(AZ18=5,G18,0)</f>
        <v>0</v>
      </c>
      <c r="CA18" s="292">
        <v>1</v>
      </c>
      <c r="CB18" s="292">
        <v>1</v>
      </c>
    </row>
    <row r="19" spans="1:80">
      <c r="A19" s="293">
        <v>10</v>
      </c>
      <c r="B19" s="294" t="s">
        <v>133</v>
      </c>
      <c r="C19" s="295" t="s">
        <v>134</v>
      </c>
      <c r="D19" s="296" t="s">
        <v>113</v>
      </c>
      <c r="E19" s="297">
        <v>1</v>
      </c>
      <c r="F19" s="297">
        <v>0</v>
      </c>
      <c r="G19" s="298">
        <f>E19*F19</f>
        <v>0</v>
      </c>
      <c r="H19" s="299">
        <v>0</v>
      </c>
      <c r="I19" s="300">
        <f>E19*H19</f>
        <v>0</v>
      </c>
      <c r="J19" s="299">
        <v>0</v>
      </c>
      <c r="K19" s="300">
        <f>E19*J19</f>
        <v>0</v>
      </c>
      <c r="O19" s="292">
        <v>2</v>
      </c>
      <c r="AA19" s="261">
        <v>1</v>
      </c>
      <c r="AB19" s="261">
        <v>1</v>
      </c>
      <c r="AC19" s="261">
        <v>1</v>
      </c>
      <c r="AZ19" s="261">
        <v>1</v>
      </c>
      <c r="BA19" s="261">
        <f>IF(AZ19=1,G19,0)</f>
        <v>0</v>
      </c>
      <c r="BB19" s="261">
        <f>IF(AZ19=2,G19,0)</f>
        <v>0</v>
      </c>
      <c r="BC19" s="261">
        <f>IF(AZ19=3,G19,0)</f>
        <v>0</v>
      </c>
      <c r="BD19" s="261">
        <f>IF(AZ19=4,G19,0)</f>
        <v>0</v>
      </c>
      <c r="BE19" s="261">
        <f>IF(AZ19=5,G19,0)</f>
        <v>0</v>
      </c>
      <c r="CA19" s="292">
        <v>1</v>
      </c>
      <c r="CB19" s="292">
        <v>1</v>
      </c>
    </row>
    <row r="20" spans="1:80">
      <c r="A20" s="293">
        <v>11</v>
      </c>
      <c r="B20" s="294" t="s">
        <v>135</v>
      </c>
      <c r="C20" s="295" t="s">
        <v>136</v>
      </c>
      <c r="D20" s="296" t="s">
        <v>113</v>
      </c>
      <c r="E20" s="297">
        <v>1</v>
      </c>
      <c r="F20" s="297">
        <v>0</v>
      </c>
      <c r="G20" s="298">
        <f>E20*F20</f>
        <v>0</v>
      </c>
      <c r="H20" s="299">
        <v>0</v>
      </c>
      <c r="I20" s="300">
        <f>E20*H20</f>
        <v>0</v>
      </c>
      <c r="J20" s="299"/>
      <c r="K20" s="300">
        <f>E20*J20</f>
        <v>0</v>
      </c>
      <c r="O20" s="292">
        <v>2</v>
      </c>
      <c r="AA20" s="261">
        <v>12</v>
      </c>
      <c r="AB20" s="261">
        <v>0</v>
      </c>
      <c r="AC20" s="261">
        <v>15</v>
      </c>
      <c r="AZ20" s="261">
        <v>1</v>
      </c>
      <c r="BA20" s="261">
        <f>IF(AZ20=1,G20,0)</f>
        <v>0</v>
      </c>
      <c r="BB20" s="261">
        <f>IF(AZ20=2,G20,0)</f>
        <v>0</v>
      </c>
      <c r="BC20" s="261">
        <f>IF(AZ20=3,G20,0)</f>
        <v>0</v>
      </c>
      <c r="BD20" s="261">
        <f>IF(AZ20=4,G20,0)</f>
        <v>0</v>
      </c>
      <c r="BE20" s="261">
        <f>IF(AZ20=5,G20,0)</f>
        <v>0</v>
      </c>
      <c r="CA20" s="292">
        <v>12</v>
      </c>
      <c r="CB20" s="292">
        <v>0</v>
      </c>
    </row>
    <row r="21" spans="1:80">
      <c r="A21" s="293">
        <v>12</v>
      </c>
      <c r="B21" s="294" t="s">
        <v>137</v>
      </c>
      <c r="C21" s="295" t="s">
        <v>138</v>
      </c>
      <c r="D21" s="296" t="s">
        <v>113</v>
      </c>
      <c r="E21" s="297">
        <v>1</v>
      </c>
      <c r="F21" s="297">
        <v>0</v>
      </c>
      <c r="G21" s="298">
        <f>E21*F21</f>
        <v>0</v>
      </c>
      <c r="H21" s="299">
        <v>0</v>
      </c>
      <c r="I21" s="300">
        <f>E21*H21</f>
        <v>0</v>
      </c>
      <c r="J21" s="299"/>
      <c r="K21" s="300">
        <f>E21*J21</f>
        <v>0</v>
      </c>
      <c r="O21" s="292">
        <v>2</v>
      </c>
      <c r="AA21" s="261">
        <v>12</v>
      </c>
      <c r="AB21" s="261">
        <v>0</v>
      </c>
      <c r="AC21" s="261">
        <v>2</v>
      </c>
      <c r="AZ21" s="261">
        <v>1</v>
      </c>
      <c r="BA21" s="261">
        <f>IF(AZ21=1,G21,0)</f>
        <v>0</v>
      </c>
      <c r="BB21" s="261">
        <f>IF(AZ21=2,G21,0)</f>
        <v>0</v>
      </c>
      <c r="BC21" s="261">
        <f>IF(AZ21=3,G21,0)</f>
        <v>0</v>
      </c>
      <c r="BD21" s="261">
        <f>IF(AZ21=4,G21,0)</f>
        <v>0</v>
      </c>
      <c r="BE21" s="261">
        <f>IF(AZ21=5,G21,0)</f>
        <v>0</v>
      </c>
      <c r="CA21" s="292">
        <v>12</v>
      </c>
      <c r="CB21" s="292">
        <v>0</v>
      </c>
    </row>
    <row r="22" spans="1:80">
      <c r="A22" s="293">
        <v>13</v>
      </c>
      <c r="B22" s="294" t="s">
        <v>139</v>
      </c>
      <c r="C22" s="295" t="s">
        <v>140</v>
      </c>
      <c r="D22" s="296" t="s">
        <v>113</v>
      </c>
      <c r="E22" s="297">
        <v>1</v>
      </c>
      <c r="F22" s="297">
        <v>0</v>
      </c>
      <c r="G22" s="298">
        <f>E22*F22</f>
        <v>0</v>
      </c>
      <c r="H22" s="299">
        <v>0</v>
      </c>
      <c r="I22" s="300">
        <f>E22*H22</f>
        <v>0</v>
      </c>
      <c r="J22" s="299"/>
      <c r="K22" s="300">
        <f>E22*J22</f>
        <v>0</v>
      </c>
      <c r="O22" s="292">
        <v>2</v>
      </c>
      <c r="AA22" s="261">
        <v>12</v>
      </c>
      <c r="AB22" s="261">
        <v>0</v>
      </c>
      <c r="AC22" s="261">
        <v>3</v>
      </c>
      <c r="AZ22" s="261">
        <v>1</v>
      </c>
      <c r="BA22" s="261">
        <f>IF(AZ22=1,G22,0)</f>
        <v>0</v>
      </c>
      <c r="BB22" s="261">
        <f>IF(AZ22=2,G22,0)</f>
        <v>0</v>
      </c>
      <c r="BC22" s="261">
        <f>IF(AZ22=3,G22,0)</f>
        <v>0</v>
      </c>
      <c r="BD22" s="261">
        <f>IF(AZ22=4,G22,0)</f>
        <v>0</v>
      </c>
      <c r="BE22" s="261">
        <f>IF(AZ22=5,G22,0)</f>
        <v>0</v>
      </c>
      <c r="CA22" s="292">
        <v>12</v>
      </c>
      <c r="CB22" s="292">
        <v>0</v>
      </c>
    </row>
    <row r="23" spans="1:80" ht="22.5">
      <c r="A23" s="293">
        <v>14</v>
      </c>
      <c r="B23" s="294" t="s">
        <v>141</v>
      </c>
      <c r="C23" s="295" t="s">
        <v>142</v>
      </c>
      <c r="D23" s="296" t="s">
        <v>113</v>
      </c>
      <c r="E23" s="297">
        <v>1</v>
      </c>
      <c r="F23" s="297">
        <v>0</v>
      </c>
      <c r="G23" s="298">
        <f>E23*F23</f>
        <v>0</v>
      </c>
      <c r="H23" s="299">
        <v>0</v>
      </c>
      <c r="I23" s="300">
        <f>E23*H23</f>
        <v>0</v>
      </c>
      <c r="J23" s="299"/>
      <c r="K23" s="300">
        <f>E23*J23</f>
        <v>0</v>
      </c>
      <c r="O23" s="292">
        <v>2</v>
      </c>
      <c r="AA23" s="261">
        <v>12</v>
      </c>
      <c r="AB23" s="261">
        <v>0</v>
      </c>
      <c r="AC23" s="261">
        <v>18</v>
      </c>
      <c r="AZ23" s="261">
        <v>1</v>
      </c>
      <c r="BA23" s="261">
        <f>IF(AZ23=1,G23,0)</f>
        <v>0</v>
      </c>
      <c r="BB23" s="261">
        <f>IF(AZ23=2,G23,0)</f>
        <v>0</v>
      </c>
      <c r="BC23" s="261">
        <f>IF(AZ23=3,G23,0)</f>
        <v>0</v>
      </c>
      <c r="BD23" s="261">
        <f>IF(AZ23=4,G23,0)</f>
        <v>0</v>
      </c>
      <c r="BE23" s="261">
        <f>IF(AZ23=5,G23,0)</f>
        <v>0</v>
      </c>
      <c r="CA23" s="292">
        <v>12</v>
      </c>
      <c r="CB23" s="292">
        <v>0</v>
      </c>
    </row>
    <row r="24" spans="1:80" ht="22.5">
      <c r="A24" s="293">
        <v>15</v>
      </c>
      <c r="B24" s="294" t="s">
        <v>143</v>
      </c>
      <c r="C24" s="295" t="s">
        <v>144</v>
      </c>
      <c r="D24" s="296" t="s">
        <v>113</v>
      </c>
      <c r="E24" s="297">
        <v>1</v>
      </c>
      <c r="F24" s="297">
        <v>0</v>
      </c>
      <c r="G24" s="298">
        <f>E24*F24</f>
        <v>0</v>
      </c>
      <c r="H24" s="299">
        <v>0</v>
      </c>
      <c r="I24" s="300">
        <f>E24*H24</f>
        <v>0</v>
      </c>
      <c r="J24" s="299"/>
      <c r="K24" s="300">
        <f>E24*J24</f>
        <v>0</v>
      </c>
      <c r="O24" s="292">
        <v>2</v>
      </c>
      <c r="AA24" s="261">
        <v>12</v>
      </c>
      <c r="AB24" s="261">
        <v>0</v>
      </c>
      <c r="AC24" s="261">
        <v>5</v>
      </c>
      <c r="AZ24" s="261">
        <v>1</v>
      </c>
      <c r="BA24" s="261">
        <f>IF(AZ24=1,G24,0)</f>
        <v>0</v>
      </c>
      <c r="BB24" s="261">
        <f>IF(AZ24=2,G24,0)</f>
        <v>0</v>
      </c>
      <c r="BC24" s="261">
        <f>IF(AZ24=3,G24,0)</f>
        <v>0</v>
      </c>
      <c r="BD24" s="261">
        <f>IF(AZ24=4,G24,0)</f>
        <v>0</v>
      </c>
      <c r="BE24" s="261">
        <f>IF(AZ24=5,G24,0)</f>
        <v>0</v>
      </c>
      <c r="CA24" s="292">
        <v>12</v>
      </c>
      <c r="CB24" s="292">
        <v>0</v>
      </c>
    </row>
    <row r="25" spans="1:80" ht="22.5">
      <c r="A25" s="293">
        <v>16</v>
      </c>
      <c r="B25" s="294" t="s">
        <v>145</v>
      </c>
      <c r="C25" s="295" t="s">
        <v>146</v>
      </c>
      <c r="D25" s="296" t="s">
        <v>113</v>
      </c>
      <c r="E25" s="297">
        <v>1</v>
      </c>
      <c r="F25" s="297">
        <v>0</v>
      </c>
      <c r="G25" s="298">
        <f>E25*F25</f>
        <v>0</v>
      </c>
      <c r="H25" s="299">
        <v>0</v>
      </c>
      <c r="I25" s="300">
        <f>E25*H25</f>
        <v>0</v>
      </c>
      <c r="J25" s="299"/>
      <c r="K25" s="300">
        <f>E25*J25</f>
        <v>0</v>
      </c>
      <c r="O25" s="292">
        <v>2</v>
      </c>
      <c r="AA25" s="261">
        <v>12</v>
      </c>
      <c r="AB25" s="261">
        <v>0</v>
      </c>
      <c r="AC25" s="261">
        <v>19</v>
      </c>
      <c r="AZ25" s="261">
        <v>1</v>
      </c>
      <c r="BA25" s="261">
        <f>IF(AZ25=1,G25,0)</f>
        <v>0</v>
      </c>
      <c r="BB25" s="261">
        <f>IF(AZ25=2,G25,0)</f>
        <v>0</v>
      </c>
      <c r="BC25" s="261">
        <f>IF(AZ25=3,G25,0)</f>
        <v>0</v>
      </c>
      <c r="BD25" s="261">
        <f>IF(AZ25=4,G25,0)</f>
        <v>0</v>
      </c>
      <c r="BE25" s="261">
        <f>IF(AZ25=5,G25,0)</f>
        <v>0</v>
      </c>
      <c r="CA25" s="292">
        <v>12</v>
      </c>
      <c r="CB25" s="292">
        <v>0</v>
      </c>
    </row>
    <row r="26" spans="1:80">
      <c r="A26" s="312"/>
      <c r="B26" s="313" t="s">
        <v>99</v>
      </c>
      <c r="C26" s="314" t="s">
        <v>130</v>
      </c>
      <c r="D26" s="315"/>
      <c r="E26" s="316"/>
      <c r="F26" s="317"/>
      <c r="G26" s="318">
        <f>SUM(G17:G25)</f>
        <v>0</v>
      </c>
      <c r="H26" s="319"/>
      <c r="I26" s="320">
        <f>SUM(I17:I25)</f>
        <v>0</v>
      </c>
      <c r="J26" s="319"/>
      <c r="K26" s="320">
        <f>SUM(K17:K25)</f>
        <v>0</v>
      </c>
      <c r="O26" s="292">
        <v>4</v>
      </c>
      <c r="BA26" s="321">
        <f>SUM(BA17:BA25)</f>
        <v>0</v>
      </c>
      <c r="BB26" s="321">
        <f>SUM(BB17:BB25)</f>
        <v>0</v>
      </c>
      <c r="BC26" s="321">
        <f>SUM(BC17:BC25)</f>
        <v>0</v>
      </c>
      <c r="BD26" s="321">
        <f>SUM(BD17:BD25)</f>
        <v>0</v>
      </c>
      <c r="BE26" s="321">
        <f>SUM(BE17:BE25)</f>
        <v>0</v>
      </c>
    </row>
    <row r="27" spans="1:80">
      <c r="E27" s="261"/>
    </row>
    <row r="28" spans="1:80">
      <c r="E28" s="261"/>
    </row>
    <row r="29" spans="1:80">
      <c r="E29" s="261"/>
    </row>
    <row r="30" spans="1:80">
      <c r="E30" s="261"/>
    </row>
    <row r="31" spans="1:80">
      <c r="E31" s="261"/>
    </row>
    <row r="32" spans="1:80">
      <c r="E32" s="261"/>
    </row>
    <row r="33" spans="5:5">
      <c r="E33" s="261"/>
    </row>
    <row r="34" spans="5:5">
      <c r="E34" s="261"/>
    </row>
    <row r="35" spans="5:5">
      <c r="E35" s="261"/>
    </row>
    <row r="36" spans="5:5">
      <c r="E36" s="261"/>
    </row>
    <row r="37" spans="5:5">
      <c r="E37" s="261"/>
    </row>
    <row r="38" spans="5:5">
      <c r="E38" s="261"/>
    </row>
    <row r="39" spans="5:5">
      <c r="E39" s="261"/>
    </row>
    <row r="40" spans="5:5">
      <c r="E40" s="261"/>
    </row>
    <row r="41" spans="5:5">
      <c r="E41" s="261"/>
    </row>
    <row r="42" spans="5:5">
      <c r="E42" s="261"/>
    </row>
    <row r="43" spans="5:5">
      <c r="E43" s="261"/>
    </row>
    <row r="44" spans="5:5">
      <c r="E44" s="261"/>
    </row>
    <row r="45" spans="5:5">
      <c r="E45" s="261"/>
    </row>
    <row r="46" spans="5:5">
      <c r="E46" s="261"/>
    </row>
    <row r="47" spans="5:5">
      <c r="E47" s="261"/>
    </row>
    <row r="48" spans="5:5">
      <c r="E48" s="261"/>
    </row>
    <row r="49" spans="1:7">
      <c r="E49" s="261"/>
    </row>
    <row r="50" spans="1:7">
      <c r="A50" s="311"/>
      <c r="B50" s="311"/>
      <c r="C50" s="311"/>
      <c r="D50" s="311"/>
      <c r="E50" s="311"/>
      <c r="F50" s="311"/>
      <c r="G50" s="311"/>
    </row>
    <row r="51" spans="1:7">
      <c r="A51" s="311"/>
      <c r="B51" s="311"/>
      <c r="C51" s="311"/>
      <c r="D51" s="311"/>
      <c r="E51" s="311"/>
      <c r="F51" s="311"/>
      <c r="G51" s="311"/>
    </row>
    <row r="52" spans="1:7">
      <c r="A52" s="311"/>
      <c r="B52" s="311"/>
      <c r="C52" s="311"/>
      <c r="D52" s="311"/>
      <c r="E52" s="311"/>
      <c r="F52" s="311"/>
      <c r="G52" s="311"/>
    </row>
    <row r="53" spans="1:7">
      <c r="A53" s="311"/>
      <c r="B53" s="311"/>
      <c r="C53" s="311"/>
      <c r="D53" s="311"/>
      <c r="E53" s="311"/>
      <c r="F53" s="311"/>
      <c r="G53" s="311"/>
    </row>
    <row r="54" spans="1:7">
      <c r="E54" s="261"/>
    </row>
    <row r="55" spans="1:7">
      <c r="E55" s="261"/>
    </row>
    <row r="56" spans="1:7">
      <c r="E56" s="261"/>
    </row>
    <row r="57" spans="1:7">
      <c r="E57" s="261"/>
    </row>
    <row r="58" spans="1:7">
      <c r="E58" s="261"/>
    </row>
    <row r="59" spans="1:7">
      <c r="E59" s="261"/>
    </row>
    <row r="60" spans="1:7">
      <c r="E60" s="261"/>
    </row>
    <row r="61" spans="1:7">
      <c r="E61" s="261"/>
    </row>
    <row r="62" spans="1:7">
      <c r="E62" s="261"/>
    </row>
    <row r="63" spans="1:7">
      <c r="E63" s="261"/>
    </row>
    <row r="64" spans="1:7">
      <c r="E64" s="261"/>
    </row>
    <row r="65" spans="5:5">
      <c r="E65" s="261"/>
    </row>
    <row r="66" spans="5:5">
      <c r="E66" s="261"/>
    </row>
    <row r="67" spans="5:5">
      <c r="E67" s="261"/>
    </row>
    <row r="68" spans="5:5">
      <c r="E68" s="261"/>
    </row>
    <row r="69" spans="5:5">
      <c r="E69" s="261"/>
    </row>
    <row r="70" spans="5:5">
      <c r="E70" s="261"/>
    </row>
    <row r="71" spans="5:5">
      <c r="E71" s="261"/>
    </row>
    <row r="72" spans="5:5">
      <c r="E72" s="261"/>
    </row>
    <row r="73" spans="5:5">
      <c r="E73" s="261"/>
    </row>
    <row r="74" spans="5:5">
      <c r="E74" s="261"/>
    </row>
    <row r="75" spans="5:5">
      <c r="E75" s="261"/>
    </row>
    <row r="76" spans="5:5">
      <c r="E76" s="261"/>
    </row>
    <row r="77" spans="5:5">
      <c r="E77" s="261"/>
    </row>
    <row r="78" spans="5:5">
      <c r="E78" s="261"/>
    </row>
    <row r="79" spans="5:5">
      <c r="E79" s="261"/>
    </row>
    <row r="80" spans="5:5">
      <c r="E80" s="261"/>
    </row>
    <row r="81" spans="1:7">
      <c r="E81" s="261"/>
    </row>
    <row r="82" spans="1:7">
      <c r="E82" s="261"/>
    </row>
    <row r="83" spans="1:7">
      <c r="E83" s="261"/>
    </row>
    <row r="84" spans="1:7">
      <c r="E84" s="261"/>
    </row>
    <row r="85" spans="1:7">
      <c r="A85" s="322"/>
      <c r="B85" s="322"/>
    </row>
    <row r="86" spans="1:7">
      <c r="A86" s="311"/>
      <c r="B86" s="311"/>
      <c r="C86" s="323"/>
      <c r="D86" s="323"/>
      <c r="E86" s="324"/>
      <c r="F86" s="323"/>
      <c r="G86" s="325"/>
    </row>
    <row r="87" spans="1:7">
      <c r="A87" s="326"/>
      <c r="B87" s="326"/>
      <c r="C87" s="311"/>
      <c r="D87" s="311"/>
      <c r="E87" s="327"/>
      <c r="F87" s="311"/>
      <c r="G87" s="311"/>
    </row>
    <row r="88" spans="1:7">
      <c r="A88" s="311"/>
      <c r="B88" s="311"/>
      <c r="C88" s="311"/>
      <c r="D88" s="311"/>
      <c r="E88" s="327"/>
      <c r="F88" s="311"/>
      <c r="G88" s="311"/>
    </row>
    <row r="89" spans="1:7">
      <c r="A89" s="311"/>
      <c r="B89" s="311"/>
      <c r="C89" s="311"/>
      <c r="D89" s="311"/>
      <c r="E89" s="327"/>
      <c r="F89" s="311"/>
      <c r="G89" s="311"/>
    </row>
    <row r="90" spans="1:7">
      <c r="A90" s="311"/>
      <c r="B90" s="311"/>
      <c r="C90" s="311"/>
      <c r="D90" s="311"/>
      <c r="E90" s="327"/>
      <c r="F90" s="311"/>
      <c r="G90" s="311"/>
    </row>
    <row r="91" spans="1:7">
      <c r="A91" s="311"/>
      <c r="B91" s="311"/>
      <c r="C91" s="311"/>
      <c r="D91" s="311"/>
      <c r="E91" s="327"/>
      <c r="F91" s="311"/>
      <c r="G91" s="311"/>
    </row>
    <row r="92" spans="1:7">
      <c r="A92" s="311"/>
      <c r="B92" s="311"/>
      <c r="C92" s="311"/>
      <c r="D92" s="311"/>
      <c r="E92" s="327"/>
      <c r="F92" s="311"/>
      <c r="G92" s="311"/>
    </row>
    <row r="93" spans="1:7">
      <c r="A93" s="311"/>
      <c r="B93" s="311"/>
      <c r="C93" s="311"/>
      <c r="D93" s="311"/>
      <c r="E93" s="327"/>
      <c r="F93" s="311"/>
      <c r="G93" s="311"/>
    </row>
    <row r="94" spans="1:7">
      <c r="A94" s="311"/>
      <c r="B94" s="311"/>
      <c r="C94" s="311"/>
      <c r="D94" s="311"/>
      <c r="E94" s="327"/>
      <c r="F94" s="311"/>
      <c r="G94" s="311"/>
    </row>
    <row r="95" spans="1:7">
      <c r="A95" s="311"/>
      <c r="B95" s="311"/>
      <c r="C95" s="311"/>
      <c r="D95" s="311"/>
      <c r="E95" s="327"/>
      <c r="F95" s="311"/>
      <c r="G95" s="311"/>
    </row>
    <row r="96" spans="1:7">
      <c r="A96" s="311"/>
      <c r="B96" s="311"/>
      <c r="C96" s="311"/>
      <c r="D96" s="311"/>
      <c r="E96" s="327"/>
      <c r="F96" s="311"/>
      <c r="G96" s="311"/>
    </row>
    <row r="97" spans="1:7">
      <c r="A97" s="311"/>
      <c r="B97" s="311"/>
      <c r="C97" s="311"/>
      <c r="D97" s="311"/>
      <c r="E97" s="327"/>
      <c r="F97" s="311"/>
      <c r="G97" s="311"/>
    </row>
    <row r="98" spans="1:7">
      <c r="A98" s="311"/>
      <c r="B98" s="311"/>
      <c r="C98" s="311"/>
      <c r="D98" s="311"/>
      <c r="E98" s="327"/>
      <c r="F98" s="311"/>
      <c r="G98" s="311"/>
    </row>
    <row r="99" spans="1:7">
      <c r="A99" s="311"/>
      <c r="B99" s="311"/>
      <c r="C99" s="311"/>
      <c r="D99" s="311"/>
      <c r="E99" s="327"/>
      <c r="F99" s="311"/>
      <c r="G99" s="311"/>
    </row>
  </sheetData>
  <mergeCells count="4"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List22"/>
  <dimension ref="A1:BE51"/>
  <sheetViews>
    <sheetView topLeftCell="A34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156</v>
      </c>
      <c r="D2" s="105" t="s">
        <v>157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156</v>
      </c>
      <c r="B5" s="118"/>
      <c r="C5" s="119" t="s">
        <v>157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01 SO 01 Rek'!E18</f>
        <v>0</v>
      </c>
      <c r="D15" s="160" t="str">
        <f>'SO 01 SO 01 Rek'!A23</f>
        <v>Ztížené výrobní podmínky</v>
      </c>
      <c r="E15" s="161"/>
      <c r="F15" s="162"/>
      <c r="G15" s="159">
        <f>'SO 01 SO 01 Rek'!I23</f>
        <v>0</v>
      </c>
    </row>
    <row r="16" spans="1:57" ht="15.95" customHeight="1">
      <c r="A16" s="157" t="s">
        <v>52</v>
      </c>
      <c r="B16" s="158" t="s">
        <v>53</v>
      </c>
      <c r="C16" s="159">
        <f>'SO 01 SO 01 Rek'!F18</f>
        <v>0</v>
      </c>
      <c r="D16" s="109" t="str">
        <f>'SO 01 SO 01 Rek'!A24</f>
        <v>Oborová přirážka</v>
      </c>
      <c r="E16" s="163"/>
      <c r="F16" s="164"/>
      <c r="G16" s="159">
        <f>'SO 01 SO 01 Rek'!I24</f>
        <v>0</v>
      </c>
    </row>
    <row r="17" spans="1:7" ht="15.95" customHeight="1">
      <c r="A17" s="157" t="s">
        <v>54</v>
      </c>
      <c r="B17" s="158" t="s">
        <v>55</v>
      </c>
      <c r="C17" s="159">
        <f>'SO 01 SO 01 Rek'!H18</f>
        <v>0</v>
      </c>
      <c r="D17" s="109" t="str">
        <f>'SO 01 SO 01 Rek'!A25</f>
        <v>Přesun stavebních kapacit</v>
      </c>
      <c r="E17" s="163"/>
      <c r="F17" s="164"/>
      <c r="G17" s="159">
        <f>'SO 01 SO 01 Rek'!I25</f>
        <v>0</v>
      </c>
    </row>
    <row r="18" spans="1:7" ht="15.95" customHeight="1">
      <c r="A18" s="165" t="s">
        <v>56</v>
      </c>
      <c r="B18" s="166" t="s">
        <v>57</v>
      </c>
      <c r="C18" s="159">
        <f>'SO 01 SO 01 Rek'!G18</f>
        <v>0</v>
      </c>
      <c r="D18" s="109" t="str">
        <f>'SO 01 SO 01 Rek'!A26</f>
        <v>Mimostaveništní doprava</v>
      </c>
      <c r="E18" s="163"/>
      <c r="F18" s="164"/>
      <c r="G18" s="159">
        <f>'SO 01 SO 01 Rek'!I26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01 SO 01 Rek'!A27</f>
        <v>Zařízení staveniště</v>
      </c>
      <c r="E19" s="163"/>
      <c r="F19" s="164"/>
      <c r="G19" s="159">
        <f>'SO 01 SO 01 Rek'!I27</f>
        <v>0</v>
      </c>
    </row>
    <row r="20" spans="1:7" ht="15.95" customHeight="1">
      <c r="A20" s="167"/>
      <c r="B20" s="158"/>
      <c r="C20" s="159"/>
      <c r="D20" s="109" t="str">
        <f>'SO 01 SO 01 Rek'!A28</f>
        <v>Provoz investora</v>
      </c>
      <c r="E20" s="163"/>
      <c r="F20" s="164"/>
      <c r="G20" s="159">
        <f>'SO 01 SO 01 Rek'!I28</f>
        <v>0</v>
      </c>
    </row>
    <row r="21" spans="1:7" ht="15.95" customHeight="1">
      <c r="A21" s="167" t="s">
        <v>29</v>
      </c>
      <c r="B21" s="158"/>
      <c r="C21" s="159">
        <f>'SO 01 SO 01 Rek'!I18</f>
        <v>0</v>
      </c>
      <c r="D21" s="109" t="str">
        <f>'SO 01 SO 01 Rek'!A29</f>
        <v>Kompletační činnost (IČD)</v>
      </c>
      <c r="E21" s="163"/>
      <c r="F21" s="164"/>
      <c r="G21" s="159">
        <f>'SO 01 SO 01 Rek'!I29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01 SO 01 Rek'!H31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 t="s">
        <v>456</v>
      </c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List32"/>
  <dimension ref="A1:BE82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9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156</v>
      </c>
      <c r="I1" s="212"/>
    </row>
    <row r="2" spans="1:9" ht="13.5" thickBot="1">
      <c r="A2" s="213" t="s">
        <v>76</v>
      </c>
      <c r="B2" s="214"/>
      <c r="C2" s="215" t="s">
        <v>158</v>
      </c>
      <c r="D2" s="216"/>
      <c r="E2" s="217"/>
      <c r="F2" s="216"/>
      <c r="G2" s="218" t="s">
        <v>157</v>
      </c>
      <c r="H2" s="219"/>
      <c r="I2" s="220"/>
    </row>
    <row r="3" spans="1:9" ht="13.5" thickTop="1">
      <c r="F3" s="137"/>
    </row>
    <row r="4" spans="1:9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9" ht="13.5" thickBot="1"/>
    <row r="6" spans="1:9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9" s="137" customFormat="1">
      <c r="A7" s="328" t="str">
        <f>'SO 01 SO 01 Pol'!B7</f>
        <v>61</v>
      </c>
      <c r="B7" s="70" t="str">
        <f>'SO 01 SO 01 Pol'!C7</f>
        <v>Upravy povrchů vnitřní</v>
      </c>
      <c r="D7" s="230"/>
      <c r="E7" s="329">
        <f>'SO 01 SO 01 Pol'!BA32</f>
        <v>0</v>
      </c>
      <c r="F7" s="330">
        <f>'SO 01 SO 01 Pol'!BB32</f>
        <v>0</v>
      </c>
      <c r="G7" s="330">
        <f>'SO 01 SO 01 Pol'!BC32</f>
        <v>0</v>
      </c>
      <c r="H7" s="330">
        <f>'SO 01 SO 01 Pol'!BD32</f>
        <v>0</v>
      </c>
      <c r="I7" s="331">
        <f>'SO 01 SO 01 Pol'!BE32</f>
        <v>0</v>
      </c>
    </row>
    <row r="8" spans="1:9" s="137" customFormat="1">
      <c r="A8" s="328" t="str">
        <f>'SO 01 SO 01 Pol'!B33</f>
        <v>62</v>
      </c>
      <c r="B8" s="70" t="str">
        <f>'SO 01 SO 01 Pol'!C33</f>
        <v>Úpravy povrchů vnější</v>
      </c>
      <c r="D8" s="230"/>
      <c r="E8" s="329">
        <f>'SO 01 SO 01 Pol'!BA46</f>
        <v>0</v>
      </c>
      <c r="F8" s="330">
        <f>'SO 01 SO 01 Pol'!BB46</f>
        <v>0</v>
      </c>
      <c r="G8" s="330">
        <f>'SO 01 SO 01 Pol'!BC46</f>
        <v>0</v>
      </c>
      <c r="H8" s="330">
        <f>'SO 01 SO 01 Pol'!BD46</f>
        <v>0</v>
      </c>
      <c r="I8" s="331">
        <f>'SO 01 SO 01 Pol'!BE46</f>
        <v>0</v>
      </c>
    </row>
    <row r="9" spans="1:9" s="137" customFormat="1">
      <c r="A9" s="328" t="str">
        <f>'SO 01 SO 01 Pol'!B47</f>
        <v>64</v>
      </c>
      <c r="B9" s="70" t="str">
        <f>'SO 01 SO 01 Pol'!C47</f>
        <v>Výplně otvorů</v>
      </c>
      <c r="D9" s="230"/>
      <c r="E9" s="329">
        <f>'SO 01 SO 01 Pol'!BA155</f>
        <v>0</v>
      </c>
      <c r="F9" s="330">
        <f>'SO 01 SO 01 Pol'!BB155</f>
        <v>0</v>
      </c>
      <c r="G9" s="330">
        <f>'SO 01 SO 01 Pol'!BC155</f>
        <v>0</v>
      </c>
      <c r="H9" s="330">
        <f>'SO 01 SO 01 Pol'!BD155</f>
        <v>0</v>
      </c>
      <c r="I9" s="331">
        <f>'SO 01 SO 01 Pol'!BE155</f>
        <v>0</v>
      </c>
    </row>
    <row r="10" spans="1:9" s="137" customFormat="1">
      <c r="A10" s="328" t="str">
        <f>'SO 01 SO 01 Pol'!B156</f>
        <v>95</v>
      </c>
      <c r="B10" s="70" t="str">
        <f>'SO 01 SO 01 Pol'!C156</f>
        <v>Dokončovací konstrukce na pozemních stavbách</v>
      </c>
      <c r="D10" s="230"/>
      <c r="E10" s="329">
        <f>'SO 01 SO 01 Pol'!BA181</f>
        <v>0</v>
      </c>
      <c r="F10" s="330">
        <f>'SO 01 SO 01 Pol'!BB181</f>
        <v>0</v>
      </c>
      <c r="G10" s="330">
        <f>'SO 01 SO 01 Pol'!BC181</f>
        <v>0</v>
      </c>
      <c r="H10" s="330">
        <f>'SO 01 SO 01 Pol'!BD181</f>
        <v>0</v>
      </c>
      <c r="I10" s="331">
        <f>'SO 01 SO 01 Pol'!BE181</f>
        <v>0</v>
      </c>
    </row>
    <row r="11" spans="1:9" s="137" customFormat="1">
      <c r="A11" s="328" t="str">
        <f>'SO 01 SO 01 Pol'!B182</f>
        <v>96</v>
      </c>
      <c r="B11" s="70" t="str">
        <f>'SO 01 SO 01 Pol'!C182</f>
        <v>Bourání konstrukcí</v>
      </c>
      <c r="D11" s="230"/>
      <c r="E11" s="329">
        <f>'SO 01 SO 01 Pol'!BA279</f>
        <v>0</v>
      </c>
      <c r="F11" s="330">
        <f>'SO 01 SO 01 Pol'!BB279</f>
        <v>0</v>
      </c>
      <c r="G11" s="330">
        <f>'SO 01 SO 01 Pol'!BC279</f>
        <v>0</v>
      </c>
      <c r="H11" s="330">
        <f>'SO 01 SO 01 Pol'!BD279</f>
        <v>0</v>
      </c>
      <c r="I11" s="331">
        <f>'SO 01 SO 01 Pol'!BE279</f>
        <v>0</v>
      </c>
    </row>
    <row r="12" spans="1:9" s="137" customFormat="1">
      <c r="A12" s="328" t="str">
        <f>'SO 01 SO 01 Pol'!B280</f>
        <v>99</v>
      </c>
      <c r="B12" s="70" t="str">
        <f>'SO 01 SO 01 Pol'!C280</f>
        <v>Staveništní přesun hmot</v>
      </c>
      <c r="D12" s="230"/>
      <c r="E12" s="329">
        <f>'SO 01 SO 01 Pol'!BA282</f>
        <v>0</v>
      </c>
      <c r="F12" s="330">
        <f>'SO 01 SO 01 Pol'!BB282</f>
        <v>0</v>
      </c>
      <c r="G12" s="330">
        <f>'SO 01 SO 01 Pol'!BC282</f>
        <v>0</v>
      </c>
      <c r="H12" s="330">
        <f>'SO 01 SO 01 Pol'!BD282</f>
        <v>0</v>
      </c>
      <c r="I12" s="331">
        <f>'SO 01 SO 01 Pol'!BE282</f>
        <v>0</v>
      </c>
    </row>
    <row r="13" spans="1:9" s="137" customFormat="1">
      <c r="A13" s="328" t="str">
        <f>'SO 01 SO 01 Pol'!B283</f>
        <v>764</v>
      </c>
      <c r="B13" s="70" t="str">
        <f>'SO 01 SO 01 Pol'!C283</f>
        <v>Konstrukce klempířské</v>
      </c>
      <c r="D13" s="230"/>
      <c r="E13" s="329">
        <f>'SO 01 SO 01 Pol'!BA313</f>
        <v>0</v>
      </c>
      <c r="F13" s="330">
        <f>'SO 01 SO 01 Pol'!BB313</f>
        <v>0</v>
      </c>
      <c r="G13" s="330">
        <f>'SO 01 SO 01 Pol'!BC313</f>
        <v>0</v>
      </c>
      <c r="H13" s="330">
        <f>'SO 01 SO 01 Pol'!BD313</f>
        <v>0</v>
      </c>
      <c r="I13" s="331">
        <f>'SO 01 SO 01 Pol'!BE313</f>
        <v>0</v>
      </c>
    </row>
    <row r="14" spans="1:9" s="137" customFormat="1">
      <c r="A14" s="328" t="str">
        <f>'SO 01 SO 01 Pol'!B314</f>
        <v>766</v>
      </c>
      <c r="B14" s="70" t="str">
        <f>'SO 01 SO 01 Pol'!C314</f>
        <v>Konstrukce truhlářské</v>
      </c>
      <c r="D14" s="230"/>
      <c r="E14" s="329">
        <f>'SO 01 SO 01 Pol'!BA339</f>
        <v>0</v>
      </c>
      <c r="F14" s="330">
        <f>'SO 01 SO 01 Pol'!BB339</f>
        <v>0</v>
      </c>
      <c r="G14" s="330">
        <f>'SO 01 SO 01 Pol'!BC339</f>
        <v>0</v>
      </c>
      <c r="H14" s="330">
        <f>'SO 01 SO 01 Pol'!BD339</f>
        <v>0</v>
      </c>
      <c r="I14" s="331">
        <f>'SO 01 SO 01 Pol'!BE339</f>
        <v>0</v>
      </c>
    </row>
    <row r="15" spans="1:9" s="137" customFormat="1">
      <c r="A15" s="328" t="str">
        <f>'SO 01 SO 01 Pol'!B340</f>
        <v>767</v>
      </c>
      <c r="B15" s="70" t="str">
        <f>'SO 01 SO 01 Pol'!C340</f>
        <v>Konstrukce zámečnické</v>
      </c>
      <c r="D15" s="230"/>
      <c r="E15" s="329">
        <f>'SO 01 SO 01 Pol'!BA377</f>
        <v>0</v>
      </c>
      <c r="F15" s="330">
        <f>'SO 01 SO 01 Pol'!BB377</f>
        <v>0</v>
      </c>
      <c r="G15" s="330">
        <f>'SO 01 SO 01 Pol'!BC377</f>
        <v>0</v>
      </c>
      <c r="H15" s="330">
        <f>'SO 01 SO 01 Pol'!BD377</f>
        <v>0</v>
      </c>
      <c r="I15" s="331">
        <f>'SO 01 SO 01 Pol'!BE377</f>
        <v>0</v>
      </c>
    </row>
    <row r="16" spans="1:9" s="137" customFormat="1">
      <c r="A16" s="328" t="str">
        <f>'SO 01 SO 01 Pol'!B378</f>
        <v>784</v>
      </c>
      <c r="B16" s="70" t="str">
        <f>'SO 01 SO 01 Pol'!C378</f>
        <v>Malby</v>
      </c>
      <c r="D16" s="230"/>
      <c r="E16" s="329">
        <f>'SO 01 SO 01 Pol'!BA427</f>
        <v>0</v>
      </c>
      <c r="F16" s="330">
        <f>'SO 01 SO 01 Pol'!BB427</f>
        <v>0</v>
      </c>
      <c r="G16" s="330">
        <f>'SO 01 SO 01 Pol'!BC427</f>
        <v>0</v>
      </c>
      <c r="H16" s="330">
        <f>'SO 01 SO 01 Pol'!BD427</f>
        <v>0</v>
      </c>
      <c r="I16" s="331">
        <f>'SO 01 SO 01 Pol'!BE427</f>
        <v>0</v>
      </c>
    </row>
    <row r="17" spans="1:57" s="137" customFormat="1" ht="13.5" thickBot="1">
      <c r="A17" s="328" t="str">
        <f>'SO 01 SO 01 Pol'!B428</f>
        <v>D96</v>
      </c>
      <c r="B17" s="70" t="str">
        <f>'SO 01 SO 01 Pol'!C428</f>
        <v>Přesuny suti a vybouraných hmot</v>
      </c>
      <c r="D17" s="230"/>
      <c r="E17" s="329">
        <f>'SO 01 SO 01 Pol'!BA434</f>
        <v>0</v>
      </c>
      <c r="F17" s="330">
        <f>'SO 01 SO 01 Pol'!BB434</f>
        <v>0</v>
      </c>
      <c r="G17" s="330">
        <f>'SO 01 SO 01 Pol'!BC434</f>
        <v>0</v>
      </c>
      <c r="H17" s="330">
        <f>'SO 01 SO 01 Pol'!BD434</f>
        <v>0</v>
      </c>
      <c r="I17" s="331">
        <f>'SO 01 SO 01 Pol'!BE434</f>
        <v>0</v>
      </c>
    </row>
    <row r="18" spans="1:57" s="14" customFormat="1" ht="13.5" thickBot="1">
      <c r="A18" s="231"/>
      <c r="B18" s="232" t="s">
        <v>79</v>
      </c>
      <c r="C18" s="232"/>
      <c r="D18" s="233"/>
      <c r="E18" s="234">
        <f>SUM(E7:E17)</f>
        <v>0</v>
      </c>
      <c r="F18" s="235">
        <f>SUM(F7:F17)</f>
        <v>0</v>
      </c>
      <c r="G18" s="235">
        <f>SUM(G7:G17)</f>
        <v>0</v>
      </c>
      <c r="H18" s="235">
        <f>SUM(H7:H17)</f>
        <v>0</v>
      </c>
      <c r="I18" s="236">
        <f>SUM(I7:I17)</f>
        <v>0</v>
      </c>
    </row>
    <row r="19" spans="1:57">
      <c r="A19" s="137"/>
      <c r="B19" s="137"/>
      <c r="C19" s="137"/>
      <c r="D19" s="137"/>
      <c r="E19" s="137"/>
      <c r="F19" s="137"/>
      <c r="G19" s="137"/>
      <c r="H19" s="137"/>
      <c r="I19" s="137"/>
    </row>
    <row r="20" spans="1:57" ht="19.5" customHeight="1">
      <c r="A20" s="222" t="s">
        <v>80</v>
      </c>
      <c r="B20" s="222"/>
      <c r="C20" s="222"/>
      <c r="D20" s="222"/>
      <c r="E20" s="222"/>
      <c r="F20" s="222"/>
      <c r="G20" s="237"/>
      <c r="H20" s="222"/>
      <c r="I20" s="222"/>
      <c r="BA20" s="143"/>
      <c r="BB20" s="143"/>
      <c r="BC20" s="143"/>
      <c r="BD20" s="143"/>
      <c r="BE20" s="143"/>
    </row>
    <row r="21" spans="1:57" ht="13.5" thickBot="1"/>
    <row r="22" spans="1:57">
      <c r="A22" s="175" t="s">
        <v>81</v>
      </c>
      <c r="B22" s="176"/>
      <c r="C22" s="176"/>
      <c r="D22" s="238"/>
      <c r="E22" s="239" t="s">
        <v>82</v>
      </c>
      <c r="F22" s="240" t="s">
        <v>12</v>
      </c>
      <c r="G22" s="241" t="s">
        <v>83</v>
      </c>
      <c r="H22" s="242"/>
      <c r="I22" s="243" t="s">
        <v>82</v>
      </c>
    </row>
    <row r="23" spans="1:57">
      <c r="A23" s="167" t="s">
        <v>147</v>
      </c>
      <c r="B23" s="158"/>
      <c r="C23" s="158"/>
      <c r="D23" s="244"/>
      <c r="E23" s="245"/>
      <c r="F23" s="246"/>
      <c r="G23" s="247">
        <v>0</v>
      </c>
      <c r="H23" s="248"/>
      <c r="I23" s="249">
        <f>E23+F23*G23/100</f>
        <v>0</v>
      </c>
      <c r="BA23" s="1">
        <v>0</v>
      </c>
    </row>
    <row r="24" spans="1:57">
      <c r="A24" s="167" t="s">
        <v>148</v>
      </c>
      <c r="B24" s="158"/>
      <c r="C24" s="158"/>
      <c r="D24" s="244"/>
      <c r="E24" s="245"/>
      <c r="F24" s="246"/>
      <c r="G24" s="247">
        <v>0</v>
      </c>
      <c r="H24" s="248"/>
      <c r="I24" s="249">
        <f>E24+F24*G24/100</f>
        <v>0</v>
      </c>
      <c r="BA24" s="1">
        <v>0</v>
      </c>
    </row>
    <row r="25" spans="1:57">
      <c r="A25" s="167" t="s">
        <v>149</v>
      </c>
      <c r="B25" s="158"/>
      <c r="C25" s="158"/>
      <c r="D25" s="244"/>
      <c r="E25" s="245"/>
      <c r="F25" s="246"/>
      <c r="G25" s="247">
        <v>0</v>
      </c>
      <c r="H25" s="248"/>
      <c r="I25" s="249">
        <f>E25+F25*G25/100</f>
        <v>0</v>
      </c>
      <c r="BA25" s="1">
        <v>0</v>
      </c>
    </row>
    <row r="26" spans="1:57">
      <c r="A26" s="167" t="s">
        <v>150</v>
      </c>
      <c r="B26" s="158"/>
      <c r="C26" s="158"/>
      <c r="D26" s="244"/>
      <c r="E26" s="245"/>
      <c r="F26" s="246"/>
      <c r="G26" s="247">
        <v>0</v>
      </c>
      <c r="H26" s="248"/>
      <c r="I26" s="249">
        <f>E26+F26*G26/100</f>
        <v>0</v>
      </c>
      <c r="BA26" s="1">
        <v>0</v>
      </c>
    </row>
    <row r="27" spans="1:57">
      <c r="A27" s="167" t="s">
        <v>151</v>
      </c>
      <c r="B27" s="158"/>
      <c r="C27" s="158"/>
      <c r="D27" s="244"/>
      <c r="E27" s="245"/>
      <c r="F27" s="246"/>
      <c r="G27" s="247">
        <v>0</v>
      </c>
      <c r="H27" s="248"/>
      <c r="I27" s="249">
        <f>E27+F27*G27/100</f>
        <v>0</v>
      </c>
      <c r="BA27" s="1">
        <v>1</v>
      </c>
    </row>
    <row r="28" spans="1:57">
      <c r="A28" s="167" t="s">
        <v>152</v>
      </c>
      <c r="B28" s="158"/>
      <c r="C28" s="158"/>
      <c r="D28" s="244"/>
      <c r="E28" s="245"/>
      <c r="F28" s="246"/>
      <c r="G28" s="247">
        <v>0</v>
      </c>
      <c r="H28" s="248"/>
      <c r="I28" s="249">
        <f>E28+F28*G28/100</f>
        <v>0</v>
      </c>
      <c r="BA28" s="1">
        <v>1</v>
      </c>
    </row>
    <row r="29" spans="1:57">
      <c r="A29" s="167" t="s">
        <v>153</v>
      </c>
      <c r="B29" s="158"/>
      <c r="C29" s="158"/>
      <c r="D29" s="244"/>
      <c r="E29" s="245"/>
      <c r="F29" s="246"/>
      <c r="G29" s="247">
        <v>0</v>
      </c>
      <c r="H29" s="248"/>
      <c r="I29" s="249">
        <f>E29+F29*G29/100</f>
        <v>0</v>
      </c>
      <c r="BA29" s="1">
        <v>2</v>
      </c>
    </row>
    <row r="30" spans="1:57">
      <c r="A30" s="167" t="s">
        <v>154</v>
      </c>
      <c r="B30" s="158"/>
      <c r="C30" s="158"/>
      <c r="D30" s="244"/>
      <c r="E30" s="245"/>
      <c r="F30" s="246"/>
      <c r="G30" s="247">
        <v>0</v>
      </c>
      <c r="H30" s="248"/>
      <c r="I30" s="249">
        <f>E30+F30*G30/100</f>
        <v>0</v>
      </c>
      <c r="BA30" s="1">
        <v>2</v>
      </c>
    </row>
    <row r="31" spans="1:57" ht="13.5" thickBot="1">
      <c r="A31" s="250"/>
      <c r="B31" s="251" t="s">
        <v>84</v>
      </c>
      <c r="C31" s="252"/>
      <c r="D31" s="253"/>
      <c r="E31" s="254"/>
      <c r="F31" s="255"/>
      <c r="G31" s="255"/>
      <c r="H31" s="256">
        <f>SUM(I23:I30)</f>
        <v>0</v>
      </c>
      <c r="I31" s="257"/>
    </row>
    <row r="33" spans="2:9">
      <c r="B33" s="14"/>
      <c r="F33" s="258"/>
      <c r="G33" s="259"/>
      <c r="H33" s="259"/>
      <c r="I33" s="54"/>
    </row>
    <row r="34" spans="2:9">
      <c r="F34" s="258"/>
      <c r="G34" s="259"/>
      <c r="H34" s="259"/>
      <c r="I34" s="54"/>
    </row>
    <row r="35" spans="2:9">
      <c r="F35" s="258"/>
      <c r="G35" s="259"/>
      <c r="H35" s="259"/>
      <c r="I35" s="54"/>
    </row>
    <row r="36" spans="2:9">
      <c r="F36" s="258"/>
      <c r="G36" s="259"/>
      <c r="H36" s="259"/>
      <c r="I36" s="54"/>
    </row>
    <row r="37" spans="2:9">
      <c r="F37" s="258"/>
      <c r="G37" s="259"/>
      <c r="H37" s="259"/>
      <c r="I37" s="54"/>
    </row>
    <row r="38" spans="2:9">
      <c r="F38" s="258"/>
      <c r="G38" s="259"/>
      <c r="H38" s="259"/>
      <c r="I38" s="54"/>
    </row>
    <row r="39" spans="2:9">
      <c r="F39" s="258"/>
      <c r="G39" s="259"/>
      <c r="H39" s="259"/>
      <c r="I39" s="54"/>
    </row>
    <row r="40" spans="2:9">
      <c r="F40" s="258"/>
      <c r="G40" s="259"/>
      <c r="H40" s="259"/>
      <c r="I40" s="54"/>
    </row>
    <row r="41" spans="2:9">
      <c r="F41" s="258"/>
      <c r="G41" s="259"/>
      <c r="H41" s="259"/>
      <c r="I41" s="54"/>
    </row>
    <row r="42" spans="2:9">
      <c r="F42" s="258"/>
      <c r="G42" s="259"/>
      <c r="H42" s="259"/>
      <c r="I42" s="54"/>
    </row>
    <row r="43" spans="2:9">
      <c r="F43" s="258"/>
      <c r="G43" s="259"/>
      <c r="H43" s="259"/>
      <c r="I43" s="54"/>
    </row>
    <row r="44" spans="2:9">
      <c r="F44" s="258"/>
      <c r="G44" s="259"/>
      <c r="H44" s="259"/>
      <c r="I44" s="54"/>
    </row>
    <row r="45" spans="2:9">
      <c r="F45" s="258"/>
      <c r="G45" s="259"/>
      <c r="H45" s="259"/>
      <c r="I45" s="54"/>
    </row>
    <row r="46" spans="2:9">
      <c r="F46" s="258"/>
      <c r="G46" s="259"/>
      <c r="H46" s="259"/>
      <c r="I46" s="54"/>
    </row>
    <row r="47" spans="2:9">
      <c r="F47" s="258"/>
      <c r="G47" s="259"/>
      <c r="H47" s="259"/>
      <c r="I47" s="54"/>
    </row>
    <row r="48" spans="2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  <row r="73" spans="6:9">
      <c r="F73" s="258"/>
      <c r="G73" s="259"/>
      <c r="H73" s="259"/>
      <c r="I73" s="54"/>
    </row>
    <row r="74" spans="6:9">
      <c r="F74" s="258"/>
      <c r="G74" s="259"/>
      <c r="H74" s="259"/>
      <c r="I74" s="54"/>
    </row>
    <row r="75" spans="6:9">
      <c r="F75" s="258"/>
      <c r="G75" s="259"/>
      <c r="H75" s="259"/>
      <c r="I75" s="54"/>
    </row>
    <row r="76" spans="6:9">
      <c r="F76" s="258"/>
      <c r="G76" s="259"/>
      <c r="H76" s="259"/>
      <c r="I76" s="54"/>
    </row>
    <row r="77" spans="6:9">
      <c r="F77" s="258"/>
      <c r="G77" s="259"/>
      <c r="H77" s="259"/>
      <c r="I77" s="54"/>
    </row>
    <row r="78" spans="6:9">
      <c r="F78" s="258"/>
      <c r="G78" s="259"/>
      <c r="H78" s="259"/>
      <c r="I78" s="54"/>
    </row>
    <row r="79" spans="6:9">
      <c r="F79" s="258"/>
      <c r="G79" s="259"/>
      <c r="H79" s="259"/>
      <c r="I79" s="54"/>
    </row>
    <row r="80" spans="6:9">
      <c r="F80" s="258"/>
      <c r="G80" s="259"/>
      <c r="H80" s="259"/>
      <c r="I80" s="54"/>
    </row>
    <row r="81" spans="6:9">
      <c r="F81" s="258"/>
      <c r="G81" s="259"/>
      <c r="H81" s="259"/>
      <c r="I81" s="54"/>
    </row>
    <row r="82" spans="6:9">
      <c r="F82" s="258"/>
      <c r="G82" s="259"/>
      <c r="H82" s="259"/>
      <c r="I82" s="54"/>
    </row>
  </sheetData>
  <mergeCells count="4">
    <mergeCell ref="A1:B1"/>
    <mergeCell ref="A2:B2"/>
    <mergeCell ref="G2:I2"/>
    <mergeCell ref="H31:I31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List3"/>
  <dimension ref="A1:CB507"/>
  <sheetViews>
    <sheetView showGridLines="0" showZeros="0" topLeftCell="A41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01 SO 01 Rek'!H1</f>
        <v>SO 01</v>
      </c>
      <c r="G3" s="268"/>
    </row>
    <row r="4" spans="1:80" ht="13.5" thickBot="1">
      <c r="A4" s="269" t="s">
        <v>76</v>
      </c>
      <c r="B4" s="214"/>
      <c r="C4" s="215" t="s">
        <v>158</v>
      </c>
      <c r="D4" s="270"/>
      <c r="E4" s="271" t="str">
        <f>'SO 01 SO 01 Rek'!G2</f>
        <v>Výměna oken a dveří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159</v>
      </c>
      <c r="C7" s="284" t="s">
        <v>160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162</v>
      </c>
      <c r="C8" s="295" t="s">
        <v>163</v>
      </c>
      <c r="D8" s="296" t="s">
        <v>164</v>
      </c>
      <c r="E8" s="297">
        <v>120.4276</v>
      </c>
      <c r="F8" s="297">
        <v>0</v>
      </c>
      <c r="G8" s="298">
        <f>E8*F8</f>
        <v>0</v>
      </c>
      <c r="H8" s="299">
        <v>5.7000000000000002E-2</v>
      </c>
      <c r="I8" s="300">
        <f>E8*H8</f>
        <v>6.8643732000000002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1</v>
      </c>
      <c r="AC8" s="261">
        <v>1</v>
      </c>
      <c r="AZ8" s="261">
        <v>1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1</v>
      </c>
    </row>
    <row r="9" spans="1:80">
      <c r="A9" s="301"/>
      <c r="B9" s="304"/>
      <c r="C9" s="305" t="s">
        <v>165</v>
      </c>
      <c r="D9" s="306"/>
      <c r="E9" s="307">
        <v>16.11</v>
      </c>
      <c r="F9" s="308"/>
      <c r="G9" s="309"/>
      <c r="H9" s="310"/>
      <c r="I9" s="302"/>
      <c r="J9" s="311"/>
      <c r="K9" s="302"/>
      <c r="M9" s="303" t="s">
        <v>165</v>
      </c>
      <c r="O9" s="292"/>
    </row>
    <row r="10" spans="1:80">
      <c r="A10" s="301"/>
      <c r="B10" s="304"/>
      <c r="C10" s="305" t="s">
        <v>166</v>
      </c>
      <c r="D10" s="306"/>
      <c r="E10" s="307">
        <v>4.59</v>
      </c>
      <c r="F10" s="308"/>
      <c r="G10" s="309"/>
      <c r="H10" s="310"/>
      <c r="I10" s="302"/>
      <c r="J10" s="311"/>
      <c r="K10" s="302"/>
      <c r="M10" s="303" t="s">
        <v>166</v>
      </c>
      <c r="O10" s="292"/>
    </row>
    <row r="11" spans="1:80">
      <c r="A11" s="301"/>
      <c r="B11" s="304"/>
      <c r="C11" s="305" t="s">
        <v>167</v>
      </c>
      <c r="D11" s="306"/>
      <c r="E11" s="307">
        <v>2.718</v>
      </c>
      <c r="F11" s="308"/>
      <c r="G11" s="309"/>
      <c r="H11" s="310"/>
      <c r="I11" s="302"/>
      <c r="J11" s="311"/>
      <c r="K11" s="302"/>
      <c r="M11" s="303" t="s">
        <v>167</v>
      </c>
      <c r="O11" s="292"/>
    </row>
    <row r="12" spans="1:80">
      <c r="A12" s="301"/>
      <c r="B12" s="304"/>
      <c r="C12" s="305" t="s">
        <v>168</v>
      </c>
      <c r="D12" s="306"/>
      <c r="E12" s="307">
        <v>6.1920000000000002</v>
      </c>
      <c r="F12" s="308"/>
      <c r="G12" s="309"/>
      <c r="H12" s="310"/>
      <c r="I12" s="302"/>
      <c r="J12" s="311"/>
      <c r="K12" s="302"/>
      <c r="M12" s="303" t="s">
        <v>168</v>
      </c>
      <c r="O12" s="292"/>
    </row>
    <row r="13" spans="1:80">
      <c r="A13" s="301"/>
      <c r="B13" s="304"/>
      <c r="C13" s="305" t="s">
        <v>169</v>
      </c>
      <c r="D13" s="306"/>
      <c r="E13" s="307">
        <v>2.4119999999999999</v>
      </c>
      <c r="F13" s="308"/>
      <c r="G13" s="309"/>
      <c r="H13" s="310"/>
      <c r="I13" s="302"/>
      <c r="J13" s="311"/>
      <c r="K13" s="302"/>
      <c r="M13" s="303" t="s">
        <v>169</v>
      </c>
      <c r="O13" s="292"/>
    </row>
    <row r="14" spans="1:80">
      <c r="A14" s="301"/>
      <c r="B14" s="304"/>
      <c r="C14" s="305" t="s">
        <v>170</v>
      </c>
      <c r="D14" s="306"/>
      <c r="E14" s="307">
        <v>2.9430000000000001</v>
      </c>
      <c r="F14" s="308"/>
      <c r="G14" s="309"/>
      <c r="H14" s="310"/>
      <c r="I14" s="302"/>
      <c r="J14" s="311"/>
      <c r="K14" s="302"/>
      <c r="M14" s="303" t="s">
        <v>170</v>
      </c>
      <c r="O14" s="292"/>
    </row>
    <row r="15" spans="1:80">
      <c r="A15" s="301"/>
      <c r="B15" s="304"/>
      <c r="C15" s="305" t="s">
        <v>171</v>
      </c>
      <c r="D15" s="306"/>
      <c r="E15" s="307">
        <v>2.79</v>
      </c>
      <c r="F15" s="308"/>
      <c r="G15" s="309"/>
      <c r="H15" s="310"/>
      <c r="I15" s="302"/>
      <c r="J15" s="311"/>
      <c r="K15" s="302"/>
      <c r="M15" s="303" t="s">
        <v>171</v>
      </c>
      <c r="O15" s="292"/>
    </row>
    <row r="16" spans="1:80">
      <c r="A16" s="301"/>
      <c r="B16" s="304"/>
      <c r="C16" s="305" t="s">
        <v>172</v>
      </c>
      <c r="D16" s="306"/>
      <c r="E16" s="307">
        <v>6.93</v>
      </c>
      <c r="F16" s="308"/>
      <c r="G16" s="309"/>
      <c r="H16" s="310"/>
      <c r="I16" s="302"/>
      <c r="J16" s="311"/>
      <c r="K16" s="302"/>
      <c r="M16" s="303" t="s">
        <v>172</v>
      </c>
      <c r="O16" s="292"/>
    </row>
    <row r="17" spans="1:57">
      <c r="A17" s="301"/>
      <c r="B17" s="304"/>
      <c r="C17" s="305" t="s">
        <v>173</v>
      </c>
      <c r="D17" s="306"/>
      <c r="E17" s="307">
        <v>9.5386000000000006</v>
      </c>
      <c r="F17" s="308"/>
      <c r="G17" s="309"/>
      <c r="H17" s="310"/>
      <c r="I17" s="302"/>
      <c r="J17" s="311"/>
      <c r="K17" s="302"/>
      <c r="M17" s="303" t="s">
        <v>173</v>
      </c>
      <c r="O17" s="292"/>
    </row>
    <row r="18" spans="1:57">
      <c r="A18" s="301"/>
      <c r="B18" s="304"/>
      <c r="C18" s="305" t="s">
        <v>174</v>
      </c>
      <c r="D18" s="306"/>
      <c r="E18" s="307">
        <v>4.95</v>
      </c>
      <c r="F18" s="308"/>
      <c r="G18" s="309"/>
      <c r="H18" s="310"/>
      <c r="I18" s="302"/>
      <c r="J18" s="311"/>
      <c r="K18" s="302"/>
      <c r="M18" s="303" t="s">
        <v>174</v>
      </c>
      <c r="O18" s="292"/>
    </row>
    <row r="19" spans="1:57">
      <c r="A19" s="301"/>
      <c r="B19" s="304"/>
      <c r="C19" s="305" t="s">
        <v>175</v>
      </c>
      <c r="D19" s="306"/>
      <c r="E19" s="307">
        <v>4.9139999999999997</v>
      </c>
      <c r="F19" s="308"/>
      <c r="G19" s="309"/>
      <c r="H19" s="310"/>
      <c r="I19" s="302"/>
      <c r="J19" s="311"/>
      <c r="K19" s="302"/>
      <c r="M19" s="303" t="s">
        <v>175</v>
      </c>
      <c r="O19" s="292"/>
    </row>
    <row r="20" spans="1:57">
      <c r="A20" s="301"/>
      <c r="B20" s="304"/>
      <c r="C20" s="305" t="s">
        <v>176</v>
      </c>
      <c r="D20" s="306"/>
      <c r="E20" s="307">
        <v>3.996</v>
      </c>
      <c r="F20" s="308"/>
      <c r="G20" s="309"/>
      <c r="H20" s="310"/>
      <c r="I20" s="302"/>
      <c r="J20" s="311"/>
      <c r="K20" s="302"/>
      <c r="M20" s="303" t="s">
        <v>176</v>
      </c>
      <c r="O20" s="292"/>
    </row>
    <row r="21" spans="1:57">
      <c r="A21" s="301"/>
      <c r="B21" s="304"/>
      <c r="C21" s="305" t="s">
        <v>177</v>
      </c>
      <c r="D21" s="306"/>
      <c r="E21" s="307">
        <v>5.6159999999999997</v>
      </c>
      <c r="F21" s="308"/>
      <c r="G21" s="309"/>
      <c r="H21" s="310"/>
      <c r="I21" s="302"/>
      <c r="J21" s="311"/>
      <c r="K21" s="302"/>
      <c r="M21" s="303" t="s">
        <v>177</v>
      </c>
      <c r="O21" s="292"/>
    </row>
    <row r="22" spans="1:57">
      <c r="A22" s="301"/>
      <c r="B22" s="304"/>
      <c r="C22" s="305" t="s">
        <v>178</v>
      </c>
      <c r="D22" s="306"/>
      <c r="E22" s="307">
        <v>7.101</v>
      </c>
      <c r="F22" s="308"/>
      <c r="G22" s="309"/>
      <c r="H22" s="310"/>
      <c r="I22" s="302"/>
      <c r="J22" s="311"/>
      <c r="K22" s="302"/>
      <c r="M22" s="303" t="s">
        <v>178</v>
      </c>
      <c r="O22" s="292"/>
    </row>
    <row r="23" spans="1:57">
      <c r="A23" s="301"/>
      <c r="B23" s="304"/>
      <c r="C23" s="305" t="s">
        <v>179</v>
      </c>
      <c r="D23" s="306"/>
      <c r="E23" s="307">
        <v>7.3620000000000001</v>
      </c>
      <c r="F23" s="308"/>
      <c r="G23" s="309"/>
      <c r="H23" s="310"/>
      <c r="I23" s="302"/>
      <c r="J23" s="311"/>
      <c r="K23" s="302"/>
      <c r="M23" s="303" t="s">
        <v>179</v>
      </c>
      <c r="O23" s="292"/>
    </row>
    <row r="24" spans="1:57">
      <c r="A24" s="301"/>
      <c r="B24" s="304"/>
      <c r="C24" s="305" t="s">
        <v>180</v>
      </c>
      <c r="D24" s="306"/>
      <c r="E24" s="307">
        <v>8.4689999999999994</v>
      </c>
      <c r="F24" s="308"/>
      <c r="G24" s="309"/>
      <c r="H24" s="310"/>
      <c r="I24" s="302"/>
      <c r="J24" s="311"/>
      <c r="K24" s="302"/>
      <c r="M24" s="303" t="s">
        <v>180</v>
      </c>
      <c r="O24" s="292"/>
    </row>
    <row r="25" spans="1:57">
      <c r="A25" s="301"/>
      <c r="B25" s="304"/>
      <c r="C25" s="305" t="s">
        <v>181</v>
      </c>
      <c r="D25" s="306"/>
      <c r="E25" s="307">
        <v>2.6909999999999998</v>
      </c>
      <c r="F25" s="308"/>
      <c r="G25" s="309"/>
      <c r="H25" s="310"/>
      <c r="I25" s="302"/>
      <c r="J25" s="311"/>
      <c r="K25" s="302"/>
      <c r="M25" s="303" t="s">
        <v>181</v>
      </c>
      <c r="O25" s="292"/>
    </row>
    <row r="26" spans="1:57">
      <c r="A26" s="301"/>
      <c r="B26" s="304"/>
      <c r="C26" s="305" t="s">
        <v>182</v>
      </c>
      <c r="D26" s="306"/>
      <c r="E26" s="307">
        <v>4.3019999999999996</v>
      </c>
      <c r="F26" s="308"/>
      <c r="G26" s="309"/>
      <c r="H26" s="310"/>
      <c r="I26" s="302"/>
      <c r="J26" s="311"/>
      <c r="K26" s="302"/>
      <c r="M26" s="303" t="s">
        <v>182</v>
      </c>
      <c r="O26" s="292"/>
    </row>
    <row r="27" spans="1:57">
      <c r="A27" s="301"/>
      <c r="B27" s="304"/>
      <c r="C27" s="305" t="s">
        <v>183</v>
      </c>
      <c r="D27" s="306"/>
      <c r="E27" s="307">
        <v>4.7969999999999997</v>
      </c>
      <c r="F27" s="308"/>
      <c r="G27" s="309"/>
      <c r="H27" s="310"/>
      <c r="I27" s="302"/>
      <c r="J27" s="311"/>
      <c r="K27" s="302"/>
      <c r="M27" s="303" t="s">
        <v>183</v>
      </c>
      <c r="O27" s="292"/>
    </row>
    <row r="28" spans="1:57">
      <c r="A28" s="301"/>
      <c r="B28" s="304"/>
      <c r="C28" s="305" t="s">
        <v>184</v>
      </c>
      <c r="D28" s="306"/>
      <c r="E28" s="307">
        <v>2.7810000000000001</v>
      </c>
      <c r="F28" s="308"/>
      <c r="G28" s="309"/>
      <c r="H28" s="310"/>
      <c r="I28" s="302"/>
      <c r="J28" s="311"/>
      <c r="K28" s="302"/>
      <c r="M28" s="303" t="s">
        <v>184</v>
      </c>
      <c r="O28" s="292"/>
    </row>
    <row r="29" spans="1:57">
      <c r="A29" s="301"/>
      <c r="B29" s="304"/>
      <c r="C29" s="305" t="s">
        <v>185</v>
      </c>
      <c r="D29" s="306"/>
      <c r="E29" s="307">
        <v>2.2229999999999999</v>
      </c>
      <c r="F29" s="308"/>
      <c r="G29" s="309"/>
      <c r="H29" s="310"/>
      <c r="I29" s="302"/>
      <c r="J29" s="311"/>
      <c r="K29" s="302"/>
      <c r="M29" s="303" t="s">
        <v>185</v>
      </c>
      <c r="O29" s="292"/>
    </row>
    <row r="30" spans="1:57">
      <c r="A30" s="301"/>
      <c r="B30" s="304"/>
      <c r="C30" s="305" t="s">
        <v>186</v>
      </c>
      <c r="D30" s="306"/>
      <c r="E30" s="307">
        <v>4.4370000000000003</v>
      </c>
      <c r="F30" s="308"/>
      <c r="G30" s="309"/>
      <c r="H30" s="310"/>
      <c r="I30" s="302"/>
      <c r="J30" s="311"/>
      <c r="K30" s="302"/>
      <c r="M30" s="303" t="s">
        <v>186</v>
      </c>
      <c r="O30" s="292"/>
    </row>
    <row r="31" spans="1:57">
      <c r="A31" s="301"/>
      <c r="B31" s="304"/>
      <c r="C31" s="305" t="s">
        <v>187</v>
      </c>
      <c r="D31" s="306"/>
      <c r="E31" s="307">
        <v>2.5649999999999999</v>
      </c>
      <c r="F31" s="308"/>
      <c r="G31" s="309"/>
      <c r="H31" s="310"/>
      <c r="I31" s="302"/>
      <c r="J31" s="311"/>
      <c r="K31" s="302"/>
      <c r="M31" s="303" t="s">
        <v>187</v>
      </c>
      <c r="O31" s="292"/>
    </row>
    <row r="32" spans="1:57">
      <c r="A32" s="312"/>
      <c r="B32" s="313" t="s">
        <v>99</v>
      </c>
      <c r="C32" s="314" t="s">
        <v>161</v>
      </c>
      <c r="D32" s="315"/>
      <c r="E32" s="316"/>
      <c r="F32" s="317"/>
      <c r="G32" s="318">
        <f>SUM(G7:G31)</f>
        <v>0</v>
      </c>
      <c r="H32" s="319"/>
      <c r="I32" s="320">
        <f>SUM(I7:I31)</f>
        <v>6.8643732000000002</v>
      </c>
      <c r="J32" s="319"/>
      <c r="K32" s="320">
        <f>SUM(K7:K31)</f>
        <v>0</v>
      </c>
      <c r="O32" s="292">
        <v>4</v>
      </c>
      <c r="BA32" s="321">
        <f>SUM(BA7:BA31)</f>
        <v>0</v>
      </c>
      <c r="BB32" s="321">
        <f>SUM(BB7:BB31)</f>
        <v>0</v>
      </c>
      <c r="BC32" s="321">
        <f>SUM(BC7:BC31)</f>
        <v>0</v>
      </c>
      <c r="BD32" s="321">
        <f>SUM(BD7:BD31)</f>
        <v>0</v>
      </c>
      <c r="BE32" s="321">
        <f>SUM(BE7:BE31)</f>
        <v>0</v>
      </c>
    </row>
    <row r="33" spans="1:80">
      <c r="A33" s="282" t="s">
        <v>97</v>
      </c>
      <c r="B33" s="283" t="s">
        <v>188</v>
      </c>
      <c r="C33" s="284" t="s">
        <v>189</v>
      </c>
      <c r="D33" s="285"/>
      <c r="E33" s="286"/>
      <c r="F33" s="286"/>
      <c r="G33" s="287"/>
      <c r="H33" s="288"/>
      <c r="I33" s="289"/>
      <c r="J33" s="290"/>
      <c r="K33" s="291"/>
      <c r="O33" s="292">
        <v>1</v>
      </c>
    </row>
    <row r="34" spans="1:80">
      <c r="A34" s="293">
        <v>2</v>
      </c>
      <c r="B34" s="294" t="s">
        <v>191</v>
      </c>
      <c r="C34" s="295" t="s">
        <v>192</v>
      </c>
      <c r="D34" s="296" t="s">
        <v>193</v>
      </c>
      <c r="E34" s="297">
        <v>60.39</v>
      </c>
      <c r="F34" s="297">
        <v>0</v>
      </c>
      <c r="G34" s="298">
        <f>E34*F34</f>
        <v>0</v>
      </c>
      <c r="H34" s="299">
        <v>2.12E-2</v>
      </c>
      <c r="I34" s="300">
        <f>E34*H34</f>
        <v>1.280268</v>
      </c>
      <c r="J34" s="299">
        <v>0</v>
      </c>
      <c r="K34" s="300">
        <f>E34*J34</f>
        <v>0</v>
      </c>
      <c r="O34" s="292">
        <v>2</v>
      </c>
      <c r="AA34" s="261">
        <v>1</v>
      </c>
      <c r="AB34" s="261">
        <v>0</v>
      </c>
      <c r="AC34" s="261">
        <v>0</v>
      </c>
      <c r="AZ34" s="261">
        <v>1</v>
      </c>
      <c r="BA34" s="261">
        <f>IF(AZ34=1,G34,0)</f>
        <v>0</v>
      </c>
      <c r="BB34" s="261">
        <f>IF(AZ34=2,G34,0)</f>
        <v>0</v>
      </c>
      <c r="BC34" s="261">
        <f>IF(AZ34=3,G34,0)</f>
        <v>0</v>
      </c>
      <c r="BD34" s="261">
        <f>IF(AZ34=4,G34,0)</f>
        <v>0</v>
      </c>
      <c r="BE34" s="261">
        <f>IF(AZ34=5,G34,0)</f>
        <v>0</v>
      </c>
      <c r="CA34" s="292">
        <v>1</v>
      </c>
      <c r="CB34" s="292">
        <v>0</v>
      </c>
    </row>
    <row r="35" spans="1:80">
      <c r="A35" s="301"/>
      <c r="B35" s="304"/>
      <c r="C35" s="305" t="s">
        <v>194</v>
      </c>
      <c r="D35" s="306"/>
      <c r="E35" s="307">
        <v>11.4</v>
      </c>
      <c r="F35" s="308"/>
      <c r="G35" s="309"/>
      <c r="H35" s="310"/>
      <c r="I35" s="302"/>
      <c r="J35" s="311"/>
      <c r="K35" s="302"/>
      <c r="M35" s="303" t="s">
        <v>194</v>
      </c>
      <c r="O35" s="292"/>
    </row>
    <row r="36" spans="1:80">
      <c r="A36" s="301"/>
      <c r="B36" s="304"/>
      <c r="C36" s="305" t="s">
        <v>195</v>
      </c>
      <c r="D36" s="306"/>
      <c r="E36" s="307">
        <v>8.4</v>
      </c>
      <c r="F36" s="308"/>
      <c r="G36" s="309"/>
      <c r="H36" s="310"/>
      <c r="I36" s="302"/>
      <c r="J36" s="311"/>
      <c r="K36" s="302"/>
      <c r="M36" s="303" t="s">
        <v>195</v>
      </c>
      <c r="O36" s="292"/>
    </row>
    <row r="37" spans="1:80">
      <c r="A37" s="301"/>
      <c r="B37" s="304"/>
      <c r="C37" s="305" t="s">
        <v>196</v>
      </c>
      <c r="D37" s="306"/>
      <c r="E37" s="307">
        <v>1.1200000000000001</v>
      </c>
      <c r="F37" s="308"/>
      <c r="G37" s="309"/>
      <c r="H37" s="310"/>
      <c r="I37" s="302"/>
      <c r="J37" s="311"/>
      <c r="K37" s="302"/>
      <c r="M37" s="303" t="s">
        <v>196</v>
      </c>
      <c r="O37" s="292"/>
    </row>
    <row r="38" spans="1:80">
      <c r="A38" s="301"/>
      <c r="B38" s="304"/>
      <c r="C38" s="305" t="s">
        <v>197</v>
      </c>
      <c r="D38" s="306"/>
      <c r="E38" s="307">
        <v>2.88</v>
      </c>
      <c r="F38" s="308"/>
      <c r="G38" s="309"/>
      <c r="H38" s="310"/>
      <c r="I38" s="302"/>
      <c r="J38" s="311"/>
      <c r="K38" s="302"/>
      <c r="M38" s="303" t="s">
        <v>197</v>
      </c>
      <c r="O38" s="292"/>
    </row>
    <row r="39" spans="1:80">
      <c r="A39" s="301"/>
      <c r="B39" s="304"/>
      <c r="C39" s="305" t="s">
        <v>198</v>
      </c>
      <c r="D39" s="306"/>
      <c r="E39" s="307">
        <v>1.38</v>
      </c>
      <c r="F39" s="308"/>
      <c r="G39" s="309"/>
      <c r="H39" s="310"/>
      <c r="I39" s="302"/>
      <c r="J39" s="311"/>
      <c r="K39" s="302"/>
      <c r="M39" s="303" t="s">
        <v>198</v>
      </c>
      <c r="O39" s="292"/>
    </row>
    <row r="40" spans="1:80">
      <c r="A40" s="301"/>
      <c r="B40" s="304"/>
      <c r="C40" s="305" t="s">
        <v>199</v>
      </c>
      <c r="D40" s="306"/>
      <c r="E40" s="307">
        <v>8.0399999999999991</v>
      </c>
      <c r="F40" s="308"/>
      <c r="G40" s="309"/>
      <c r="H40" s="310"/>
      <c r="I40" s="302"/>
      <c r="J40" s="311"/>
      <c r="K40" s="302"/>
      <c r="M40" s="303" t="s">
        <v>199</v>
      </c>
      <c r="O40" s="292"/>
    </row>
    <row r="41" spans="1:80">
      <c r="A41" s="301"/>
      <c r="B41" s="304"/>
      <c r="C41" s="305" t="s">
        <v>200</v>
      </c>
      <c r="D41" s="306"/>
      <c r="E41" s="307">
        <v>5.76</v>
      </c>
      <c r="F41" s="308"/>
      <c r="G41" s="309"/>
      <c r="H41" s="310"/>
      <c r="I41" s="302"/>
      <c r="J41" s="311"/>
      <c r="K41" s="302"/>
      <c r="M41" s="303" t="s">
        <v>200</v>
      </c>
      <c r="O41" s="292"/>
    </row>
    <row r="42" spans="1:80">
      <c r="A42" s="301"/>
      <c r="B42" s="304"/>
      <c r="C42" s="305" t="s">
        <v>201</v>
      </c>
      <c r="D42" s="306"/>
      <c r="E42" s="307">
        <v>3.46</v>
      </c>
      <c r="F42" s="308"/>
      <c r="G42" s="309"/>
      <c r="H42" s="310"/>
      <c r="I42" s="302"/>
      <c r="J42" s="311"/>
      <c r="K42" s="302"/>
      <c r="M42" s="303" t="s">
        <v>201</v>
      </c>
      <c r="O42" s="292"/>
    </row>
    <row r="43" spans="1:80">
      <c r="A43" s="301"/>
      <c r="B43" s="304"/>
      <c r="C43" s="305" t="s">
        <v>202</v>
      </c>
      <c r="D43" s="306"/>
      <c r="E43" s="307">
        <v>5.2</v>
      </c>
      <c r="F43" s="308"/>
      <c r="G43" s="309"/>
      <c r="H43" s="310"/>
      <c r="I43" s="302"/>
      <c r="J43" s="311"/>
      <c r="K43" s="302"/>
      <c r="M43" s="303" t="s">
        <v>202</v>
      </c>
      <c r="O43" s="292"/>
    </row>
    <row r="44" spans="1:80">
      <c r="A44" s="301"/>
      <c r="B44" s="304"/>
      <c r="C44" s="305" t="s">
        <v>203</v>
      </c>
      <c r="D44" s="306"/>
      <c r="E44" s="307">
        <v>3.75</v>
      </c>
      <c r="F44" s="308"/>
      <c r="G44" s="309"/>
      <c r="H44" s="310"/>
      <c r="I44" s="302"/>
      <c r="J44" s="311"/>
      <c r="K44" s="302"/>
      <c r="M44" s="303" t="s">
        <v>203</v>
      </c>
      <c r="O44" s="292"/>
    </row>
    <row r="45" spans="1:80">
      <c r="A45" s="301"/>
      <c r="B45" s="304"/>
      <c r="C45" s="305" t="s">
        <v>204</v>
      </c>
      <c r="D45" s="306"/>
      <c r="E45" s="307">
        <v>9</v>
      </c>
      <c r="F45" s="308"/>
      <c r="G45" s="309"/>
      <c r="H45" s="310"/>
      <c r="I45" s="302"/>
      <c r="J45" s="311"/>
      <c r="K45" s="302"/>
      <c r="M45" s="303" t="s">
        <v>204</v>
      </c>
      <c r="O45" s="292"/>
    </row>
    <row r="46" spans="1:80">
      <c r="A46" s="312"/>
      <c r="B46" s="313" t="s">
        <v>99</v>
      </c>
      <c r="C46" s="314" t="s">
        <v>190</v>
      </c>
      <c r="D46" s="315"/>
      <c r="E46" s="316"/>
      <c r="F46" s="317"/>
      <c r="G46" s="318">
        <f>SUM(G33:G45)</f>
        <v>0</v>
      </c>
      <c r="H46" s="319"/>
      <c r="I46" s="320">
        <f>SUM(I33:I45)</f>
        <v>1.280268</v>
      </c>
      <c r="J46" s="319"/>
      <c r="K46" s="320">
        <f>SUM(K33:K45)</f>
        <v>0</v>
      </c>
      <c r="O46" s="292">
        <v>4</v>
      </c>
      <c r="BA46" s="321">
        <f>SUM(BA33:BA45)</f>
        <v>0</v>
      </c>
      <c r="BB46" s="321">
        <f>SUM(BB33:BB45)</f>
        <v>0</v>
      </c>
      <c r="BC46" s="321">
        <f>SUM(BC33:BC45)</f>
        <v>0</v>
      </c>
      <c r="BD46" s="321">
        <f>SUM(BD33:BD45)</f>
        <v>0</v>
      </c>
      <c r="BE46" s="321">
        <f>SUM(BE33:BE45)</f>
        <v>0</v>
      </c>
    </row>
    <row r="47" spans="1:80">
      <c r="A47" s="282" t="s">
        <v>97</v>
      </c>
      <c r="B47" s="283" t="s">
        <v>205</v>
      </c>
      <c r="C47" s="284" t="s">
        <v>206</v>
      </c>
      <c r="D47" s="285"/>
      <c r="E47" s="286"/>
      <c r="F47" s="286"/>
      <c r="G47" s="287"/>
      <c r="H47" s="288"/>
      <c r="I47" s="289"/>
      <c r="J47" s="290"/>
      <c r="K47" s="291"/>
      <c r="O47" s="292">
        <v>1</v>
      </c>
    </row>
    <row r="48" spans="1:80" ht="22.5">
      <c r="A48" s="293">
        <v>3</v>
      </c>
      <c r="B48" s="294" t="s">
        <v>208</v>
      </c>
      <c r="C48" s="295" t="s">
        <v>209</v>
      </c>
      <c r="D48" s="296" t="s">
        <v>210</v>
      </c>
      <c r="E48" s="297">
        <v>44</v>
      </c>
      <c r="F48" s="297">
        <v>0</v>
      </c>
      <c r="G48" s="298">
        <f>E48*F48</f>
        <v>0</v>
      </c>
      <c r="H48" s="299">
        <v>4.1279999999999997E-2</v>
      </c>
      <c r="I48" s="300">
        <f>E48*H48</f>
        <v>1.8163199999999999</v>
      </c>
      <c r="J48" s="299">
        <v>0</v>
      </c>
      <c r="K48" s="300">
        <f>E48*J48</f>
        <v>0</v>
      </c>
      <c r="O48" s="292">
        <v>2</v>
      </c>
      <c r="AA48" s="261">
        <v>1</v>
      </c>
      <c r="AB48" s="261">
        <v>1</v>
      </c>
      <c r="AC48" s="261">
        <v>1</v>
      </c>
      <c r="AZ48" s="261">
        <v>1</v>
      </c>
      <c r="BA48" s="261">
        <f>IF(AZ48=1,G48,0)</f>
        <v>0</v>
      </c>
      <c r="BB48" s="261">
        <f>IF(AZ48=2,G48,0)</f>
        <v>0</v>
      </c>
      <c r="BC48" s="261">
        <f>IF(AZ48=3,G48,0)</f>
        <v>0</v>
      </c>
      <c r="BD48" s="261">
        <f>IF(AZ48=4,G48,0)</f>
        <v>0</v>
      </c>
      <c r="BE48" s="261">
        <f>IF(AZ48=5,G48,0)</f>
        <v>0</v>
      </c>
      <c r="CA48" s="292">
        <v>1</v>
      </c>
      <c r="CB48" s="292">
        <v>1</v>
      </c>
    </row>
    <row r="49" spans="1:15">
      <c r="A49" s="301"/>
      <c r="B49" s="304"/>
      <c r="C49" s="305" t="s">
        <v>211</v>
      </c>
      <c r="D49" s="306"/>
      <c r="E49" s="307">
        <v>5</v>
      </c>
      <c r="F49" s="308"/>
      <c r="G49" s="309"/>
      <c r="H49" s="310"/>
      <c r="I49" s="302"/>
      <c r="J49" s="311"/>
      <c r="K49" s="302"/>
      <c r="M49" s="303" t="s">
        <v>211</v>
      </c>
      <c r="O49" s="292"/>
    </row>
    <row r="50" spans="1:15">
      <c r="A50" s="301"/>
      <c r="B50" s="304"/>
      <c r="C50" s="305" t="s">
        <v>212</v>
      </c>
      <c r="D50" s="306"/>
      <c r="E50" s="307">
        <v>2</v>
      </c>
      <c r="F50" s="308"/>
      <c r="G50" s="309"/>
      <c r="H50" s="310"/>
      <c r="I50" s="302"/>
      <c r="J50" s="311"/>
      <c r="K50" s="302"/>
      <c r="M50" s="303" t="s">
        <v>212</v>
      </c>
      <c r="O50" s="292"/>
    </row>
    <row r="51" spans="1:15">
      <c r="A51" s="301"/>
      <c r="B51" s="304"/>
      <c r="C51" s="305" t="s">
        <v>213</v>
      </c>
      <c r="D51" s="306"/>
      <c r="E51" s="307">
        <v>2</v>
      </c>
      <c r="F51" s="308"/>
      <c r="G51" s="309"/>
      <c r="H51" s="310"/>
      <c r="I51" s="302"/>
      <c r="J51" s="311"/>
      <c r="K51" s="302"/>
      <c r="M51" s="303" t="s">
        <v>213</v>
      </c>
      <c r="O51" s="292"/>
    </row>
    <row r="52" spans="1:15">
      <c r="A52" s="301"/>
      <c r="B52" s="304"/>
      <c r="C52" s="305" t="s">
        <v>214</v>
      </c>
      <c r="D52" s="306"/>
      <c r="E52" s="307">
        <v>4</v>
      </c>
      <c r="F52" s="308"/>
      <c r="G52" s="309"/>
      <c r="H52" s="310"/>
      <c r="I52" s="302"/>
      <c r="J52" s="311"/>
      <c r="K52" s="302"/>
      <c r="M52" s="303" t="s">
        <v>214</v>
      </c>
      <c r="O52" s="292"/>
    </row>
    <row r="53" spans="1:15">
      <c r="A53" s="301"/>
      <c r="B53" s="304"/>
      <c r="C53" s="305" t="s">
        <v>215</v>
      </c>
      <c r="D53" s="306"/>
      <c r="E53" s="307">
        <v>1</v>
      </c>
      <c r="F53" s="308"/>
      <c r="G53" s="309"/>
      <c r="H53" s="310"/>
      <c r="I53" s="302"/>
      <c r="J53" s="311"/>
      <c r="K53" s="302"/>
      <c r="M53" s="303" t="s">
        <v>215</v>
      </c>
      <c r="O53" s="292"/>
    </row>
    <row r="54" spans="1:15">
      <c r="A54" s="301"/>
      <c r="B54" s="304"/>
      <c r="C54" s="305" t="s">
        <v>216</v>
      </c>
      <c r="D54" s="306"/>
      <c r="E54" s="307">
        <v>0</v>
      </c>
      <c r="F54" s="308"/>
      <c r="G54" s="309"/>
      <c r="H54" s="310"/>
      <c r="I54" s="302"/>
      <c r="J54" s="311"/>
      <c r="K54" s="302"/>
      <c r="M54" s="303" t="s">
        <v>216</v>
      </c>
      <c r="O54" s="292"/>
    </row>
    <row r="55" spans="1:15">
      <c r="A55" s="301"/>
      <c r="B55" s="304"/>
      <c r="C55" s="305" t="s">
        <v>217</v>
      </c>
      <c r="D55" s="306"/>
      <c r="E55" s="307">
        <v>0</v>
      </c>
      <c r="F55" s="308"/>
      <c r="G55" s="309"/>
      <c r="H55" s="310"/>
      <c r="I55" s="302"/>
      <c r="J55" s="311"/>
      <c r="K55" s="302"/>
      <c r="M55" s="303" t="s">
        <v>217</v>
      </c>
      <c r="O55" s="292"/>
    </row>
    <row r="56" spans="1:15">
      <c r="A56" s="301"/>
      <c r="B56" s="304"/>
      <c r="C56" s="305" t="s">
        <v>218</v>
      </c>
      <c r="D56" s="306"/>
      <c r="E56" s="307">
        <v>4</v>
      </c>
      <c r="F56" s="308"/>
      <c r="G56" s="309"/>
      <c r="H56" s="310"/>
      <c r="I56" s="302"/>
      <c r="J56" s="311"/>
      <c r="K56" s="302"/>
      <c r="M56" s="303" t="s">
        <v>218</v>
      </c>
      <c r="O56" s="292"/>
    </row>
    <row r="57" spans="1:15">
      <c r="A57" s="301"/>
      <c r="B57" s="304"/>
      <c r="C57" s="305" t="s">
        <v>219</v>
      </c>
      <c r="D57" s="306"/>
      <c r="E57" s="307">
        <v>4</v>
      </c>
      <c r="F57" s="308"/>
      <c r="G57" s="309"/>
      <c r="H57" s="310"/>
      <c r="I57" s="302"/>
      <c r="J57" s="311"/>
      <c r="K57" s="302"/>
      <c r="M57" s="303" t="s">
        <v>219</v>
      </c>
      <c r="O57" s="292"/>
    </row>
    <row r="58" spans="1:15">
      <c r="A58" s="301"/>
      <c r="B58" s="304"/>
      <c r="C58" s="305" t="s">
        <v>220</v>
      </c>
      <c r="D58" s="306"/>
      <c r="E58" s="307">
        <v>2</v>
      </c>
      <c r="F58" s="308"/>
      <c r="G58" s="309"/>
      <c r="H58" s="310"/>
      <c r="I58" s="302"/>
      <c r="J58" s="311"/>
      <c r="K58" s="302"/>
      <c r="M58" s="303" t="s">
        <v>220</v>
      </c>
      <c r="O58" s="292"/>
    </row>
    <row r="59" spans="1:15">
      <c r="A59" s="301"/>
      <c r="B59" s="304"/>
      <c r="C59" s="305" t="s">
        <v>221</v>
      </c>
      <c r="D59" s="306"/>
      <c r="E59" s="307">
        <v>2</v>
      </c>
      <c r="F59" s="308"/>
      <c r="G59" s="309"/>
      <c r="H59" s="310"/>
      <c r="I59" s="302"/>
      <c r="J59" s="311"/>
      <c r="K59" s="302"/>
      <c r="M59" s="303" t="s">
        <v>221</v>
      </c>
      <c r="O59" s="292"/>
    </row>
    <row r="60" spans="1:15">
      <c r="A60" s="301"/>
      <c r="B60" s="304"/>
      <c r="C60" s="305" t="s">
        <v>222</v>
      </c>
      <c r="D60" s="306"/>
      <c r="E60" s="307">
        <v>2</v>
      </c>
      <c r="F60" s="308"/>
      <c r="G60" s="309"/>
      <c r="H60" s="310"/>
      <c r="I60" s="302"/>
      <c r="J60" s="311"/>
      <c r="K60" s="302"/>
      <c r="M60" s="303" t="s">
        <v>222</v>
      </c>
      <c r="O60" s="292"/>
    </row>
    <row r="61" spans="1:15">
      <c r="A61" s="301"/>
      <c r="B61" s="304"/>
      <c r="C61" s="305" t="s">
        <v>223</v>
      </c>
      <c r="D61" s="306"/>
      <c r="E61" s="307">
        <v>2</v>
      </c>
      <c r="F61" s="308"/>
      <c r="G61" s="309"/>
      <c r="H61" s="310"/>
      <c r="I61" s="302"/>
      <c r="J61" s="311"/>
      <c r="K61" s="302"/>
      <c r="M61" s="303" t="s">
        <v>223</v>
      </c>
      <c r="O61" s="292"/>
    </row>
    <row r="62" spans="1:15">
      <c r="A62" s="301"/>
      <c r="B62" s="304"/>
      <c r="C62" s="305" t="s">
        <v>224</v>
      </c>
      <c r="D62" s="306"/>
      <c r="E62" s="307">
        <v>3</v>
      </c>
      <c r="F62" s="308"/>
      <c r="G62" s="309"/>
      <c r="H62" s="310"/>
      <c r="I62" s="302"/>
      <c r="J62" s="311"/>
      <c r="K62" s="302"/>
      <c r="M62" s="303" t="s">
        <v>224</v>
      </c>
      <c r="O62" s="292"/>
    </row>
    <row r="63" spans="1:15">
      <c r="A63" s="301"/>
      <c r="B63" s="304"/>
      <c r="C63" s="305" t="s">
        <v>225</v>
      </c>
      <c r="D63" s="306"/>
      <c r="E63" s="307">
        <v>2</v>
      </c>
      <c r="F63" s="308"/>
      <c r="G63" s="309"/>
      <c r="H63" s="310"/>
      <c r="I63" s="302"/>
      <c r="J63" s="311"/>
      <c r="K63" s="302"/>
      <c r="M63" s="303" t="s">
        <v>225</v>
      </c>
      <c r="O63" s="292"/>
    </row>
    <row r="64" spans="1:15">
      <c r="A64" s="301"/>
      <c r="B64" s="304"/>
      <c r="C64" s="305" t="s">
        <v>226</v>
      </c>
      <c r="D64" s="306"/>
      <c r="E64" s="307">
        <v>1</v>
      </c>
      <c r="F64" s="308"/>
      <c r="G64" s="309"/>
      <c r="H64" s="310"/>
      <c r="I64" s="302"/>
      <c r="J64" s="311"/>
      <c r="K64" s="302"/>
      <c r="M64" s="303" t="s">
        <v>226</v>
      </c>
      <c r="O64" s="292"/>
    </row>
    <row r="65" spans="1:80">
      <c r="A65" s="301"/>
      <c r="B65" s="304"/>
      <c r="C65" s="305" t="s">
        <v>227</v>
      </c>
      <c r="D65" s="306"/>
      <c r="E65" s="307">
        <v>1</v>
      </c>
      <c r="F65" s="308"/>
      <c r="G65" s="309"/>
      <c r="H65" s="310"/>
      <c r="I65" s="302"/>
      <c r="J65" s="311"/>
      <c r="K65" s="302"/>
      <c r="M65" s="303" t="s">
        <v>227</v>
      </c>
      <c r="O65" s="292"/>
    </row>
    <row r="66" spans="1:80">
      <c r="A66" s="301"/>
      <c r="B66" s="304"/>
      <c r="C66" s="305" t="s">
        <v>228</v>
      </c>
      <c r="D66" s="306"/>
      <c r="E66" s="307">
        <v>2</v>
      </c>
      <c r="F66" s="308"/>
      <c r="G66" s="309"/>
      <c r="H66" s="310"/>
      <c r="I66" s="302"/>
      <c r="J66" s="311"/>
      <c r="K66" s="302"/>
      <c r="M66" s="303" t="s">
        <v>228</v>
      </c>
      <c r="O66" s="292"/>
    </row>
    <row r="67" spans="1:80">
      <c r="A67" s="301"/>
      <c r="B67" s="304"/>
      <c r="C67" s="305" t="s">
        <v>229</v>
      </c>
      <c r="D67" s="306"/>
      <c r="E67" s="307">
        <v>1</v>
      </c>
      <c r="F67" s="308"/>
      <c r="G67" s="309"/>
      <c r="H67" s="310"/>
      <c r="I67" s="302"/>
      <c r="J67" s="311"/>
      <c r="K67" s="302"/>
      <c r="M67" s="303" t="s">
        <v>229</v>
      </c>
      <c r="O67" s="292"/>
    </row>
    <row r="68" spans="1:80">
      <c r="A68" s="301"/>
      <c r="B68" s="304"/>
      <c r="C68" s="305" t="s">
        <v>230</v>
      </c>
      <c r="D68" s="306"/>
      <c r="E68" s="307">
        <v>1</v>
      </c>
      <c r="F68" s="308"/>
      <c r="G68" s="309"/>
      <c r="H68" s="310"/>
      <c r="I68" s="302"/>
      <c r="J68" s="311"/>
      <c r="K68" s="302"/>
      <c r="M68" s="303" t="s">
        <v>230</v>
      </c>
      <c r="O68" s="292"/>
    </row>
    <row r="69" spans="1:80">
      <c r="A69" s="301"/>
      <c r="B69" s="304"/>
      <c r="C69" s="305" t="s">
        <v>231</v>
      </c>
      <c r="D69" s="306"/>
      <c r="E69" s="307">
        <v>1</v>
      </c>
      <c r="F69" s="308"/>
      <c r="G69" s="309"/>
      <c r="H69" s="310"/>
      <c r="I69" s="302"/>
      <c r="J69" s="311"/>
      <c r="K69" s="302"/>
      <c r="M69" s="303" t="s">
        <v>231</v>
      </c>
      <c r="O69" s="292"/>
    </row>
    <row r="70" spans="1:80">
      <c r="A70" s="301"/>
      <c r="B70" s="304"/>
      <c r="C70" s="305" t="s">
        <v>232</v>
      </c>
      <c r="D70" s="306"/>
      <c r="E70" s="307">
        <v>1</v>
      </c>
      <c r="F70" s="308"/>
      <c r="G70" s="309"/>
      <c r="H70" s="310"/>
      <c r="I70" s="302"/>
      <c r="J70" s="311"/>
      <c r="K70" s="302"/>
      <c r="M70" s="303" t="s">
        <v>232</v>
      </c>
      <c r="O70" s="292"/>
    </row>
    <row r="71" spans="1:80">
      <c r="A71" s="301"/>
      <c r="B71" s="304"/>
      <c r="C71" s="305" t="s">
        <v>233</v>
      </c>
      <c r="D71" s="306"/>
      <c r="E71" s="307">
        <v>1</v>
      </c>
      <c r="F71" s="308"/>
      <c r="G71" s="309"/>
      <c r="H71" s="310"/>
      <c r="I71" s="302"/>
      <c r="J71" s="311"/>
      <c r="K71" s="302"/>
      <c r="M71" s="303" t="s">
        <v>233</v>
      </c>
      <c r="O71" s="292"/>
    </row>
    <row r="72" spans="1:80">
      <c r="A72" s="293">
        <v>4</v>
      </c>
      <c r="B72" s="294" t="s">
        <v>234</v>
      </c>
      <c r="C72" s="295" t="s">
        <v>235</v>
      </c>
      <c r="D72" s="296" t="s">
        <v>193</v>
      </c>
      <c r="E72" s="297">
        <v>287.58</v>
      </c>
      <c r="F72" s="297">
        <v>0</v>
      </c>
      <c r="G72" s="298">
        <f>E72*F72</f>
        <v>0</v>
      </c>
      <c r="H72" s="299">
        <v>1E-4</v>
      </c>
      <c r="I72" s="300">
        <f>E72*H72</f>
        <v>2.8757999999999999E-2</v>
      </c>
      <c r="J72" s="299">
        <v>0</v>
      </c>
      <c r="K72" s="300">
        <f>E72*J72</f>
        <v>0</v>
      </c>
      <c r="O72" s="292">
        <v>2</v>
      </c>
      <c r="AA72" s="261">
        <v>1</v>
      </c>
      <c r="AB72" s="261">
        <v>1</v>
      </c>
      <c r="AC72" s="261">
        <v>1</v>
      </c>
      <c r="AZ72" s="261">
        <v>1</v>
      </c>
      <c r="BA72" s="261">
        <f>IF(AZ72=1,G72,0)</f>
        <v>0</v>
      </c>
      <c r="BB72" s="261">
        <f>IF(AZ72=2,G72,0)</f>
        <v>0</v>
      </c>
      <c r="BC72" s="261">
        <f>IF(AZ72=3,G72,0)</f>
        <v>0</v>
      </c>
      <c r="BD72" s="261">
        <f>IF(AZ72=4,G72,0)</f>
        <v>0</v>
      </c>
      <c r="BE72" s="261">
        <f>IF(AZ72=5,G72,0)</f>
        <v>0</v>
      </c>
      <c r="CA72" s="292">
        <v>1</v>
      </c>
      <c r="CB72" s="292">
        <v>1</v>
      </c>
    </row>
    <row r="73" spans="1:80">
      <c r="A73" s="301"/>
      <c r="B73" s="304"/>
      <c r="C73" s="305" t="s">
        <v>236</v>
      </c>
      <c r="D73" s="306"/>
      <c r="E73" s="307">
        <v>35.799999999999997</v>
      </c>
      <c r="F73" s="308"/>
      <c r="G73" s="309"/>
      <c r="H73" s="310"/>
      <c r="I73" s="302"/>
      <c r="J73" s="311"/>
      <c r="K73" s="302"/>
      <c r="M73" s="303" t="s">
        <v>236</v>
      </c>
      <c r="O73" s="292"/>
    </row>
    <row r="74" spans="1:80">
      <c r="A74" s="301"/>
      <c r="B74" s="304"/>
      <c r="C74" s="305" t="s">
        <v>237</v>
      </c>
      <c r="D74" s="306"/>
      <c r="E74" s="307">
        <v>10.199999999999999</v>
      </c>
      <c r="F74" s="308"/>
      <c r="G74" s="309"/>
      <c r="H74" s="310"/>
      <c r="I74" s="302"/>
      <c r="J74" s="311"/>
      <c r="K74" s="302"/>
      <c r="M74" s="303" t="s">
        <v>237</v>
      </c>
      <c r="O74" s="292"/>
    </row>
    <row r="75" spans="1:80">
      <c r="A75" s="301"/>
      <c r="B75" s="304"/>
      <c r="C75" s="305" t="s">
        <v>238</v>
      </c>
      <c r="D75" s="306"/>
      <c r="E75" s="307">
        <v>6.04</v>
      </c>
      <c r="F75" s="308"/>
      <c r="G75" s="309"/>
      <c r="H75" s="310"/>
      <c r="I75" s="302"/>
      <c r="J75" s="311"/>
      <c r="K75" s="302"/>
      <c r="M75" s="303" t="s">
        <v>238</v>
      </c>
      <c r="O75" s="292"/>
    </row>
    <row r="76" spans="1:80">
      <c r="A76" s="301"/>
      <c r="B76" s="304"/>
      <c r="C76" s="305" t="s">
        <v>239</v>
      </c>
      <c r="D76" s="306"/>
      <c r="E76" s="307">
        <v>13.76</v>
      </c>
      <c r="F76" s="308"/>
      <c r="G76" s="309"/>
      <c r="H76" s="310"/>
      <c r="I76" s="302"/>
      <c r="J76" s="311"/>
      <c r="K76" s="302"/>
      <c r="M76" s="303" t="s">
        <v>239</v>
      </c>
      <c r="O76" s="292"/>
    </row>
    <row r="77" spans="1:80">
      <c r="A77" s="301"/>
      <c r="B77" s="304"/>
      <c r="C77" s="305" t="s">
        <v>240</v>
      </c>
      <c r="D77" s="306"/>
      <c r="E77" s="307">
        <v>5.36</v>
      </c>
      <c r="F77" s="308"/>
      <c r="G77" s="309"/>
      <c r="H77" s="310"/>
      <c r="I77" s="302"/>
      <c r="J77" s="311"/>
      <c r="K77" s="302"/>
      <c r="M77" s="303" t="s">
        <v>240</v>
      </c>
      <c r="O77" s="292"/>
    </row>
    <row r="78" spans="1:80">
      <c r="A78" s="301"/>
      <c r="B78" s="304"/>
      <c r="C78" s="305" t="s">
        <v>241</v>
      </c>
      <c r="D78" s="306"/>
      <c r="E78" s="307">
        <v>6.54</v>
      </c>
      <c r="F78" s="308"/>
      <c r="G78" s="309"/>
      <c r="H78" s="310"/>
      <c r="I78" s="302"/>
      <c r="J78" s="311"/>
      <c r="K78" s="302"/>
      <c r="M78" s="303" t="s">
        <v>241</v>
      </c>
      <c r="O78" s="292"/>
    </row>
    <row r="79" spans="1:80">
      <c r="A79" s="301"/>
      <c r="B79" s="304"/>
      <c r="C79" s="305" t="s">
        <v>242</v>
      </c>
      <c r="D79" s="306"/>
      <c r="E79" s="307">
        <v>6.2</v>
      </c>
      <c r="F79" s="308"/>
      <c r="G79" s="309"/>
      <c r="H79" s="310"/>
      <c r="I79" s="302"/>
      <c r="J79" s="311"/>
      <c r="K79" s="302"/>
      <c r="M79" s="303" t="s">
        <v>242</v>
      </c>
      <c r="O79" s="292"/>
    </row>
    <row r="80" spans="1:80">
      <c r="A80" s="301"/>
      <c r="B80" s="304"/>
      <c r="C80" s="305" t="s">
        <v>243</v>
      </c>
      <c r="D80" s="306"/>
      <c r="E80" s="307">
        <v>30.8</v>
      </c>
      <c r="F80" s="308"/>
      <c r="G80" s="309"/>
      <c r="H80" s="310"/>
      <c r="I80" s="302"/>
      <c r="J80" s="311"/>
      <c r="K80" s="302"/>
      <c r="M80" s="303" t="s">
        <v>243</v>
      </c>
      <c r="O80" s="292"/>
    </row>
    <row r="81" spans="1:80">
      <c r="A81" s="301"/>
      <c r="B81" s="304"/>
      <c r="C81" s="305" t="s">
        <v>244</v>
      </c>
      <c r="D81" s="306"/>
      <c r="E81" s="307">
        <v>26.24</v>
      </c>
      <c r="F81" s="308"/>
      <c r="G81" s="309"/>
      <c r="H81" s="310"/>
      <c r="I81" s="302"/>
      <c r="J81" s="311"/>
      <c r="K81" s="302"/>
      <c r="M81" s="303" t="s">
        <v>244</v>
      </c>
      <c r="O81" s="292"/>
    </row>
    <row r="82" spans="1:80">
      <c r="A82" s="301"/>
      <c r="B82" s="304"/>
      <c r="C82" s="305" t="s">
        <v>245</v>
      </c>
      <c r="D82" s="306"/>
      <c r="E82" s="307">
        <v>11</v>
      </c>
      <c r="F82" s="308"/>
      <c r="G82" s="309"/>
      <c r="H82" s="310"/>
      <c r="I82" s="302"/>
      <c r="J82" s="311"/>
      <c r="K82" s="302"/>
      <c r="M82" s="303" t="s">
        <v>245</v>
      </c>
      <c r="O82" s="292"/>
    </row>
    <row r="83" spans="1:80">
      <c r="A83" s="301"/>
      <c r="B83" s="304"/>
      <c r="C83" s="305" t="s">
        <v>246</v>
      </c>
      <c r="D83" s="306"/>
      <c r="E83" s="307">
        <v>10.92</v>
      </c>
      <c r="F83" s="308"/>
      <c r="G83" s="309"/>
      <c r="H83" s="310"/>
      <c r="I83" s="302"/>
      <c r="J83" s="311"/>
      <c r="K83" s="302"/>
      <c r="M83" s="303" t="s">
        <v>246</v>
      </c>
      <c r="O83" s="292"/>
    </row>
    <row r="84" spans="1:80">
      <c r="A84" s="301"/>
      <c r="B84" s="304"/>
      <c r="C84" s="305" t="s">
        <v>247</v>
      </c>
      <c r="D84" s="306"/>
      <c r="E84" s="307">
        <v>8.8800000000000008</v>
      </c>
      <c r="F84" s="308"/>
      <c r="G84" s="309"/>
      <c r="H84" s="310"/>
      <c r="I84" s="302"/>
      <c r="J84" s="311"/>
      <c r="K84" s="302"/>
      <c r="M84" s="303" t="s">
        <v>247</v>
      </c>
      <c r="O84" s="292"/>
    </row>
    <row r="85" spans="1:80">
      <c r="A85" s="301"/>
      <c r="B85" s="304"/>
      <c r="C85" s="305" t="s">
        <v>248</v>
      </c>
      <c r="D85" s="306"/>
      <c r="E85" s="307">
        <v>12.48</v>
      </c>
      <c r="F85" s="308"/>
      <c r="G85" s="309"/>
      <c r="H85" s="310"/>
      <c r="I85" s="302"/>
      <c r="J85" s="311"/>
      <c r="K85" s="302"/>
      <c r="M85" s="303" t="s">
        <v>248</v>
      </c>
      <c r="O85" s="292"/>
    </row>
    <row r="86" spans="1:80">
      <c r="A86" s="301"/>
      <c r="B86" s="304"/>
      <c r="C86" s="305" t="s">
        <v>249</v>
      </c>
      <c r="D86" s="306"/>
      <c r="E86" s="307">
        <v>15.3</v>
      </c>
      <c r="F86" s="308"/>
      <c r="G86" s="309"/>
      <c r="H86" s="310"/>
      <c r="I86" s="302"/>
      <c r="J86" s="311"/>
      <c r="K86" s="302"/>
      <c r="M86" s="303" t="s">
        <v>249</v>
      </c>
      <c r="O86" s="292"/>
    </row>
    <row r="87" spans="1:80">
      <c r="A87" s="301"/>
      <c r="B87" s="304"/>
      <c r="C87" s="305" t="s">
        <v>250</v>
      </c>
      <c r="D87" s="306"/>
      <c r="E87" s="307">
        <v>16.36</v>
      </c>
      <c r="F87" s="308"/>
      <c r="G87" s="309"/>
      <c r="H87" s="310"/>
      <c r="I87" s="302"/>
      <c r="J87" s="311"/>
      <c r="K87" s="302"/>
      <c r="M87" s="303" t="s">
        <v>250</v>
      </c>
      <c r="O87" s="292"/>
    </row>
    <row r="88" spans="1:80">
      <c r="A88" s="301"/>
      <c r="B88" s="304"/>
      <c r="C88" s="305" t="s">
        <v>251</v>
      </c>
      <c r="D88" s="306"/>
      <c r="E88" s="307">
        <v>18.82</v>
      </c>
      <c r="F88" s="308"/>
      <c r="G88" s="309"/>
      <c r="H88" s="310"/>
      <c r="I88" s="302"/>
      <c r="J88" s="311"/>
      <c r="K88" s="302"/>
      <c r="M88" s="303" t="s">
        <v>251</v>
      </c>
      <c r="O88" s="292"/>
    </row>
    <row r="89" spans="1:80">
      <c r="A89" s="301"/>
      <c r="B89" s="304"/>
      <c r="C89" s="305" t="s">
        <v>252</v>
      </c>
      <c r="D89" s="306"/>
      <c r="E89" s="307">
        <v>5.98</v>
      </c>
      <c r="F89" s="308"/>
      <c r="G89" s="309"/>
      <c r="H89" s="310"/>
      <c r="I89" s="302"/>
      <c r="J89" s="311"/>
      <c r="K89" s="302"/>
      <c r="M89" s="303" t="s">
        <v>252</v>
      </c>
      <c r="O89" s="292"/>
    </row>
    <row r="90" spans="1:80">
      <c r="A90" s="301"/>
      <c r="B90" s="304"/>
      <c r="C90" s="305" t="s">
        <v>253</v>
      </c>
      <c r="D90" s="306"/>
      <c r="E90" s="307">
        <v>9.56</v>
      </c>
      <c r="F90" s="308"/>
      <c r="G90" s="309"/>
      <c r="H90" s="310"/>
      <c r="I90" s="302"/>
      <c r="J90" s="311"/>
      <c r="K90" s="302"/>
      <c r="M90" s="303" t="s">
        <v>253</v>
      </c>
      <c r="O90" s="292"/>
    </row>
    <row r="91" spans="1:80">
      <c r="A91" s="301"/>
      <c r="B91" s="304"/>
      <c r="C91" s="305" t="s">
        <v>254</v>
      </c>
      <c r="D91" s="306"/>
      <c r="E91" s="307">
        <v>10.66</v>
      </c>
      <c r="F91" s="308"/>
      <c r="G91" s="309"/>
      <c r="H91" s="310"/>
      <c r="I91" s="302"/>
      <c r="J91" s="311"/>
      <c r="K91" s="302"/>
      <c r="M91" s="303" t="s">
        <v>254</v>
      </c>
      <c r="O91" s="292"/>
    </row>
    <row r="92" spans="1:80">
      <c r="A92" s="301"/>
      <c r="B92" s="304"/>
      <c r="C92" s="305" t="s">
        <v>255</v>
      </c>
      <c r="D92" s="306"/>
      <c r="E92" s="307">
        <v>6.18</v>
      </c>
      <c r="F92" s="308"/>
      <c r="G92" s="309"/>
      <c r="H92" s="310"/>
      <c r="I92" s="302"/>
      <c r="J92" s="311"/>
      <c r="K92" s="302"/>
      <c r="M92" s="303" t="s">
        <v>255</v>
      </c>
      <c r="O92" s="292"/>
    </row>
    <row r="93" spans="1:80">
      <c r="A93" s="301"/>
      <c r="B93" s="304"/>
      <c r="C93" s="305" t="s">
        <v>256</v>
      </c>
      <c r="D93" s="306"/>
      <c r="E93" s="307">
        <v>4.9400000000000004</v>
      </c>
      <c r="F93" s="308"/>
      <c r="G93" s="309"/>
      <c r="H93" s="310"/>
      <c r="I93" s="302"/>
      <c r="J93" s="311"/>
      <c r="K93" s="302"/>
      <c r="M93" s="303" t="s">
        <v>256</v>
      </c>
      <c r="O93" s="292"/>
    </row>
    <row r="94" spans="1:80">
      <c r="A94" s="301"/>
      <c r="B94" s="304"/>
      <c r="C94" s="305" t="s">
        <v>257</v>
      </c>
      <c r="D94" s="306"/>
      <c r="E94" s="307">
        <v>9.86</v>
      </c>
      <c r="F94" s="308"/>
      <c r="G94" s="309"/>
      <c r="H94" s="310"/>
      <c r="I94" s="302"/>
      <c r="J94" s="311"/>
      <c r="K94" s="302"/>
      <c r="M94" s="303" t="s">
        <v>257</v>
      </c>
      <c r="O94" s="292"/>
    </row>
    <row r="95" spans="1:80">
      <c r="A95" s="301"/>
      <c r="B95" s="304"/>
      <c r="C95" s="305" t="s">
        <v>258</v>
      </c>
      <c r="D95" s="306"/>
      <c r="E95" s="307">
        <v>5.7</v>
      </c>
      <c r="F95" s="308"/>
      <c r="G95" s="309"/>
      <c r="H95" s="310"/>
      <c r="I95" s="302"/>
      <c r="J95" s="311"/>
      <c r="K95" s="302"/>
      <c r="M95" s="303" t="s">
        <v>258</v>
      </c>
      <c r="O95" s="292"/>
    </row>
    <row r="96" spans="1:80" ht="22.5">
      <c r="A96" s="293">
        <v>5</v>
      </c>
      <c r="B96" s="294" t="s">
        <v>259</v>
      </c>
      <c r="C96" s="295" t="s">
        <v>260</v>
      </c>
      <c r="D96" s="296" t="s">
        <v>210</v>
      </c>
      <c r="E96" s="297">
        <v>2</v>
      </c>
      <c r="F96" s="297">
        <v>0</v>
      </c>
      <c r="G96" s="298">
        <f>E96*F96</f>
        <v>0</v>
      </c>
      <c r="H96" s="299">
        <v>9.8200000000000006E-3</v>
      </c>
      <c r="I96" s="300">
        <f>E96*H96</f>
        <v>1.9640000000000001E-2</v>
      </c>
      <c r="J96" s="299">
        <v>0</v>
      </c>
      <c r="K96" s="300">
        <f>E96*J96</f>
        <v>0</v>
      </c>
      <c r="O96" s="292">
        <v>2</v>
      </c>
      <c r="AA96" s="261">
        <v>1</v>
      </c>
      <c r="AB96" s="261">
        <v>1</v>
      </c>
      <c r="AC96" s="261">
        <v>1</v>
      </c>
      <c r="AZ96" s="261">
        <v>1</v>
      </c>
      <c r="BA96" s="261">
        <f>IF(AZ96=1,G96,0)</f>
        <v>0</v>
      </c>
      <c r="BB96" s="261">
        <f>IF(AZ96=2,G96,0)</f>
        <v>0</v>
      </c>
      <c r="BC96" s="261">
        <f>IF(AZ96=3,G96,0)</f>
        <v>0</v>
      </c>
      <c r="BD96" s="261">
        <f>IF(AZ96=4,G96,0)</f>
        <v>0</v>
      </c>
      <c r="BE96" s="261">
        <f>IF(AZ96=5,G96,0)</f>
        <v>0</v>
      </c>
      <c r="CA96" s="292">
        <v>1</v>
      </c>
      <c r="CB96" s="292">
        <v>1</v>
      </c>
    </row>
    <row r="97" spans="1:15">
      <c r="A97" s="301"/>
      <c r="B97" s="304"/>
      <c r="C97" s="305" t="s">
        <v>261</v>
      </c>
      <c r="D97" s="306"/>
      <c r="E97" s="307">
        <v>0</v>
      </c>
      <c r="F97" s="308"/>
      <c r="G97" s="309"/>
      <c r="H97" s="310"/>
      <c r="I97" s="302"/>
      <c r="J97" s="311"/>
      <c r="K97" s="302"/>
      <c r="M97" s="303" t="s">
        <v>261</v>
      </c>
      <c r="O97" s="292"/>
    </row>
    <row r="98" spans="1:15">
      <c r="A98" s="301"/>
      <c r="B98" s="304"/>
      <c r="C98" s="305" t="s">
        <v>262</v>
      </c>
      <c r="D98" s="306"/>
      <c r="E98" s="307">
        <v>0</v>
      </c>
      <c r="F98" s="308"/>
      <c r="G98" s="309"/>
      <c r="H98" s="310"/>
      <c r="I98" s="302"/>
      <c r="J98" s="311"/>
      <c r="K98" s="302"/>
      <c r="M98" s="303" t="s">
        <v>262</v>
      </c>
      <c r="O98" s="292"/>
    </row>
    <row r="99" spans="1:15">
      <c r="A99" s="301"/>
      <c r="B99" s="304"/>
      <c r="C99" s="305" t="s">
        <v>263</v>
      </c>
      <c r="D99" s="306"/>
      <c r="E99" s="307">
        <v>0</v>
      </c>
      <c r="F99" s="308"/>
      <c r="G99" s="309"/>
      <c r="H99" s="310"/>
      <c r="I99" s="302"/>
      <c r="J99" s="311"/>
      <c r="K99" s="302"/>
      <c r="M99" s="303" t="s">
        <v>263</v>
      </c>
      <c r="O99" s="292"/>
    </row>
    <row r="100" spans="1:15">
      <c r="A100" s="301"/>
      <c r="B100" s="304"/>
      <c r="C100" s="305" t="s">
        <v>264</v>
      </c>
      <c r="D100" s="306"/>
      <c r="E100" s="307">
        <v>0</v>
      </c>
      <c r="F100" s="308"/>
      <c r="G100" s="309"/>
      <c r="H100" s="310"/>
      <c r="I100" s="302"/>
      <c r="J100" s="311"/>
      <c r="K100" s="302"/>
      <c r="M100" s="303" t="s">
        <v>264</v>
      </c>
      <c r="O100" s="292"/>
    </row>
    <row r="101" spans="1:15">
      <c r="A101" s="301"/>
      <c r="B101" s="304"/>
      <c r="C101" s="305" t="s">
        <v>265</v>
      </c>
      <c r="D101" s="306"/>
      <c r="E101" s="307">
        <v>0</v>
      </c>
      <c r="F101" s="308"/>
      <c r="G101" s="309"/>
      <c r="H101" s="310"/>
      <c r="I101" s="302"/>
      <c r="J101" s="311"/>
      <c r="K101" s="302"/>
      <c r="M101" s="303" t="s">
        <v>265</v>
      </c>
      <c r="O101" s="292"/>
    </row>
    <row r="102" spans="1:15">
      <c r="A102" s="301"/>
      <c r="B102" s="304"/>
      <c r="C102" s="305" t="s">
        <v>266</v>
      </c>
      <c r="D102" s="306"/>
      <c r="E102" s="307">
        <v>1</v>
      </c>
      <c r="F102" s="308"/>
      <c r="G102" s="309"/>
      <c r="H102" s="310"/>
      <c r="I102" s="302"/>
      <c r="J102" s="311"/>
      <c r="K102" s="302"/>
      <c r="M102" s="303" t="s">
        <v>266</v>
      </c>
      <c r="O102" s="292"/>
    </row>
    <row r="103" spans="1:15">
      <c r="A103" s="301"/>
      <c r="B103" s="304"/>
      <c r="C103" s="305" t="s">
        <v>267</v>
      </c>
      <c r="D103" s="306"/>
      <c r="E103" s="307">
        <v>1</v>
      </c>
      <c r="F103" s="308"/>
      <c r="G103" s="309"/>
      <c r="H103" s="310"/>
      <c r="I103" s="302"/>
      <c r="J103" s="311"/>
      <c r="K103" s="302"/>
      <c r="M103" s="303" t="s">
        <v>267</v>
      </c>
      <c r="O103" s="292"/>
    </row>
    <row r="104" spans="1:15">
      <c r="A104" s="301"/>
      <c r="B104" s="304"/>
      <c r="C104" s="305" t="s">
        <v>268</v>
      </c>
      <c r="D104" s="306"/>
      <c r="E104" s="307">
        <v>0</v>
      </c>
      <c r="F104" s="308"/>
      <c r="G104" s="309"/>
      <c r="H104" s="310"/>
      <c r="I104" s="302"/>
      <c r="J104" s="311"/>
      <c r="K104" s="302"/>
      <c r="M104" s="303" t="s">
        <v>268</v>
      </c>
      <c r="O104" s="292"/>
    </row>
    <row r="105" spans="1:15">
      <c r="A105" s="301"/>
      <c r="B105" s="304"/>
      <c r="C105" s="305" t="s">
        <v>269</v>
      </c>
      <c r="D105" s="306"/>
      <c r="E105" s="307">
        <v>0</v>
      </c>
      <c r="F105" s="308"/>
      <c r="G105" s="309"/>
      <c r="H105" s="310"/>
      <c r="I105" s="302"/>
      <c r="J105" s="311"/>
      <c r="K105" s="302"/>
      <c r="M105" s="303" t="s">
        <v>269</v>
      </c>
      <c r="O105" s="292"/>
    </row>
    <row r="106" spans="1:15">
      <c r="A106" s="301"/>
      <c r="B106" s="304"/>
      <c r="C106" s="305" t="s">
        <v>270</v>
      </c>
      <c r="D106" s="306"/>
      <c r="E106" s="307">
        <v>0</v>
      </c>
      <c r="F106" s="308"/>
      <c r="G106" s="309"/>
      <c r="H106" s="310"/>
      <c r="I106" s="302"/>
      <c r="J106" s="311"/>
      <c r="K106" s="302"/>
      <c r="M106" s="303" t="s">
        <v>270</v>
      </c>
      <c r="O106" s="292"/>
    </row>
    <row r="107" spans="1:15">
      <c r="A107" s="301"/>
      <c r="B107" s="304"/>
      <c r="C107" s="305" t="s">
        <v>271</v>
      </c>
      <c r="D107" s="306"/>
      <c r="E107" s="307">
        <v>0</v>
      </c>
      <c r="F107" s="308"/>
      <c r="G107" s="309"/>
      <c r="H107" s="310"/>
      <c r="I107" s="302"/>
      <c r="J107" s="311"/>
      <c r="K107" s="302"/>
      <c r="M107" s="303" t="s">
        <v>271</v>
      </c>
      <c r="O107" s="292"/>
    </row>
    <row r="108" spans="1:15">
      <c r="A108" s="301"/>
      <c r="B108" s="304"/>
      <c r="C108" s="305" t="s">
        <v>272</v>
      </c>
      <c r="D108" s="306"/>
      <c r="E108" s="307">
        <v>0</v>
      </c>
      <c r="F108" s="308"/>
      <c r="G108" s="309"/>
      <c r="H108" s="310"/>
      <c r="I108" s="302"/>
      <c r="J108" s="311"/>
      <c r="K108" s="302"/>
      <c r="M108" s="303" t="s">
        <v>272</v>
      </c>
      <c r="O108" s="292"/>
    </row>
    <row r="109" spans="1:15">
      <c r="A109" s="301"/>
      <c r="B109" s="304"/>
      <c r="C109" s="305" t="s">
        <v>273</v>
      </c>
      <c r="D109" s="306"/>
      <c r="E109" s="307">
        <v>0</v>
      </c>
      <c r="F109" s="308"/>
      <c r="G109" s="309"/>
      <c r="H109" s="310"/>
      <c r="I109" s="302"/>
      <c r="J109" s="311"/>
      <c r="K109" s="302"/>
      <c r="M109" s="303" t="s">
        <v>273</v>
      </c>
      <c r="O109" s="292"/>
    </row>
    <row r="110" spans="1:15">
      <c r="A110" s="301"/>
      <c r="B110" s="304"/>
      <c r="C110" s="305" t="s">
        <v>274</v>
      </c>
      <c r="D110" s="306"/>
      <c r="E110" s="307">
        <v>0</v>
      </c>
      <c r="F110" s="308"/>
      <c r="G110" s="309"/>
      <c r="H110" s="310"/>
      <c r="I110" s="302"/>
      <c r="J110" s="311"/>
      <c r="K110" s="302"/>
      <c r="M110" s="303" t="s">
        <v>274</v>
      </c>
      <c r="O110" s="292"/>
    </row>
    <row r="111" spans="1:15">
      <c r="A111" s="301"/>
      <c r="B111" s="304"/>
      <c r="C111" s="305" t="s">
        <v>275</v>
      </c>
      <c r="D111" s="306"/>
      <c r="E111" s="307">
        <v>0</v>
      </c>
      <c r="F111" s="308"/>
      <c r="G111" s="309"/>
      <c r="H111" s="310"/>
      <c r="I111" s="302"/>
      <c r="J111" s="311"/>
      <c r="K111" s="302"/>
      <c r="M111" s="303" t="s">
        <v>275</v>
      </c>
      <c r="O111" s="292"/>
    </row>
    <row r="112" spans="1:15">
      <c r="A112" s="301"/>
      <c r="B112" s="304"/>
      <c r="C112" s="305" t="s">
        <v>276</v>
      </c>
      <c r="D112" s="306"/>
      <c r="E112" s="307">
        <v>0</v>
      </c>
      <c r="F112" s="308"/>
      <c r="G112" s="309"/>
      <c r="H112" s="310"/>
      <c r="I112" s="302"/>
      <c r="J112" s="311"/>
      <c r="K112" s="302"/>
      <c r="M112" s="303" t="s">
        <v>276</v>
      </c>
      <c r="O112" s="292"/>
    </row>
    <row r="113" spans="1:80">
      <c r="A113" s="301"/>
      <c r="B113" s="304"/>
      <c r="C113" s="305" t="s">
        <v>277</v>
      </c>
      <c r="D113" s="306"/>
      <c r="E113" s="307">
        <v>0</v>
      </c>
      <c r="F113" s="308"/>
      <c r="G113" s="309"/>
      <c r="H113" s="310"/>
      <c r="I113" s="302"/>
      <c r="J113" s="311"/>
      <c r="K113" s="302"/>
      <c r="M113" s="303" t="s">
        <v>277</v>
      </c>
      <c r="O113" s="292"/>
    </row>
    <row r="114" spans="1:80">
      <c r="A114" s="301"/>
      <c r="B114" s="304"/>
      <c r="C114" s="305" t="s">
        <v>278</v>
      </c>
      <c r="D114" s="306"/>
      <c r="E114" s="307">
        <v>0</v>
      </c>
      <c r="F114" s="308"/>
      <c r="G114" s="309"/>
      <c r="H114" s="310"/>
      <c r="I114" s="302"/>
      <c r="J114" s="311"/>
      <c r="K114" s="302"/>
      <c r="M114" s="303" t="s">
        <v>278</v>
      </c>
      <c r="O114" s="292"/>
    </row>
    <row r="115" spans="1:80">
      <c r="A115" s="301"/>
      <c r="B115" s="304"/>
      <c r="C115" s="305" t="s">
        <v>279</v>
      </c>
      <c r="D115" s="306"/>
      <c r="E115" s="307">
        <v>0</v>
      </c>
      <c r="F115" s="308"/>
      <c r="G115" s="309"/>
      <c r="H115" s="310"/>
      <c r="I115" s="302"/>
      <c r="J115" s="311"/>
      <c r="K115" s="302"/>
      <c r="M115" s="303" t="s">
        <v>279</v>
      </c>
      <c r="O115" s="292"/>
    </row>
    <row r="116" spans="1:80">
      <c r="A116" s="301"/>
      <c r="B116" s="304"/>
      <c r="C116" s="305" t="s">
        <v>280</v>
      </c>
      <c r="D116" s="306"/>
      <c r="E116" s="307">
        <v>0</v>
      </c>
      <c r="F116" s="308"/>
      <c r="G116" s="309"/>
      <c r="H116" s="310"/>
      <c r="I116" s="302"/>
      <c r="J116" s="311"/>
      <c r="K116" s="302"/>
      <c r="M116" s="303" t="s">
        <v>280</v>
      </c>
      <c r="O116" s="292"/>
    </row>
    <row r="117" spans="1:80">
      <c r="A117" s="301"/>
      <c r="B117" s="304"/>
      <c r="C117" s="305" t="s">
        <v>281</v>
      </c>
      <c r="D117" s="306"/>
      <c r="E117" s="307">
        <v>0</v>
      </c>
      <c r="F117" s="308"/>
      <c r="G117" s="309"/>
      <c r="H117" s="310"/>
      <c r="I117" s="302"/>
      <c r="J117" s="311"/>
      <c r="K117" s="302"/>
      <c r="M117" s="303" t="s">
        <v>281</v>
      </c>
      <c r="O117" s="292"/>
    </row>
    <row r="118" spans="1:80">
      <c r="A118" s="301"/>
      <c r="B118" s="304"/>
      <c r="C118" s="305" t="s">
        <v>282</v>
      </c>
      <c r="D118" s="306"/>
      <c r="E118" s="307">
        <v>0</v>
      </c>
      <c r="F118" s="308"/>
      <c r="G118" s="309"/>
      <c r="H118" s="310"/>
      <c r="I118" s="302"/>
      <c r="J118" s="311"/>
      <c r="K118" s="302"/>
      <c r="M118" s="303" t="s">
        <v>282</v>
      </c>
      <c r="O118" s="292"/>
    </row>
    <row r="119" spans="1:80">
      <c r="A119" s="301"/>
      <c r="B119" s="304"/>
      <c r="C119" s="305" t="s">
        <v>283</v>
      </c>
      <c r="D119" s="306"/>
      <c r="E119" s="307">
        <v>0</v>
      </c>
      <c r="F119" s="308"/>
      <c r="G119" s="309"/>
      <c r="H119" s="310"/>
      <c r="I119" s="302"/>
      <c r="J119" s="311"/>
      <c r="K119" s="302"/>
      <c r="M119" s="303" t="s">
        <v>283</v>
      </c>
      <c r="O119" s="292"/>
    </row>
    <row r="120" spans="1:80" ht="22.5">
      <c r="A120" s="293">
        <v>6</v>
      </c>
      <c r="B120" s="294" t="s">
        <v>284</v>
      </c>
      <c r="C120" s="295" t="s">
        <v>285</v>
      </c>
      <c r="D120" s="296" t="s">
        <v>193</v>
      </c>
      <c r="E120" s="297">
        <v>60.39</v>
      </c>
      <c r="F120" s="297">
        <v>0</v>
      </c>
      <c r="G120" s="298">
        <f>E120*F120</f>
        <v>0</v>
      </c>
      <c r="H120" s="299">
        <v>1.3180000000000001E-2</v>
      </c>
      <c r="I120" s="300">
        <f>E120*H120</f>
        <v>0.7959402000000001</v>
      </c>
      <c r="J120" s="299">
        <v>0</v>
      </c>
      <c r="K120" s="300">
        <f>E120*J120</f>
        <v>0</v>
      </c>
      <c r="O120" s="292">
        <v>2</v>
      </c>
      <c r="AA120" s="261">
        <v>1</v>
      </c>
      <c r="AB120" s="261">
        <v>1</v>
      </c>
      <c r="AC120" s="261">
        <v>1</v>
      </c>
      <c r="AZ120" s="261">
        <v>1</v>
      </c>
      <c r="BA120" s="261">
        <f>IF(AZ120=1,G120,0)</f>
        <v>0</v>
      </c>
      <c r="BB120" s="261">
        <f>IF(AZ120=2,G120,0)</f>
        <v>0</v>
      </c>
      <c r="BC120" s="261">
        <f>IF(AZ120=3,G120,0)</f>
        <v>0</v>
      </c>
      <c r="BD120" s="261">
        <f>IF(AZ120=4,G120,0)</f>
        <v>0</v>
      </c>
      <c r="BE120" s="261">
        <f>IF(AZ120=5,G120,0)</f>
        <v>0</v>
      </c>
      <c r="CA120" s="292">
        <v>1</v>
      </c>
      <c r="CB120" s="292">
        <v>1</v>
      </c>
    </row>
    <row r="121" spans="1:80">
      <c r="A121" s="301"/>
      <c r="B121" s="304"/>
      <c r="C121" s="305" t="s">
        <v>194</v>
      </c>
      <c r="D121" s="306"/>
      <c r="E121" s="307">
        <v>11.4</v>
      </c>
      <c r="F121" s="308"/>
      <c r="G121" s="309"/>
      <c r="H121" s="310"/>
      <c r="I121" s="302"/>
      <c r="J121" s="311"/>
      <c r="K121" s="302"/>
      <c r="M121" s="303" t="s">
        <v>194</v>
      </c>
      <c r="O121" s="292"/>
    </row>
    <row r="122" spans="1:80">
      <c r="A122" s="301"/>
      <c r="B122" s="304"/>
      <c r="C122" s="305" t="s">
        <v>195</v>
      </c>
      <c r="D122" s="306"/>
      <c r="E122" s="307">
        <v>8.4</v>
      </c>
      <c r="F122" s="308"/>
      <c r="G122" s="309"/>
      <c r="H122" s="310"/>
      <c r="I122" s="302"/>
      <c r="J122" s="311"/>
      <c r="K122" s="302"/>
      <c r="M122" s="303" t="s">
        <v>195</v>
      </c>
      <c r="O122" s="292"/>
    </row>
    <row r="123" spans="1:80">
      <c r="A123" s="301"/>
      <c r="B123" s="304"/>
      <c r="C123" s="305" t="s">
        <v>196</v>
      </c>
      <c r="D123" s="306"/>
      <c r="E123" s="307">
        <v>1.1200000000000001</v>
      </c>
      <c r="F123" s="308"/>
      <c r="G123" s="309"/>
      <c r="H123" s="310"/>
      <c r="I123" s="302"/>
      <c r="J123" s="311"/>
      <c r="K123" s="302"/>
      <c r="M123" s="303" t="s">
        <v>196</v>
      </c>
      <c r="O123" s="292"/>
    </row>
    <row r="124" spans="1:80">
      <c r="A124" s="301"/>
      <c r="B124" s="304"/>
      <c r="C124" s="305" t="s">
        <v>197</v>
      </c>
      <c r="D124" s="306"/>
      <c r="E124" s="307">
        <v>2.88</v>
      </c>
      <c r="F124" s="308"/>
      <c r="G124" s="309"/>
      <c r="H124" s="310"/>
      <c r="I124" s="302"/>
      <c r="J124" s="311"/>
      <c r="K124" s="302"/>
      <c r="M124" s="303" t="s">
        <v>197</v>
      </c>
      <c r="O124" s="292"/>
    </row>
    <row r="125" spans="1:80">
      <c r="A125" s="301"/>
      <c r="B125" s="304"/>
      <c r="C125" s="305" t="s">
        <v>198</v>
      </c>
      <c r="D125" s="306"/>
      <c r="E125" s="307">
        <v>1.38</v>
      </c>
      <c r="F125" s="308"/>
      <c r="G125" s="309"/>
      <c r="H125" s="310"/>
      <c r="I125" s="302"/>
      <c r="J125" s="311"/>
      <c r="K125" s="302"/>
      <c r="M125" s="303" t="s">
        <v>198</v>
      </c>
      <c r="O125" s="292"/>
    </row>
    <row r="126" spans="1:80">
      <c r="A126" s="301"/>
      <c r="B126" s="304"/>
      <c r="C126" s="305" t="s">
        <v>199</v>
      </c>
      <c r="D126" s="306"/>
      <c r="E126" s="307">
        <v>8.0399999999999991</v>
      </c>
      <c r="F126" s="308"/>
      <c r="G126" s="309"/>
      <c r="H126" s="310"/>
      <c r="I126" s="302"/>
      <c r="J126" s="311"/>
      <c r="K126" s="302"/>
      <c r="M126" s="303" t="s">
        <v>199</v>
      </c>
      <c r="O126" s="292"/>
    </row>
    <row r="127" spans="1:80">
      <c r="A127" s="301"/>
      <c r="B127" s="304"/>
      <c r="C127" s="305" t="s">
        <v>200</v>
      </c>
      <c r="D127" s="306"/>
      <c r="E127" s="307">
        <v>5.76</v>
      </c>
      <c r="F127" s="308"/>
      <c r="G127" s="309"/>
      <c r="H127" s="310"/>
      <c r="I127" s="302"/>
      <c r="J127" s="311"/>
      <c r="K127" s="302"/>
      <c r="M127" s="303" t="s">
        <v>200</v>
      </c>
      <c r="O127" s="292"/>
    </row>
    <row r="128" spans="1:80">
      <c r="A128" s="301"/>
      <c r="B128" s="304"/>
      <c r="C128" s="305" t="s">
        <v>201</v>
      </c>
      <c r="D128" s="306"/>
      <c r="E128" s="307">
        <v>3.46</v>
      </c>
      <c r="F128" s="308"/>
      <c r="G128" s="309"/>
      <c r="H128" s="310"/>
      <c r="I128" s="302"/>
      <c r="J128" s="311"/>
      <c r="K128" s="302"/>
      <c r="M128" s="303" t="s">
        <v>201</v>
      </c>
      <c r="O128" s="292"/>
    </row>
    <row r="129" spans="1:80">
      <c r="A129" s="301"/>
      <c r="B129" s="304"/>
      <c r="C129" s="305" t="s">
        <v>202</v>
      </c>
      <c r="D129" s="306"/>
      <c r="E129" s="307">
        <v>5.2</v>
      </c>
      <c r="F129" s="308"/>
      <c r="G129" s="309"/>
      <c r="H129" s="310"/>
      <c r="I129" s="302"/>
      <c r="J129" s="311"/>
      <c r="K129" s="302"/>
      <c r="M129" s="303" t="s">
        <v>202</v>
      </c>
      <c r="O129" s="292"/>
    </row>
    <row r="130" spans="1:80">
      <c r="A130" s="301"/>
      <c r="B130" s="304"/>
      <c r="C130" s="305" t="s">
        <v>203</v>
      </c>
      <c r="D130" s="306"/>
      <c r="E130" s="307">
        <v>3.75</v>
      </c>
      <c r="F130" s="308"/>
      <c r="G130" s="309"/>
      <c r="H130" s="310"/>
      <c r="I130" s="302"/>
      <c r="J130" s="311"/>
      <c r="K130" s="302"/>
      <c r="M130" s="303" t="s">
        <v>203</v>
      </c>
      <c r="O130" s="292"/>
    </row>
    <row r="131" spans="1:80">
      <c r="A131" s="301"/>
      <c r="B131" s="304"/>
      <c r="C131" s="305" t="s">
        <v>204</v>
      </c>
      <c r="D131" s="306"/>
      <c r="E131" s="307">
        <v>9</v>
      </c>
      <c r="F131" s="308"/>
      <c r="G131" s="309"/>
      <c r="H131" s="310"/>
      <c r="I131" s="302"/>
      <c r="J131" s="311"/>
      <c r="K131" s="302"/>
      <c r="M131" s="303" t="s">
        <v>204</v>
      </c>
      <c r="O131" s="292"/>
    </row>
    <row r="132" spans="1:80">
      <c r="A132" s="293">
        <v>7</v>
      </c>
      <c r="B132" s="294" t="s">
        <v>286</v>
      </c>
      <c r="C132" s="295" t="s">
        <v>287</v>
      </c>
      <c r="D132" s="296" t="s">
        <v>210</v>
      </c>
      <c r="E132" s="297">
        <v>5</v>
      </c>
      <c r="F132" s="297">
        <v>0</v>
      </c>
      <c r="G132" s="298">
        <f>E132*F132</f>
        <v>0</v>
      </c>
      <c r="H132" s="299">
        <v>9.1350000000000001E-2</v>
      </c>
      <c r="I132" s="300">
        <f>E132*H132</f>
        <v>0.45674999999999999</v>
      </c>
      <c r="J132" s="299"/>
      <c r="K132" s="300">
        <f>E132*J132</f>
        <v>0</v>
      </c>
      <c r="O132" s="292">
        <v>2</v>
      </c>
      <c r="AA132" s="261">
        <v>3</v>
      </c>
      <c r="AB132" s="261">
        <v>1</v>
      </c>
      <c r="AC132" s="261" t="s">
        <v>286</v>
      </c>
      <c r="AZ132" s="261">
        <v>1</v>
      </c>
      <c r="BA132" s="261">
        <f>IF(AZ132=1,G132,0)</f>
        <v>0</v>
      </c>
      <c r="BB132" s="261">
        <f>IF(AZ132=2,G132,0)</f>
        <v>0</v>
      </c>
      <c r="BC132" s="261">
        <f>IF(AZ132=3,G132,0)</f>
        <v>0</v>
      </c>
      <c r="BD132" s="261">
        <f>IF(AZ132=4,G132,0)</f>
        <v>0</v>
      </c>
      <c r="BE132" s="261">
        <f>IF(AZ132=5,G132,0)</f>
        <v>0</v>
      </c>
      <c r="CA132" s="292">
        <v>3</v>
      </c>
      <c r="CB132" s="292">
        <v>1</v>
      </c>
    </row>
    <row r="133" spans="1:80">
      <c r="A133" s="293">
        <v>8</v>
      </c>
      <c r="B133" s="294" t="s">
        <v>288</v>
      </c>
      <c r="C133" s="295" t="s">
        <v>289</v>
      </c>
      <c r="D133" s="296" t="s">
        <v>210</v>
      </c>
      <c r="E133" s="297">
        <v>2</v>
      </c>
      <c r="F133" s="297">
        <v>0</v>
      </c>
      <c r="G133" s="298">
        <f>E133*F133</f>
        <v>0</v>
      </c>
      <c r="H133" s="299">
        <v>9.1350000000000001E-2</v>
      </c>
      <c r="I133" s="300">
        <f>E133*H133</f>
        <v>0.1827</v>
      </c>
      <c r="J133" s="299"/>
      <c r="K133" s="300">
        <f>E133*J133</f>
        <v>0</v>
      </c>
      <c r="O133" s="292">
        <v>2</v>
      </c>
      <c r="AA133" s="261">
        <v>3</v>
      </c>
      <c r="AB133" s="261">
        <v>1</v>
      </c>
      <c r="AC133" s="261" t="s">
        <v>288</v>
      </c>
      <c r="AZ133" s="261">
        <v>1</v>
      </c>
      <c r="BA133" s="261">
        <f>IF(AZ133=1,G133,0)</f>
        <v>0</v>
      </c>
      <c r="BB133" s="261">
        <f>IF(AZ133=2,G133,0)</f>
        <v>0</v>
      </c>
      <c r="BC133" s="261">
        <f>IF(AZ133=3,G133,0)</f>
        <v>0</v>
      </c>
      <c r="BD133" s="261">
        <f>IF(AZ133=4,G133,0)</f>
        <v>0</v>
      </c>
      <c r="BE133" s="261">
        <f>IF(AZ133=5,G133,0)</f>
        <v>0</v>
      </c>
      <c r="CA133" s="292">
        <v>3</v>
      </c>
      <c r="CB133" s="292">
        <v>1</v>
      </c>
    </row>
    <row r="134" spans="1:80">
      <c r="A134" s="293">
        <v>9</v>
      </c>
      <c r="B134" s="294" t="s">
        <v>290</v>
      </c>
      <c r="C134" s="295" t="s">
        <v>291</v>
      </c>
      <c r="D134" s="296" t="s">
        <v>210</v>
      </c>
      <c r="E134" s="297">
        <v>2</v>
      </c>
      <c r="F134" s="297">
        <v>0</v>
      </c>
      <c r="G134" s="298">
        <f>E134*F134</f>
        <v>0</v>
      </c>
      <c r="H134" s="299">
        <v>9.1350000000000001E-2</v>
      </c>
      <c r="I134" s="300">
        <f>E134*H134</f>
        <v>0.1827</v>
      </c>
      <c r="J134" s="299"/>
      <c r="K134" s="300">
        <f>E134*J134</f>
        <v>0</v>
      </c>
      <c r="O134" s="292">
        <v>2</v>
      </c>
      <c r="AA134" s="261">
        <v>3</v>
      </c>
      <c r="AB134" s="261">
        <v>1</v>
      </c>
      <c r="AC134" s="261" t="s">
        <v>290</v>
      </c>
      <c r="AZ134" s="261">
        <v>1</v>
      </c>
      <c r="BA134" s="261">
        <f>IF(AZ134=1,G134,0)</f>
        <v>0</v>
      </c>
      <c r="BB134" s="261">
        <f>IF(AZ134=2,G134,0)</f>
        <v>0</v>
      </c>
      <c r="BC134" s="261">
        <f>IF(AZ134=3,G134,0)</f>
        <v>0</v>
      </c>
      <c r="BD134" s="261">
        <f>IF(AZ134=4,G134,0)</f>
        <v>0</v>
      </c>
      <c r="BE134" s="261">
        <f>IF(AZ134=5,G134,0)</f>
        <v>0</v>
      </c>
      <c r="CA134" s="292">
        <v>3</v>
      </c>
      <c r="CB134" s="292">
        <v>1</v>
      </c>
    </row>
    <row r="135" spans="1:80">
      <c r="A135" s="293">
        <v>10</v>
      </c>
      <c r="B135" s="294" t="s">
        <v>292</v>
      </c>
      <c r="C135" s="295" t="s">
        <v>293</v>
      </c>
      <c r="D135" s="296" t="s">
        <v>210</v>
      </c>
      <c r="E135" s="297">
        <v>4</v>
      </c>
      <c r="F135" s="297">
        <v>0</v>
      </c>
      <c r="G135" s="298">
        <f>E135*F135</f>
        <v>0</v>
      </c>
      <c r="H135" s="299">
        <v>9.1350000000000001E-2</v>
      </c>
      <c r="I135" s="300">
        <f>E135*H135</f>
        <v>0.3654</v>
      </c>
      <c r="J135" s="299"/>
      <c r="K135" s="300">
        <f>E135*J135</f>
        <v>0</v>
      </c>
      <c r="O135" s="292">
        <v>2</v>
      </c>
      <c r="AA135" s="261">
        <v>3</v>
      </c>
      <c r="AB135" s="261">
        <v>1</v>
      </c>
      <c r="AC135" s="261" t="s">
        <v>292</v>
      </c>
      <c r="AZ135" s="261">
        <v>1</v>
      </c>
      <c r="BA135" s="261">
        <f>IF(AZ135=1,G135,0)</f>
        <v>0</v>
      </c>
      <c r="BB135" s="261">
        <f>IF(AZ135=2,G135,0)</f>
        <v>0</v>
      </c>
      <c r="BC135" s="261">
        <f>IF(AZ135=3,G135,0)</f>
        <v>0</v>
      </c>
      <c r="BD135" s="261">
        <f>IF(AZ135=4,G135,0)</f>
        <v>0</v>
      </c>
      <c r="BE135" s="261">
        <f>IF(AZ135=5,G135,0)</f>
        <v>0</v>
      </c>
      <c r="CA135" s="292">
        <v>3</v>
      </c>
      <c r="CB135" s="292">
        <v>1</v>
      </c>
    </row>
    <row r="136" spans="1:80">
      <c r="A136" s="293">
        <v>11</v>
      </c>
      <c r="B136" s="294" t="s">
        <v>294</v>
      </c>
      <c r="C136" s="295" t="s">
        <v>295</v>
      </c>
      <c r="D136" s="296" t="s">
        <v>210</v>
      </c>
      <c r="E136" s="297">
        <v>1</v>
      </c>
      <c r="F136" s="297">
        <v>0</v>
      </c>
      <c r="G136" s="298">
        <f>E136*F136</f>
        <v>0</v>
      </c>
      <c r="H136" s="299">
        <v>9.1350000000000001E-2</v>
      </c>
      <c r="I136" s="300">
        <f>E136*H136</f>
        <v>9.1350000000000001E-2</v>
      </c>
      <c r="J136" s="299"/>
      <c r="K136" s="300">
        <f>E136*J136</f>
        <v>0</v>
      </c>
      <c r="O136" s="292">
        <v>2</v>
      </c>
      <c r="AA136" s="261">
        <v>3</v>
      </c>
      <c r="AB136" s="261">
        <v>1</v>
      </c>
      <c r="AC136" s="261" t="s">
        <v>294</v>
      </c>
      <c r="AZ136" s="261">
        <v>1</v>
      </c>
      <c r="BA136" s="261">
        <f>IF(AZ136=1,G136,0)</f>
        <v>0</v>
      </c>
      <c r="BB136" s="261">
        <f>IF(AZ136=2,G136,0)</f>
        <v>0</v>
      </c>
      <c r="BC136" s="261">
        <f>IF(AZ136=3,G136,0)</f>
        <v>0</v>
      </c>
      <c r="BD136" s="261">
        <f>IF(AZ136=4,G136,0)</f>
        <v>0</v>
      </c>
      <c r="BE136" s="261">
        <f>IF(AZ136=5,G136,0)</f>
        <v>0</v>
      </c>
      <c r="CA136" s="292">
        <v>3</v>
      </c>
      <c r="CB136" s="292">
        <v>1</v>
      </c>
    </row>
    <row r="137" spans="1:80" ht="22.5">
      <c r="A137" s="293">
        <v>12</v>
      </c>
      <c r="B137" s="294" t="s">
        <v>296</v>
      </c>
      <c r="C137" s="295" t="s">
        <v>297</v>
      </c>
      <c r="D137" s="296" t="s">
        <v>210</v>
      </c>
      <c r="E137" s="297">
        <v>1</v>
      </c>
      <c r="F137" s="297">
        <v>0</v>
      </c>
      <c r="G137" s="298">
        <f>E137*F137</f>
        <v>0</v>
      </c>
      <c r="H137" s="299">
        <v>9.1350000000000001E-2</v>
      </c>
      <c r="I137" s="300">
        <f>E137*H137</f>
        <v>9.1350000000000001E-2</v>
      </c>
      <c r="J137" s="299"/>
      <c r="K137" s="300">
        <f>E137*J137</f>
        <v>0</v>
      </c>
      <c r="O137" s="292">
        <v>2</v>
      </c>
      <c r="AA137" s="261">
        <v>3</v>
      </c>
      <c r="AB137" s="261">
        <v>1</v>
      </c>
      <c r="AC137" s="261" t="s">
        <v>296</v>
      </c>
      <c r="AZ137" s="261">
        <v>1</v>
      </c>
      <c r="BA137" s="261">
        <f>IF(AZ137=1,G137,0)</f>
        <v>0</v>
      </c>
      <c r="BB137" s="261">
        <f>IF(AZ137=2,G137,0)</f>
        <v>0</v>
      </c>
      <c r="BC137" s="261">
        <f>IF(AZ137=3,G137,0)</f>
        <v>0</v>
      </c>
      <c r="BD137" s="261">
        <f>IF(AZ137=4,G137,0)</f>
        <v>0</v>
      </c>
      <c r="BE137" s="261">
        <f>IF(AZ137=5,G137,0)</f>
        <v>0</v>
      </c>
      <c r="CA137" s="292">
        <v>3</v>
      </c>
      <c r="CB137" s="292">
        <v>1</v>
      </c>
    </row>
    <row r="138" spans="1:80" ht="22.5">
      <c r="A138" s="293">
        <v>13</v>
      </c>
      <c r="B138" s="294" t="s">
        <v>298</v>
      </c>
      <c r="C138" s="295" t="s">
        <v>299</v>
      </c>
      <c r="D138" s="296" t="s">
        <v>210</v>
      </c>
      <c r="E138" s="297">
        <v>1</v>
      </c>
      <c r="F138" s="297">
        <v>0</v>
      </c>
      <c r="G138" s="298">
        <f>E138*F138</f>
        <v>0</v>
      </c>
      <c r="H138" s="299">
        <v>9.1350000000000001E-2</v>
      </c>
      <c r="I138" s="300">
        <f>E138*H138</f>
        <v>9.1350000000000001E-2</v>
      </c>
      <c r="J138" s="299"/>
      <c r="K138" s="300">
        <f>E138*J138</f>
        <v>0</v>
      </c>
      <c r="O138" s="292">
        <v>2</v>
      </c>
      <c r="AA138" s="261">
        <v>3</v>
      </c>
      <c r="AB138" s="261">
        <v>1</v>
      </c>
      <c r="AC138" s="261" t="s">
        <v>298</v>
      </c>
      <c r="AZ138" s="261">
        <v>1</v>
      </c>
      <c r="BA138" s="261">
        <f>IF(AZ138=1,G138,0)</f>
        <v>0</v>
      </c>
      <c r="BB138" s="261">
        <f>IF(AZ138=2,G138,0)</f>
        <v>0</v>
      </c>
      <c r="BC138" s="261">
        <f>IF(AZ138=3,G138,0)</f>
        <v>0</v>
      </c>
      <c r="BD138" s="261">
        <f>IF(AZ138=4,G138,0)</f>
        <v>0</v>
      </c>
      <c r="BE138" s="261">
        <f>IF(AZ138=5,G138,0)</f>
        <v>0</v>
      </c>
      <c r="CA138" s="292">
        <v>3</v>
      </c>
      <c r="CB138" s="292">
        <v>1</v>
      </c>
    </row>
    <row r="139" spans="1:80">
      <c r="A139" s="293">
        <v>14</v>
      </c>
      <c r="B139" s="294" t="s">
        <v>300</v>
      </c>
      <c r="C139" s="295" t="s">
        <v>301</v>
      </c>
      <c r="D139" s="296" t="s">
        <v>210</v>
      </c>
      <c r="E139" s="297">
        <v>4</v>
      </c>
      <c r="F139" s="297">
        <v>0</v>
      </c>
      <c r="G139" s="298">
        <f>E139*F139</f>
        <v>0</v>
      </c>
      <c r="H139" s="299">
        <v>9.1350000000000001E-2</v>
      </c>
      <c r="I139" s="300">
        <f>E139*H139</f>
        <v>0.3654</v>
      </c>
      <c r="J139" s="299"/>
      <c r="K139" s="300">
        <f>E139*J139</f>
        <v>0</v>
      </c>
      <c r="O139" s="292">
        <v>2</v>
      </c>
      <c r="AA139" s="261">
        <v>3</v>
      </c>
      <c r="AB139" s="261">
        <v>1</v>
      </c>
      <c r="AC139" s="261" t="s">
        <v>300</v>
      </c>
      <c r="AZ139" s="261">
        <v>1</v>
      </c>
      <c r="BA139" s="261">
        <f>IF(AZ139=1,G139,0)</f>
        <v>0</v>
      </c>
      <c r="BB139" s="261">
        <f>IF(AZ139=2,G139,0)</f>
        <v>0</v>
      </c>
      <c r="BC139" s="261">
        <f>IF(AZ139=3,G139,0)</f>
        <v>0</v>
      </c>
      <c r="BD139" s="261">
        <f>IF(AZ139=4,G139,0)</f>
        <v>0</v>
      </c>
      <c r="BE139" s="261">
        <f>IF(AZ139=5,G139,0)</f>
        <v>0</v>
      </c>
      <c r="CA139" s="292">
        <v>3</v>
      </c>
      <c r="CB139" s="292">
        <v>1</v>
      </c>
    </row>
    <row r="140" spans="1:80">
      <c r="A140" s="293">
        <v>15</v>
      </c>
      <c r="B140" s="294" t="s">
        <v>302</v>
      </c>
      <c r="C140" s="295" t="s">
        <v>303</v>
      </c>
      <c r="D140" s="296" t="s">
        <v>210</v>
      </c>
      <c r="E140" s="297">
        <v>4</v>
      </c>
      <c r="F140" s="297">
        <v>0</v>
      </c>
      <c r="G140" s="298">
        <f>E140*F140</f>
        <v>0</v>
      </c>
      <c r="H140" s="299">
        <v>9.1350000000000001E-2</v>
      </c>
      <c r="I140" s="300">
        <f>E140*H140</f>
        <v>0.3654</v>
      </c>
      <c r="J140" s="299"/>
      <c r="K140" s="300">
        <f>E140*J140</f>
        <v>0</v>
      </c>
      <c r="O140" s="292">
        <v>2</v>
      </c>
      <c r="AA140" s="261">
        <v>3</v>
      </c>
      <c r="AB140" s="261">
        <v>1</v>
      </c>
      <c r="AC140" s="261" t="s">
        <v>302</v>
      </c>
      <c r="AZ140" s="261">
        <v>1</v>
      </c>
      <c r="BA140" s="261">
        <f>IF(AZ140=1,G140,0)</f>
        <v>0</v>
      </c>
      <c r="BB140" s="261">
        <f>IF(AZ140=2,G140,0)</f>
        <v>0</v>
      </c>
      <c r="BC140" s="261">
        <f>IF(AZ140=3,G140,0)</f>
        <v>0</v>
      </c>
      <c r="BD140" s="261">
        <f>IF(AZ140=4,G140,0)</f>
        <v>0</v>
      </c>
      <c r="BE140" s="261">
        <f>IF(AZ140=5,G140,0)</f>
        <v>0</v>
      </c>
      <c r="CA140" s="292">
        <v>3</v>
      </c>
      <c r="CB140" s="292">
        <v>1</v>
      </c>
    </row>
    <row r="141" spans="1:80">
      <c r="A141" s="293">
        <v>16</v>
      </c>
      <c r="B141" s="294" t="s">
        <v>304</v>
      </c>
      <c r="C141" s="295" t="s">
        <v>305</v>
      </c>
      <c r="D141" s="296" t="s">
        <v>210</v>
      </c>
      <c r="E141" s="297">
        <v>2</v>
      </c>
      <c r="F141" s="297">
        <v>0</v>
      </c>
      <c r="G141" s="298">
        <f>E141*F141</f>
        <v>0</v>
      </c>
      <c r="H141" s="299">
        <v>9.1350000000000001E-2</v>
      </c>
      <c r="I141" s="300">
        <f>E141*H141</f>
        <v>0.1827</v>
      </c>
      <c r="J141" s="299"/>
      <c r="K141" s="300">
        <f>E141*J141</f>
        <v>0</v>
      </c>
      <c r="O141" s="292">
        <v>2</v>
      </c>
      <c r="AA141" s="261">
        <v>3</v>
      </c>
      <c r="AB141" s="261">
        <v>1</v>
      </c>
      <c r="AC141" s="261" t="s">
        <v>304</v>
      </c>
      <c r="AZ141" s="261">
        <v>1</v>
      </c>
      <c r="BA141" s="261">
        <f>IF(AZ141=1,G141,0)</f>
        <v>0</v>
      </c>
      <c r="BB141" s="261">
        <f>IF(AZ141=2,G141,0)</f>
        <v>0</v>
      </c>
      <c r="BC141" s="261">
        <f>IF(AZ141=3,G141,0)</f>
        <v>0</v>
      </c>
      <c r="BD141" s="261">
        <f>IF(AZ141=4,G141,0)</f>
        <v>0</v>
      </c>
      <c r="BE141" s="261">
        <f>IF(AZ141=5,G141,0)</f>
        <v>0</v>
      </c>
      <c r="CA141" s="292">
        <v>3</v>
      </c>
      <c r="CB141" s="292">
        <v>1</v>
      </c>
    </row>
    <row r="142" spans="1:80">
      <c r="A142" s="293">
        <v>17</v>
      </c>
      <c r="B142" s="294" t="s">
        <v>306</v>
      </c>
      <c r="C142" s="295" t="s">
        <v>307</v>
      </c>
      <c r="D142" s="296" t="s">
        <v>210</v>
      </c>
      <c r="E142" s="297">
        <v>2</v>
      </c>
      <c r="F142" s="297">
        <v>0</v>
      </c>
      <c r="G142" s="298">
        <f>E142*F142</f>
        <v>0</v>
      </c>
      <c r="H142" s="299">
        <v>9.1350000000000001E-2</v>
      </c>
      <c r="I142" s="300">
        <f>E142*H142</f>
        <v>0.1827</v>
      </c>
      <c r="J142" s="299"/>
      <c r="K142" s="300">
        <f>E142*J142</f>
        <v>0</v>
      </c>
      <c r="O142" s="292">
        <v>2</v>
      </c>
      <c r="AA142" s="261">
        <v>3</v>
      </c>
      <c r="AB142" s="261">
        <v>1</v>
      </c>
      <c r="AC142" s="261" t="s">
        <v>306</v>
      </c>
      <c r="AZ142" s="261">
        <v>1</v>
      </c>
      <c r="BA142" s="261">
        <f>IF(AZ142=1,G142,0)</f>
        <v>0</v>
      </c>
      <c r="BB142" s="261">
        <f>IF(AZ142=2,G142,0)</f>
        <v>0</v>
      </c>
      <c r="BC142" s="261">
        <f>IF(AZ142=3,G142,0)</f>
        <v>0</v>
      </c>
      <c r="BD142" s="261">
        <f>IF(AZ142=4,G142,0)</f>
        <v>0</v>
      </c>
      <c r="BE142" s="261">
        <f>IF(AZ142=5,G142,0)</f>
        <v>0</v>
      </c>
      <c r="CA142" s="292">
        <v>3</v>
      </c>
      <c r="CB142" s="292">
        <v>1</v>
      </c>
    </row>
    <row r="143" spans="1:80">
      <c r="A143" s="293">
        <v>18</v>
      </c>
      <c r="B143" s="294" t="s">
        <v>308</v>
      </c>
      <c r="C143" s="295" t="s">
        <v>309</v>
      </c>
      <c r="D143" s="296" t="s">
        <v>210</v>
      </c>
      <c r="E143" s="297">
        <v>2</v>
      </c>
      <c r="F143" s="297">
        <v>0</v>
      </c>
      <c r="G143" s="298">
        <f>E143*F143</f>
        <v>0</v>
      </c>
      <c r="H143" s="299">
        <v>9.1350000000000001E-2</v>
      </c>
      <c r="I143" s="300">
        <f>E143*H143</f>
        <v>0.1827</v>
      </c>
      <c r="J143" s="299"/>
      <c r="K143" s="300">
        <f>E143*J143</f>
        <v>0</v>
      </c>
      <c r="O143" s="292">
        <v>2</v>
      </c>
      <c r="AA143" s="261">
        <v>3</v>
      </c>
      <c r="AB143" s="261">
        <v>1</v>
      </c>
      <c r="AC143" s="261" t="s">
        <v>308</v>
      </c>
      <c r="AZ143" s="261">
        <v>1</v>
      </c>
      <c r="BA143" s="261">
        <f>IF(AZ143=1,G143,0)</f>
        <v>0</v>
      </c>
      <c r="BB143" s="261">
        <f>IF(AZ143=2,G143,0)</f>
        <v>0</v>
      </c>
      <c r="BC143" s="261">
        <f>IF(AZ143=3,G143,0)</f>
        <v>0</v>
      </c>
      <c r="BD143" s="261">
        <f>IF(AZ143=4,G143,0)</f>
        <v>0</v>
      </c>
      <c r="BE143" s="261">
        <f>IF(AZ143=5,G143,0)</f>
        <v>0</v>
      </c>
      <c r="CA143" s="292">
        <v>3</v>
      </c>
      <c r="CB143" s="292">
        <v>1</v>
      </c>
    </row>
    <row r="144" spans="1:80">
      <c r="A144" s="293">
        <v>19</v>
      </c>
      <c r="B144" s="294" t="s">
        <v>310</v>
      </c>
      <c r="C144" s="295" t="s">
        <v>311</v>
      </c>
      <c r="D144" s="296" t="s">
        <v>210</v>
      </c>
      <c r="E144" s="297">
        <v>2</v>
      </c>
      <c r="F144" s="297">
        <v>0</v>
      </c>
      <c r="G144" s="298">
        <f>E144*F144</f>
        <v>0</v>
      </c>
      <c r="H144" s="299">
        <v>9.1350000000000001E-2</v>
      </c>
      <c r="I144" s="300">
        <f>E144*H144</f>
        <v>0.1827</v>
      </c>
      <c r="J144" s="299"/>
      <c r="K144" s="300">
        <f>E144*J144</f>
        <v>0</v>
      </c>
      <c r="O144" s="292">
        <v>2</v>
      </c>
      <c r="AA144" s="261">
        <v>3</v>
      </c>
      <c r="AB144" s="261">
        <v>1</v>
      </c>
      <c r="AC144" s="261" t="s">
        <v>310</v>
      </c>
      <c r="AZ144" s="261">
        <v>1</v>
      </c>
      <c r="BA144" s="261">
        <f>IF(AZ144=1,G144,0)</f>
        <v>0</v>
      </c>
      <c r="BB144" s="261">
        <f>IF(AZ144=2,G144,0)</f>
        <v>0</v>
      </c>
      <c r="BC144" s="261">
        <f>IF(AZ144=3,G144,0)</f>
        <v>0</v>
      </c>
      <c r="BD144" s="261">
        <f>IF(AZ144=4,G144,0)</f>
        <v>0</v>
      </c>
      <c r="BE144" s="261">
        <f>IF(AZ144=5,G144,0)</f>
        <v>0</v>
      </c>
      <c r="CA144" s="292">
        <v>3</v>
      </c>
      <c r="CB144" s="292">
        <v>1</v>
      </c>
    </row>
    <row r="145" spans="1:80" ht="22.5">
      <c r="A145" s="293">
        <v>20</v>
      </c>
      <c r="B145" s="294" t="s">
        <v>312</v>
      </c>
      <c r="C145" s="295" t="s">
        <v>313</v>
      </c>
      <c r="D145" s="296" t="s">
        <v>210</v>
      </c>
      <c r="E145" s="297">
        <v>3</v>
      </c>
      <c r="F145" s="297">
        <v>0</v>
      </c>
      <c r="G145" s="298">
        <f>E145*F145</f>
        <v>0</v>
      </c>
      <c r="H145" s="299">
        <v>9.1350000000000001E-2</v>
      </c>
      <c r="I145" s="300">
        <f>E145*H145</f>
        <v>0.27405000000000002</v>
      </c>
      <c r="J145" s="299"/>
      <c r="K145" s="300">
        <f>E145*J145</f>
        <v>0</v>
      </c>
      <c r="O145" s="292">
        <v>2</v>
      </c>
      <c r="AA145" s="261">
        <v>3</v>
      </c>
      <c r="AB145" s="261">
        <v>1</v>
      </c>
      <c r="AC145" s="261" t="s">
        <v>312</v>
      </c>
      <c r="AZ145" s="261">
        <v>1</v>
      </c>
      <c r="BA145" s="261">
        <f>IF(AZ145=1,G145,0)</f>
        <v>0</v>
      </c>
      <c r="BB145" s="261">
        <f>IF(AZ145=2,G145,0)</f>
        <v>0</v>
      </c>
      <c r="BC145" s="261">
        <f>IF(AZ145=3,G145,0)</f>
        <v>0</v>
      </c>
      <c r="BD145" s="261">
        <f>IF(AZ145=4,G145,0)</f>
        <v>0</v>
      </c>
      <c r="BE145" s="261">
        <f>IF(AZ145=5,G145,0)</f>
        <v>0</v>
      </c>
      <c r="CA145" s="292">
        <v>3</v>
      </c>
      <c r="CB145" s="292">
        <v>1</v>
      </c>
    </row>
    <row r="146" spans="1:80">
      <c r="A146" s="293">
        <v>21</v>
      </c>
      <c r="B146" s="294" t="s">
        <v>314</v>
      </c>
      <c r="C146" s="295" t="s">
        <v>315</v>
      </c>
      <c r="D146" s="296" t="s">
        <v>210</v>
      </c>
      <c r="E146" s="297">
        <v>2</v>
      </c>
      <c r="F146" s="297">
        <v>0</v>
      </c>
      <c r="G146" s="298">
        <f>E146*F146</f>
        <v>0</v>
      </c>
      <c r="H146" s="299">
        <v>9.1350000000000001E-2</v>
      </c>
      <c r="I146" s="300">
        <f>E146*H146</f>
        <v>0.1827</v>
      </c>
      <c r="J146" s="299"/>
      <c r="K146" s="300">
        <f>E146*J146</f>
        <v>0</v>
      </c>
      <c r="O146" s="292">
        <v>2</v>
      </c>
      <c r="AA146" s="261">
        <v>3</v>
      </c>
      <c r="AB146" s="261">
        <v>1</v>
      </c>
      <c r="AC146" s="261" t="s">
        <v>314</v>
      </c>
      <c r="AZ146" s="261">
        <v>1</v>
      </c>
      <c r="BA146" s="261">
        <f>IF(AZ146=1,G146,0)</f>
        <v>0</v>
      </c>
      <c r="BB146" s="261">
        <f>IF(AZ146=2,G146,0)</f>
        <v>0</v>
      </c>
      <c r="BC146" s="261">
        <f>IF(AZ146=3,G146,0)</f>
        <v>0</v>
      </c>
      <c r="BD146" s="261">
        <f>IF(AZ146=4,G146,0)</f>
        <v>0</v>
      </c>
      <c r="BE146" s="261">
        <f>IF(AZ146=5,G146,0)</f>
        <v>0</v>
      </c>
      <c r="CA146" s="292">
        <v>3</v>
      </c>
      <c r="CB146" s="292">
        <v>1</v>
      </c>
    </row>
    <row r="147" spans="1:80" ht="22.5">
      <c r="A147" s="293">
        <v>22</v>
      </c>
      <c r="B147" s="294" t="s">
        <v>316</v>
      </c>
      <c r="C147" s="295" t="s">
        <v>317</v>
      </c>
      <c r="D147" s="296" t="s">
        <v>210</v>
      </c>
      <c r="E147" s="297">
        <v>1</v>
      </c>
      <c r="F147" s="297">
        <v>0</v>
      </c>
      <c r="G147" s="298">
        <f>E147*F147</f>
        <v>0</v>
      </c>
      <c r="H147" s="299">
        <v>9.1350000000000001E-2</v>
      </c>
      <c r="I147" s="300">
        <f>E147*H147</f>
        <v>9.1350000000000001E-2</v>
      </c>
      <c r="J147" s="299"/>
      <c r="K147" s="300">
        <f>E147*J147</f>
        <v>0</v>
      </c>
      <c r="O147" s="292">
        <v>2</v>
      </c>
      <c r="AA147" s="261">
        <v>3</v>
      </c>
      <c r="AB147" s="261">
        <v>1</v>
      </c>
      <c r="AC147" s="261" t="s">
        <v>316</v>
      </c>
      <c r="AZ147" s="261">
        <v>1</v>
      </c>
      <c r="BA147" s="261">
        <f>IF(AZ147=1,G147,0)</f>
        <v>0</v>
      </c>
      <c r="BB147" s="261">
        <f>IF(AZ147=2,G147,0)</f>
        <v>0</v>
      </c>
      <c r="BC147" s="261">
        <f>IF(AZ147=3,G147,0)</f>
        <v>0</v>
      </c>
      <c r="BD147" s="261">
        <f>IF(AZ147=4,G147,0)</f>
        <v>0</v>
      </c>
      <c r="BE147" s="261">
        <f>IF(AZ147=5,G147,0)</f>
        <v>0</v>
      </c>
      <c r="CA147" s="292">
        <v>3</v>
      </c>
      <c r="CB147" s="292">
        <v>1</v>
      </c>
    </row>
    <row r="148" spans="1:80">
      <c r="A148" s="293">
        <v>23</v>
      </c>
      <c r="B148" s="294" t="s">
        <v>318</v>
      </c>
      <c r="C148" s="295" t="s">
        <v>319</v>
      </c>
      <c r="D148" s="296" t="s">
        <v>210</v>
      </c>
      <c r="E148" s="297">
        <v>1</v>
      </c>
      <c r="F148" s="297">
        <v>0</v>
      </c>
      <c r="G148" s="298">
        <f>E148*F148</f>
        <v>0</v>
      </c>
      <c r="H148" s="299">
        <v>9.1350000000000001E-2</v>
      </c>
      <c r="I148" s="300">
        <f>E148*H148</f>
        <v>9.1350000000000001E-2</v>
      </c>
      <c r="J148" s="299"/>
      <c r="K148" s="300">
        <f>E148*J148</f>
        <v>0</v>
      </c>
      <c r="O148" s="292">
        <v>2</v>
      </c>
      <c r="AA148" s="261">
        <v>3</v>
      </c>
      <c r="AB148" s="261">
        <v>1</v>
      </c>
      <c r="AC148" s="261" t="s">
        <v>318</v>
      </c>
      <c r="AZ148" s="261">
        <v>1</v>
      </c>
      <c r="BA148" s="261">
        <f>IF(AZ148=1,G148,0)</f>
        <v>0</v>
      </c>
      <c r="BB148" s="261">
        <f>IF(AZ148=2,G148,0)</f>
        <v>0</v>
      </c>
      <c r="BC148" s="261">
        <f>IF(AZ148=3,G148,0)</f>
        <v>0</v>
      </c>
      <c r="BD148" s="261">
        <f>IF(AZ148=4,G148,0)</f>
        <v>0</v>
      </c>
      <c r="BE148" s="261">
        <f>IF(AZ148=5,G148,0)</f>
        <v>0</v>
      </c>
      <c r="CA148" s="292">
        <v>3</v>
      </c>
      <c r="CB148" s="292">
        <v>1</v>
      </c>
    </row>
    <row r="149" spans="1:80">
      <c r="A149" s="293">
        <v>24</v>
      </c>
      <c r="B149" s="294" t="s">
        <v>320</v>
      </c>
      <c r="C149" s="295" t="s">
        <v>321</v>
      </c>
      <c r="D149" s="296" t="s">
        <v>210</v>
      </c>
      <c r="E149" s="297">
        <v>2</v>
      </c>
      <c r="F149" s="297">
        <v>0</v>
      </c>
      <c r="G149" s="298">
        <f>E149*F149</f>
        <v>0</v>
      </c>
      <c r="H149" s="299">
        <v>9.1350000000000001E-2</v>
      </c>
      <c r="I149" s="300">
        <f>E149*H149</f>
        <v>0.1827</v>
      </c>
      <c r="J149" s="299"/>
      <c r="K149" s="300">
        <f>E149*J149</f>
        <v>0</v>
      </c>
      <c r="O149" s="292">
        <v>2</v>
      </c>
      <c r="AA149" s="261">
        <v>3</v>
      </c>
      <c r="AB149" s="261">
        <v>1</v>
      </c>
      <c r="AC149" s="261" t="s">
        <v>320</v>
      </c>
      <c r="AZ149" s="261">
        <v>1</v>
      </c>
      <c r="BA149" s="261">
        <f>IF(AZ149=1,G149,0)</f>
        <v>0</v>
      </c>
      <c r="BB149" s="261">
        <f>IF(AZ149=2,G149,0)</f>
        <v>0</v>
      </c>
      <c r="BC149" s="261">
        <f>IF(AZ149=3,G149,0)</f>
        <v>0</v>
      </c>
      <c r="BD149" s="261">
        <f>IF(AZ149=4,G149,0)</f>
        <v>0</v>
      </c>
      <c r="BE149" s="261">
        <f>IF(AZ149=5,G149,0)</f>
        <v>0</v>
      </c>
      <c r="CA149" s="292">
        <v>3</v>
      </c>
      <c r="CB149" s="292">
        <v>1</v>
      </c>
    </row>
    <row r="150" spans="1:80">
      <c r="A150" s="293">
        <v>25</v>
      </c>
      <c r="B150" s="294" t="s">
        <v>322</v>
      </c>
      <c r="C150" s="295" t="s">
        <v>323</v>
      </c>
      <c r="D150" s="296" t="s">
        <v>210</v>
      </c>
      <c r="E150" s="297">
        <v>1</v>
      </c>
      <c r="F150" s="297">
        <v>0</v>
      </c>
      <c r="G150" s="298">
        <f>E150*F150</f>
        <v>0</v>
      </c>
      <c r="H150" s="299">
        <v>9.1350000000000001E-2</v>
      </c>
      <c r="I150" s="300">
        <f>E150*H150</f>
        <v>9.1350000000000001E-2</v>
      </c>
      <c r="J150" s="299"/>
      <c r="K150" s="300">
        <f>E150*J150</f>
        <v>0</v>
      </c>
      <c r="O150" s="292">
        <v>2</v>
      </c>
      <c r="AA150" s="261">
        <v>3</v>
      </c>
      <c r="AB150" s="261">
        <v>1</v>
      </c>
      <c r="AC150" s="261" t="s">
        <v>322</v>
      </c>
      <c r="AZ150" s="261">
        <v>1</v>
      </c>
      <c r="BA150" s="261">
        <f>IF(AZ150=1,G150,0)</f>
        <v>0</v>
      </c>
      <c r="BB150" s="261">
        <f>IF(AZ150=2,G150,0)</f>
        <v>0</v>
      </c>
      <c r="BC150" s="261">
        <f>IF(AZ150=3,G150,0)</f>
        <v>0</v>
      </c>
      <c r="BD150" s="261">
        <f>IF(AZ150=4,G150,0)</f>
        <v>0</v>
      </c>
      <c r="BE150" s="261">
        <f>IF(AZ150=5,G150,0)</f>
        <v>0</v>
      </c>
      <c r="CA150" s="292">
        <v>3</v>
      </c>
      <c r="CB150" s="292">
        <v>1</v>
      </c>
    </row>
    <row r="151" spans="1:80">
      <c r="A151" s="293">
        <v>26</v>
      </c>
      <c r="B151" s="294" t="s">
        <v>324</v>
      </c>
      <c r="C151" s="295" t="s">
        <v>325</v>
      </c>
      <c r="D151" s="296" t="s">
        <v>210</v>
      </c>
      <c r="E151" s="297">
        <v>1</v>
      </c>
      <c r="F151" s="297">
        <v>0</v>
      </c>
      <c r="G151" s="298">
        <f>E151*F151</f>
        <v>0</v>
      </c>
      <c r="H151" s="299">
        <v>9.1350000000000001E-2</v>
      </c>
      <c r="I151" s="300">
        <f>E151*H151</f>
        <v>9.1350000000000001E-2</v>
      </c>
      <c r="J151" s="299"/>
      <c r="K151" s="300">
        <f>E151*J151</f>
        <v>0</v>
      </c>
      <c r="O151" s="292">
        <v>2</v>
      </c>
      <c r="AA151" s="261">
        <v>3</v>
      </c>
      <c r="AB151" s="261">
        <v>1</v>
      </c>
      <c r="AC151" s="261" t="s">
        <v>324</v>
      </c>
      <c r="AZ151" s="261">
        <v>1</v>
      </c>
      <c r="BA151" s="261">
        <f>IF(AZ151=1,G151,0)</f>
        <v>0</v>
      </c>
      <c r="BB151" s="261">
        <f>IF(AZ151=2,G151,0)</f>
        <v>0</v>
      </c>
      <c r="BC151" s="261">
        <f>IF(AZ151=3,G151,0)</f>
        <v>0</v>
      </c>
      <c r="BD151" s="261">
        <f>IF(AZ151=4,G151,0)</f>
        <v>0</v>
      </c>
      <c r="BE151" s="261">
        <f>IF(AZ151=5,G151,0)</f>
        <v>0</v>
      </c>
      <c r="CA151" s="292">
        <v>3</v>
      </c>
      <c r="CB151" s="292">
        <v>1</v>
      </c>
    </row>
    <row r="152" spans="1:80">
      <c r="A152" s="293">
        <v>27</v>
      </c>
      <c r="B152" s="294" t="s">
        <v>326</v>
      </c>
      <c r="C152" s="295" t="s">
        <v>327</v>
      </c>
      <c r="D152" s="296" t="s">
        <v>210</v>
      </c>
      <c r="E152" s="297">
        <v>1</v>
      </c>
      <c r="F152" s="297">
        <v>0</v>
      </c>
      <c r="G152" s="298">
        <f>E152*F152</f>
        <v>0</v>
      </c>
      <c r="H152" s="299">
        <v>9.1350000000000001E-2</v>
      </c>
      <c r="I152" s="300">
        <f>E152*H152</f>
        <v>9.1350000000000001E-2</v>
      </c>
      <c r="J152" s="299"/>
      <c r="K152" s="300">
        <f>E152*J152</f>
        <v>0</v>
      </c>
      <c r="O152" s="292">
        <v>2</v>
      </c>
      <c r="AA152" s="261">
        <v>3</v>
      </c>
      <c r="AB152" s="261">
        <v>1</v>
      </c>
      <c r="AC152" s="261" t="s">
        <v>326</v>
      </c>
      <c r="AZ152" s="261">
        <v>1</v>
      </c>
      <c r="BA152" s="261">
        <f>IF(AZ152=1,G152,0)</f>
        <v>0</v>
      </c>
      <c r="BB152" s="261">
        <f>IF(AZ152=2,G152,0)</f>
        <v>0</v>
      </c>
      <c r="BC152" s="261">
        <f>IF(AZ152=3,G152,0)</f>
        <v>0</v>
      </c>
      <c r="BD152" s="261">
        <f>IF(AZ152=4,G152,0)</f>
        <v>0</v>
      </c>
      <c r="BE152" s="261">
        <f>IF(AZ152=5,G152,0)</f>
        <v>0</v>
      </c>
      <c r="CA152" s="292">
        <v>3</v>
      </c>
      <c r="CB152" s="292">
        <v>1</v>
      </c>
    </row>
    <row r="153" spans="1:80">
      <c r="A153" s="293">
        <v>28</v>
      </c>
      <c r="B153" s="294" t="s">
        <v>328</v>
      </c>
      <c r="C153" s="295" t="s">
        <v>329</v>
      </c>
      <c r="D153" s="296" t="s">
        <v>210</v>
      </c>
      <c r="E153" s="297">
        <v>1</v>
      </c>
      <c r="F153" s="297">
        <v>0</v>
      </c>
      <c r="G153" s="298">
        <f>E153*F153</f>
        <v>0</v>
      </c>
      <c r="H153" s="299">
        <v>9.1350000000000001E-2</v>
      </c>
      <c r="I153" s="300">
        <f>E153*H153</f>
        <v>9.1350000000000001E-2</v>
      </c>
      <c r="J153" s="299"/>
      <c r="K153" s="300">
        <f>E153*J153</f>
        <v>0</v>
      </c>
      <c r="O153" s="292">
        <v>2</v>
      </c>
      <c r="AA153" s="261">
        <v>3</v>
      </c>
      <c r="AB153" s="261">
        <v>1</v>
      </c>
      <c r="AC153" s="261" t="s">
        <v>328</v>
      </c>
      <c r="AZ153" s="261">
        <v>1</v>
      </c>
      <c r="BA153" s="261">
        <f>IF(AZ153=1,G153,0)</f>
        <v>0</v>
      </c>
      <c r="BB153" s="261">
        <f>IF(AZ153=2,G153,0)</f>
        <v>0</v>
      </c>
      <c r="BC153" s="261">
        <f>IF(AZ153=3,G153,0)</f>
        <v>0</v>
      </c>
      <c r="BD153" s="261">
        <f>IF(AZ153=4,G153,0)</f>
        <v>0</v>
      </c>
      <c r="BE153" s="261">
        <f>IF(AZ153=5,G153,0)</f>
        <v>0</v>
      </c>
      <c r="CA153" s="292">
        <v>3</v>
      </c>
      <c r="CB153" s="292">
        <v>1</v>
      </c>
    </row>
    <row r="154" spans="1:80">
      <c r="A154" s="293">
        <v>29</v>
      </c>
      <c r="B154" s="294" t="s">
        <v>330</v>
      </c>
      <c r="C154" s="295" t="s">
        <v>331</v>
      </c>
      <c r="D154" s="296" t="s">
        <v>210</v>
      </c>
      <c r="E154" s="297">
        <v>1</v>
      </c>
      <c r="F154" s="297">
        <v>0</v>
      </c>
      <c r="G154" s="298">
        <f>E154*F154</f>
        <v>0</v>
      </c>
      <c r="H154" s="299">
        <v>9.1350000000000001E-2</v>
      </c>
      <c r="I154" s="300">
        <f>E154*H154</f>
        <v>9.1350000000000001E-2</v>
      </c>
      <c r="J154" s="299"/>
      <c r="K154" s="300">
        <f>E154*J154</f>
        <v>0</v>
      </c>
      <c r="O154" s="292">
        <v>2</v>
      </c>
      <c r="AA154" s="261">
        <v>3</v>
      </c>
      <c r="AB154" s="261">
        <v>1</v>
      </c>
      <c r="AC154" s="261" t="s">
        <v>330</v>
      </c>
      <c r="AZ154" s="261">
        <v>1</v>
      </c>
      <c r="BA154" s="261">
        <f>IF(AZ154=1,G154,0)</f>
        <v>0</v>
      </c>
      <c r="BB154" s="261">
        <f>IF(AZ154=2,G154,0)</f>
        <v>0</v>
      </c>
      <c r="BC154" s="261">
        <f>IF(AZ154=3,G154,0)</f>
        <v>0</v>
      </c>
      <c r="BD154" s="261">
        <f>IF(AZ154=4,G154,0)</f>
        <v>0</v>
      </c>
      <c r="BE154" s="261">
        <f>IF(AZ154=5,G154,0)</f>
        <v>0</v>
      </c>
      <c r="CA154" s="292">
        <v>3</v>
      </c>
      <c r="CB154" s="292">
        <v>1</v>
      </c>
    </row>
    <row r="155" spans="1:80">
      <c r="A155" s="312"/>
      <c r="B155" s="313" t="s">
        <v>99</v>
      </c>
      <c r="C155" s="314" t="s">
        <v>207</v>
      </c>
      <c r="D155" s="315"/>
      <c r="E155" s="316"/>
      <c r="F155" s="317"/>
      <c r="G155" s="318">
        <f>SUM(G47:G154)</f>
        <v>0</v>
      </c>
      <c r="H155" s="319"/>
      <c r="I155" s="320">
        <f>SUM(I47:I154)</f>
        <v>6.8627582000000009</v>
      </c>
      <c r="J155" s="319"/>
      <c r="K155" s="320">
        <f>SUM(K47:K154)</f>
        <v>0</v>
      </c>
      <c r="O155" s="292">
        <v>4</v>
      </c>
      <c r="BA155" s="321">
        <f>SUM(BA47:BA154)</f>
        <v>0</v>
      </c>
      <c r="BB155" s="321">
        <f>SUM(BB47:BB154)</f>
        <v>0</v>
      </c>
      <c r="BC155" s="321">
        <f>SUM(BC47:BC154)</f>
        <v>0</v>
      </c>
      <c r="BD155" s="321">
        <f>SUM(BD47:BD154)</f>
        <v>0</v>
      </c>
      <c r="BE155" s="321">
        <f>SUM(BE47:BE154)</f>
        <v>0</v>
      </c>
    </row>
    <row r="156" spans="1:80">
      <c r="A156" s="282" t="s">
        <v>97</v>
      </c>
      <c r="B156" s="283" t="s">
        <v>332</v>
      </c>
      <c r="C156" s="284" t="s">
        <v>333</v>
      </c>
      <c r="D156" s="285"/>
      <c r="E156" s="286"/>
      <c r="F156" s="286"/>
      <c r="G156" s="287"/>
      <c r="H156" s="288"/>
      <c r="I156" s="289"/>
      <c r="J156" s="290"/>
      <c r="K156" s="291"/>
      <c r="O156" s="292">
        <v>1</v>
      </c>
    </row>
    <row r="157" spans="1:80">
      <c r="A157" s="293">
        <v>30</v>
      </c>
      <c r="B157" s="294" t="s">
        <v>335</v>
      </c>
      <c r="C157" s="295" t="s">
        <v>336</v>
      </c>
      <c r="D157" s="296" t="s">
        <v>164</v>
      </c>
      <c r="E157" s="297">
        <v>105.31440000000001</v>
      </c>
      <c r="F157" s="297">
        <v>0</v>
      </c>
      <c r="G157" s="298">
        <f>E157*F157</f>
        <v>0</v>
      </c>
      <c r="H157" s="299">
        <v>3.0000000000000001E-5</v>
      </c>
      <c r="I157" s="300">
        <f>E157*H157</f>
        <v>3.1594320000000002E-3</v>
      </c>
      <c r="J157" s="299">
        <v>0</v>
      </c>
      <c r="K157" s="300">
        <f>E157*J157</f>
        <v>0</v>
      </c>
      <c r="O157" s="292">
        <v>2</v>
      </c>
      <c r="AA157" s="261">
        <v>1</v>
      </c>
      <c r="AB157" s="261">
        <v>1</v>
      </c>
      <c r="AC157" s="261">
        <v>1</v>
      </c>
      <c r="AZ157" s="261">
        <v>1</v>
      </c>
      <c r="BA157" s="261">
        <f>IF(AZ157=1,G157,0)</f>
        <v>0</v>
      </c>
      <c r="BB157" s="261">
        <f>IF(AZ157=2,G157,0)</f>
        <v>0</v>
      </c>
      <c r="BC157" s="261">
        <f>IF(AZ157=3,G157,0)</f>
        <v>0</v>
      </c>
      <c r="BD157" s="261">
        <f>IF(AZ157=4,G157,0)</f>
        <v>0</v>
      </c>
      <c r="BE157" s="261">
        <f>IF(AZ157=5,G157,0)</f>
        <v>0</v>
      </c>
      <c r="CA157" s="292">
        <v>1</v>
      </c>
      <c r="CB157" s="292">
        <v>1</v>
      </c>
    </row>
    <row r="158" spans="1:80">
      <c r="A158" s="301"/>
      <c r="B158" s="304"/>
      <c r="C158" s="305" t="s">
        <v>337</v>
      </c>
      <c r="D158" s="306"/>
      <c r="E158" s="307">
        <v>14.82</v>
      </c>
      <c r="F158" s="308"/>
      <c r="G158" s="309"/>
      <c r="H158" s="310"/>
      <c r="I158" s="302"/>
      <c r="J158" s="311"/>
      <c r="K158" s="302"/>
      <c r="M158" s="303" t="s">
        <v>337</v>
      </c>
      <c r="O158" s="292"/>
    </row>
    <row r="159" spans="1:80">
      <c r="A159" s="301"/>
      <c r="B159" s="304"/>
      <c r="C159" s="305" t="s">
        <v>338</v>
      </c>
      <c r="D159" s="306"/>
      <c r="E159" s="307">
        <v>3.24</v>
      </c>
      <c r="F159" s="308"/>
      <c r="G159" s="309"/>
      <c r="H159" s="310"/>
      <c r="I159" s="302"/>
      <c r="J159" s="311"/>
      <c r="K159" s="302"/>
      <c r="M159" s="303" t="s">
        <v>338</v>
      </c>
      <c r="O159" s="292"/>
    </row>
    <row r="160" spans="1:80">
      <c r="A160" s="301"/>
      <c r="B160" s="304"/>
      <c r="C160" s="305" t="s">
        <v>339</v>
      </c>
      <c r="D160" s="306"/>
      <c r="E160" s="307">
        <v>1.0640000000000001</v>
      </c>
      <c r="F160" s="308"/>
      <c r="G160" s="309"/>
      <c r="H160" s="310"/>
      <c r="I160" s="302"/>
      <c r="J160" s="311"/>
      <c r="K160" s="302"/>
      <c r="M160" s="303" t="s">
        <v>339</v>
      </c>
      <c r="O160" s="292"/>
    </row>
    <row r="161" spans="1:15">
      <c r="A161" s="301"/>
      <c r="B161" s="304"/>
      <c r="C161" s="305" t="s">
        <v>340</v>
      </c>
      <c r="D161" s="306"/>
      <c r="E161" s="307">
        <v>2.88</v>
      </c>
      <c r="F161" s="308"/>
      <c r="G161" s="309"/>
      <c r="H161" s="310"/>
      <c r="I161" s="302"/>
      <c r="J161" s="311"/>
      <c r="K161" s="302"/>
      <c r="M161" s="303" t="s">
        <v>340</v>
      </c>
      <c r="O161" s="292"/>
    </row>
    <row r="162" spans="1:15">
      <c r="A162" s="301"/>
      <c r="B162" s="304"/>
      <c r="C162" s="305" t="s">
        <v>341</v>
      </c>
      <c r="D162" s="306"/>
      <c r="E162" s="307">
        <v>1.794</v>
      </c>
      <c r="F162" s="308"/>
      <c r="G162" s="309"/>
      <c r="H162" s="310"/>
      <c r="I162" s="302"/>
      <c r="J162" s="311"/>
      <c r="K162" s="302"/>
      <c r="M162" s="303" t="s">
        <v>341</v>
      </c>
      <c r="O162" s="292"/>
    </row>
    <row r="163" spans="1:15">
      <c r="A163" s="301"/>
      <c r="B163" s="304"/>
      <c r="C163" s="305" t="s">
        <v>342</v>
      </c>
      <c r="D163" s="306"/>
      <c r="E163" s="307">
        <v>2.4569999999999999</v>
      </c>
      <c r="F163" s="308"/>
      <c r="G163" s="309"/>
      <c r="H163" s="310"/>
      <c r="I163" s="302"/>
      <c r="J163" s="311"/>
      <c r="K163" s="302"/>
      <c r="M163" s="303" t="s">
        <v>342</v>
      </c>
      <c r="O163" s="292"/>
    </row>
    <row r="164" spans="1:15">
      <c r="A164" s="301"/>
      <c r="B164" s="304"/>
      <c r="C164" s="305" t="s">
        <v>343</v>
      </c>
      <c r="D164" s="306"/>
      <c r="E164" s="307">
        <v>2.1</v>
      </c>
      <c r="F164" s="308"/>
      <c r="G164" s="309"/>
      <c r="H164" s="310"/>
      <c r="I164" s="302"/>
      <c r="J164" s="311"/>
      <c r="K164" s="302"/>
      <c r="M164" s="303" t="s">
        <v>343</v>
      </c>
      <c r="O164" s="292"/>
    </row>
    <row r="165" spans="1:15">
      <c r="A165" s="301"/>
      <c r="B165" s="304"/>
      <c r="C165" s="305" t="s">
        <v>344</v>
      </c>
      <c r="D165" s="306"/>
      <c r="E165" s="307">
        <v>14.7936</v>
      </c>
      <c r="F165" s="308"/>
      <c r="G165" s="309"/>
      <c r="H165" s="310"/>
      <c r="I165" s="302"/>
      <c r="J165" s="311"/>
      <c r="K165" s="302"/>
      <c r="M165" s="303" t="s">
        <v>344</v>
      </c>
      <c r="O165" s="292"/>
    </row>
    <row r="166" spans="1:15">
      <c r="A166" s="301"/>
      <c r="B166" s="304"/>
      <c r="C166" s="305" t="s">
        <v>345</v>
      </c>
      <c r="D166" s="306"/>
      <c r="E166" s="307">
        <v>10.5984</v>
      </c>
      <c r="F166" s="308"/>
      <c r="G166" s="309"/>
      <c r="H166" s="310"/>
      <c r="I166" s="302"/>
      <c r="J166" s="311"/>
      <c r="K166" s="302"/>
      <c r="M166" s="303" t="s">
        <v>345</v>
      </c>
      <c r="O166" s="292"/>
    </row>
    <row r="167" spans="1:15">
      <c r="A167" s="301"/>
      <c r="B167" s="304"/>
      <c r="C167" s="305" t="s">
        <v>346</v>
      </c>
      <c r="D167" s="306"/>
      <c r="E167" s="307">
        <v>3.7052</v>
      </c>
      <c r="F167" s="308"/>
      <c r="G167" s="309"/>
      <c r="H167" s="310"/>
      <c r="I167" s="302"/>
      <c r="J167" s="311"/>
      <c r="K167" s="302"/>
      <c r="M167" s="303" t="s">
        <v>346</v>
      </c>
      <c r="O167" s="292"/>
    </row>
    <row r="168" spans="1:15">
      <c r="A168" s="301"/>
      <c r="B168" s="304"/>
      <c r="C168" s="305" t="s">
        <v>347</v>
      </c>
      <c r="D168" s="306"/>
      <c r="E168" s="307">
        <v>3.46</v>
      </c>
      <c r="F168" s="308"/>
      <c r="G168" s="309"/>
      <c r="H168" s="310"/>
      <c r="I168" s="302"/>
      <c r="J168" s="311"/>
      <c r="K168" s="302"/>
      <c r="M168" s="303" t="s">
        <v>347</v>
      </c>
      <c r="O168" s="292"/>
    </row>
    <row r="169" spans="1:15">
      <c r="A169" s="301"/>
      <c r="B169" s="304"/>
      <c r="C169" s="305" t="s">
        <v>348</v>
      </c>
      <c r="D169" s="306"/>
      <c r="E169" s="307">
        <v>2.44</v>
      </c>
      <c r="F169" s="308"/>
      <c r="G169" s="309"/>
      <c r="H169" s="310"/>
      <c r="I169" s="302"/>
      <c r="J169" s="311"/>
      <c r="K169" s="302"/>
      <c r="M169" s="303" t="s">
        <v>348</v>
      </c>
      <c r="O169" s="292"/>
    </row>
    <row r="170" spans="1:15">
      <c r="A170" s="301"/>
      <c r="B170" s="304"/>
      <c r="C170" s="305" t="s">
        <v>349</v>
      </c>
      <c r="D170" s="306"/>
      <c r="E170" s="307">
        <v>4.7214</v>
      </c>
      <c r="F170" s="308"/>
      <c r="G170" s="309"/>
      <c r="H170" s="310"/>
      <c r="I170" s="302"/>
      <c r="J170" s="311"/>
      <c r="K170" s="302"/>
      <c r="M170" s="303" t="s">
        <v>349</v>
      </c>
      <c r="O170" s="292"/>
    </row>
    <row r="171" spans="1:15">
      <c r="A171" s="301"/>
      <c r="B171" s="304"/>
      <c r="C171" s="305" t="s">
        <v>350</v>
      </c>
      <c r="D171" s="306"/>
      <c r="E171" s="307">
        <v>6.03</v>
      </c>
      <c r="F171" s="308"/>
      <c r="G171" s="309"/>
      <c r="H171" s="310"/>
      <c r="I171" s="302"/>
      <c r="J171" s="311"/>
      <c r="K171" s="302"/>
      <c r="M171" s="303" t="s">
        <v>350</v>
      </c>
      <c r="O171" s="292"/>
    </row>
    <row r="172" spans="1:15">
      <c r="A172" s="301"/>
      <c r="B172" s="304"/>
      <c r="C172" s="305" t="s">
        <v>351</v>
      </c>
      <c r="D172" s="306"/>
      <c r="E172" s="307">
        <v>8.2127999999999997</v>
      </c>
      <c r="F172" s="308"/>
      <c r="G172" s="309"/>
      <c r="H172" s="310"/>
      <c r="I172" s="302"/>
      <c r="J172" s="311"/>
      <c r="K172" s="302"/>
      <c r="M172" s="303" t="s">
        <v>351</v>
      </c>
      <c r="O172" s="292"/>
    </row>
    <row r="173" spans="1:15">
      <c r="A173" s="301"/>
      <c r="B173" s="304"/>
      <c r="C173" s="305" t="s">
        <v>352</v>
      </c>
      <c r="D173" s="306"/>
      <c r="E173" s="307">
        <v>6.6558000000000002</v>
      </c>
      <c r="F173" s="308"/>
      <c r="G173" s="309"/>
      <c r="H173" s="310"/>
      <c r="I173" s="302"/>
      <c r="J173" s="311"/>
      <c r="K173" s="302"/>
      <c r="M173" s="303" t="s">
        <v>352</v>
      </c>
      <c r="O173" s="292"/>
    </row>
    <row r="174" spans="1:15">
      <c r="A174" s="301"/>
      <c r="B174" s="304"/>
      <c r="C174" s="305" t="s">
        <v>353</v>
      </c>
      <c r="D174" s="306"/>
      <c r="E174" s="307">
        <v>2.1480000000000001</v>
      </c>
      <c r="F174" s="308"/>
      <c r="G174" s="309"/>
      <c r="H174" s="310"/>
      <c r="I174" s="302"/>
      <c r="J174" s="311"/>
      <c r="K174" s="302"/>
      <c r="M174" s="303" t="s">
        <v>353</v>
      </c>
      <c r="O174" s="292"/>
    </row>
    <row r="175" spans="1:15">
      <c r="A175" s="301"/>
      <c r="B175" s="304"/>
      <c r="C175" s="305" t="s">
        <v>354</v>
      </c>
      <c r="D175" s="306"/>
      <c r="E175" s="307">
        <v>2.8536000000000001</v>
      </c>
      <c r="F175" s="308"/>
      <c r="G175" s="309"/>
      <c r="H175" s="310"/>
      <c r="I175" s="302"/>
      <c r="J175" s="311"/>
      <c r="K175" s="302"/>
      <c r="M175" s="303" t="s">
        <v>354</v>
      </c>
      <c r="O175" s="292"/>
    </row>
    <row r="176" spans="1:15">
      <c r="A176" s="301"/>
      <c r="B176" s="304"/>
      <c r="C176" s="305" t="s">
        <v>355</v>
      </c>
      <c r="D176" s="306"/>
      <c r="E176" s="307">
        <v>4.7766000000000002</v>
      </c>
      <c r="F176" s="308"/>
      <c r="G176" s="309"/>
      <c r="H176" s="310"/>
      <c r="I176" s="302"/>
      <c r="J176" s="311"/>
      <c r="K176" s="302"/>
      <c r="M176" s="303" t="s">
        <v>355</v>
      </c>
      <c r="O176" s="292"/>
    </row>
    <row r="177" spans="1:80">
      <c r="A177" s="301"/>
      <c r="B177" s="304"/>
      <c r="C177" s="305" t="s">
        <v>356</v>
      </c>
      <c r="D177" s="306"/>
      <c r="E177" s="307">
        <v>1.494</v>
      </c>
      <c r="F177" s="308"/>
      <c r="G177" s="309"/>
      <c r="H177" s="310"/>
      <c r="I177" s="302"/>
      <c r="J177" s="311"/>
      <c r="K177" s="302"/>
      <c r="M177" s="303" t="s">
        <v>356</v>
      </c>
      <c r="O177" s="292"/>
    </row>
    <row r="178" spans="1:80">
      <c r="A178" s="301"/>
      <c r="B178" s="304"/>
      <c r="C178" s="305" t="s">
        <v>357</v>
      </c>
      <c r="D178" s="306"/>
      <c r="E178" s="307">
        <v>1.1220000000000001</v>
      </c>
      <c r="F178" s="308"/>
      <c r="G178" s="309"/>
      <c r="H178" s="310"/>
      <c r="I178" s="302"/>
      <c r="J178" s="311"/>
      <c r="K178" s="302"/>
      <c r="M178" s="303" t="s">
        <v>357</v>
      </c>
      <c r="O178" s="292"/>
    </row>
    <row r="179" spans="1:80">
      <c r="A179" s="301"/>
      <c r="B179" s="304"/>
      <c r="C179" s="305" t="s">
        <v>358</v>
      </c>
      <c r="D179" s="306"/>
      <c r="E179" s="307">
        <v>2.5979999999999999</v>
      </c>
      <c r="F179" s="308"/>
      <c r="G179" s="309"/>
      <c r="H179" s="310"/>
      <c r="I179" s="302"/>
      <c r="J179" s="311"/>
      <c r="K179" s="302"/>
      <c r="M179" s="303" t="s">
        <v>358</v>
      </c>
      <c r="O179" s="292"/>
    </row>
    <row r="180" spans="1:80">
      <c r="A180" s="301"/>
      <c r="B180" s="304"/>
      <c r="C180" s="305" t="s">
        <v>359</v>
      </c>
      <c r="D180" s="306"/>
      <c r="E180" s="307">
        <v>1.35</v>
      </c>
      <c r="F180" s="308"/>
      <c r="G180" s="309"/>
      <c r="H180" s="310"/>
      <c r="I180" s="302"/>
      <c r="J180" s="311"/>
      <c r="K180" s="302"/>
      <c r="M180" s="303" t="s">
        <v>359</v>
      </c>
      <c r="O180" s="292"/>
    </row>
    <row r="181" spans="1:80">
      <c r="A181" s="312"/>
      <c r="B181" s="313" t="s">
        <v>99</v>
      </c>
      <c r="C181" s="314" t="s">
        <v>334</v>
      </c>
      <c r="D181" s="315"/>
      <c r="E181" s="316"/>
      <c r="F181" s="317"/>
      <c r="G181" s="318">
        <f>SUM(G156:G180)</f>
        <v>0</v>
      </c>
      <c r="H181" s="319"/>
      <c r="I181" s="320">
        <f>SUM(I156:I180)</f>
        <v>3.1594320000000002E-3</v>
      </c>
      <c r="J181" s="319"/>
      <c r="K181" s="320">
        <f>SUM(K156:K180)</f>
        <v>0</v>
      </c>
      <c r="O181" s="292">
        <v>4</v>
      </c>
      <c r="BA181" s="321">
        <f>SUM(BA156:BA180)</f>
        <v>0</v>
      </c>
      <c r="BB181" s="321">
        <f>SUM(BB156:BB180)</f>
        <v>0</v>
      </c>
      <c r="BC181" s="321">
        <f>SUM(BC156:BC180)</f>
        <v>0</v>
      </c>
      <c r="BD181" s="321">
        <f>SUM(BD156:BD180)</f>
        <v>0</v>
      </c>
      <c r="BE181" s="321">
        <f>SUM(BE156:BE180)</f>
        <v>0</v>
      </c>
    </row>
    <row r="182" spans="1:80">
      <c r="A182" s="282" t="s">
        <v>97</v>
      </c>
      <c r="B182" s="283" t="s">
        <v>360</v>
      </c>
      <c r="C182" s="284" t="s">
        <v>361</v>
      </c>
      <c r="D182" s="285"/>
      <c r="E182" s="286"/>
      <c r="F182" s="286"/>
      <c r="G182" s="287"/>
      <c r="H182" s="288"/>
      <c r="I182" s="289"/>
      <c r="J182" s="290"/>
      <c r="K182" s="291"/>
      <c r="O182" s="292">
        <v>1</v>
      </c>
    </row>
    <row r="183" spans="1:80">
      <c r="A183" s="293">
        <v>31</v>
      </c>
      <c r="B183" s="294" t="s">
        <v>363</v>
      </c>
      <c r="C183" s="295" t="s">
        <v>364</v>
      </c>
      <c r="D183" s="296" t="s">
        <v>210</v>
      </c>
      <c r="E183" s="297">
        <v>44</v>
      </c>
      <c r="F183" s="297">
        <v>0</v>
      </c>
      <c r="G183" s="298">
        <f>E183*F183</f>
        <v>0</v>
      </c>
      <c r="H183" s="299">
        <v>0</v>
      </c>
      <c r="I183" s="300">
        <f>E183*H183</f>
        <v>0</v>
      </c>
      <c r="J183" s="299">
        <v>0</v>
      </c>
      <c r="K183" s="300">
        <f>E183*J183</f>
        <v>0</v>
      </c>
      <c r="O183" s="292">
        <v>2</v>
      </c>
      <c r="AA183" s="261">
        <v>1</v>
      </c>
      <c r="AB183" s="261">
        <v>1</v>
      </c>
      <c r="AC183" s="261">
        <v>1</v>
      </c>
      <c r="AZ183" s="261">
        <v>1</v>
      </c>
      <c r="BA183" s="261">
        <f>IF(AZ183=1,G183,0)</f>
        <v>0</v>
      </c>
      <c r="BB183" s="261">
        <f>IF(AZ183=2,G183,0)</f>
        <v>0</v>
      </c>
      <c r="BC183" s="261">
        <f>IF(AZ183=3,G183,0)</f>
        <v>0</v>
      </c>
      <c r="BD183" s="261">
        <f>IF(AZ183=4,G183,0)</f>
        <v>0</v>
      </c>
      <c r="BE183" s="261">
        <f>IF(AZ183=5,G183,0)</f>
        <v>0</v>
      </c>
      <c r="CA183" s="292">
        <v>1</v>
      </c>
      <c r="CB183" s="292">
        <v>1</v>
      </c>
    </row>
    <row r="184" spans="1:80">
      <c r="A184" s="301"/>
      <c r="B184" s="304"/>
      <c r="C184" s="305" t="s">
        <v>211</v>
      </c>
      <c r="D184" s="306"/>
      <c r="E184" s="307">
        <v>5</v>
      </c>
      <c r="F184" s="308"/>
      <c r="G184" s="309"/>
      <c r="H184" s="310"/>
      <c r="I184" s="302"/>
      <c r="J184" s="311"/>
      <c r="K184" s="302"/>
      <c r="M184" s="303" t="s">
        <v>211</v>
      </c>
      <c r="O184" s="292"/>
    </row>
    <row r="185" spans="1:80">
      <c r="A185" s="301"/>
      <c r="B185" s="304"/>
      <c r="C185" s="305" t="s">
        <v>212</v>
      </c>
      <c r="D185" s="306"/>
      <c r="E185" s="307">
        <v>2</v>
      </c>
      <c r="F185" s="308"/>
      <c r="G185" s="309"/>
      <c r="H185" s="310"/>
      <c r="I185" s="302"/>
      <c r="J185" s="311"/>
      <c r="K185" s="302"/>
      <c r="M185" s="303" t="s">
        <v>212</v>
      </c>
      <c r="O185" s="292"/>
    </row>
    <row r="186" spans="1:80">
      <c r="A186" s="301"/>
      <c r="B186" s="304"/>
      <c r="C186" s="305" t="s">
        <v>213</v>
      </c>
      <c r="D186" s="306"/>
      <c r="E186" s="307">
        <v>2</v>
      </c>
      <c r="F186" s="308"/>
      <c r="G186" s="309"/>
      <c r="H186" s="310"/>
      <c r="I186" s="302"/>
      <c r="J186" s="311"/>
      <c r="K186" s="302"/>
      <c r="M186" s="303" t="s">
        <v>213</v>
      </c>
      <c r="O186" s="292"/>
    </row>
    <row r="187" spans="1:80">
      <c r="A187" s="301"/>
      <c r="B187" s="304"/>
      <c r="C187" s="305" t="s">
        <v>214</v>
      </c>
      <c r="D187" s="306"/>
      <c r="E187" s="307">
        <v>4</v>
      </c>
      <c r="F187" s="308"/>
      <c r="G187" s="309"/>
      <c r="H187" s="310"/>
      <c r="I187" s="302"/>
      <c r="J187" s="311"/>
      <c r="K187" s="302"/>
      <c r="M187" s="303" t="s">
        <v>214</v>
      </c>
      <c r="O187" s="292"/>
    </row>
    <row r="188" spans="1:80">
      <c r="A188" s="301"/>
      <c r="B188" s="304"/>
      <c r="C188" s="305" t="s">
        <v>215</v>
      </c>
      <c r="D188" s="306"/>
      <c r="E188" s="307">
        <v>1</v>
      </c>
      <c r="F188" s="308"/>
      <c r="G188" s="309"/>
      <c r="H188" s="310"/>
      <c r="I188" s="302"/>
      <c r="J188" s="311"/>
      <c r="K188" s="302"/>
      <c r="M188" s="303" t="s">
        <v>215</v>
      </c>
      <c r="O188" s="292"/>
    </row>
    <row r="189" spans="1:80">
      <c r="A189" s="301"/>
      <c r="B189" s="304"/>
      <c r="C189" s="305" t="s">
        <v>216</v>
      </c>
      <c r="D189" s="306"/>
      <c r="E189" s="307">
        <v>0</v>
      </c>
      <c r="F189" s="308"/>
      <c r="G189" s="309"/>
      <c r="H189" s="310"/>
      <c r="I189" s="302"/>
      <c r="J189" s="311"/>
      <c r="K189" s="302"/>
      <c r="M189" s="303" t="s">
        <v>216</v>
      </c>
      <c r="O189" s="292"/>
    </row>
    <row r="190" spans="1:80">
      <c r="A190" s="301"/>
      <c r="B190" s="304"/>
      <c r="C190" s="305" t="s">
        <v>217</v>
      </c>
      <c r="D190" s="306"/>
      <c r="E190" s="307">
        <v>0</v>
      </c>
      <c r="F190" s="308"/>
      <c r="G190" s="309"/>
      <c r="H190" s="310"/>
      <c r="I190" s="302"/>
      <c r="J190" s="311"/>
      <c r="K190" s="302"/>
      <c r="M190" s="303" t="s">
        <v>217</v>
      </c>
      <c r="O190" s="292"/>
    </row>
    <row r="191" spans="1:80">
      <c r="A191" s="301"/>
      <c r="B191" s="304"/>
      <c r="C191" s="305" t="s">
        <v>218</v>
      </c>
      <c r="D191" s="306"/>
      <c r="E191" s="307">
        <v>4</v>
      </c>
      <c r="F191" s="308"/>
      <c r="G191" s="309"/>
      <c r="H191" s="310"/>
      <c r="I191" s="302"/>
      <c r="J191" s="311"/>
      <c r="K191" s="302"/>
      <c r="M191" s="303" t="s">
        <v>218</v>
      </c>
      <c r="O191" s="292"/>
    </row>
    <row r="192" spans="1:80">
      <c r="A192" s="301"/>
      <c r="B192" s="304"/>
      <c r="C192" s="305" t="s">
        <v>219</v>
      </c>
      <c r="D192" s="306"/>
      <c r="E192" s="307">
        <v>4</v>
      </c>
      <c r="F192" s="308"/>
      <c r="G192" s="309"/>
      <c r="H192" s="310"/>
      <c r="I192" s="302"/>
      <c r="J192" s="311"/>
      <c r="K192" s="302"/>
      <c r="M192" s="303" t="s">
        <v>219</v>
      </c>
      <c r="O192" s="292"/>
    </row>
    <row r="193" spans="1:80">
      <c r="A193" s="301"/>
      <c r="B193" s="304"/>
      <c r="C193" s="305" t="s">
        <v>220</v>
      </c>
      <c r="D193" s="306"/>
      <c r="E193" s="307">
        <v>2</v>
      </c>
      <c r="F193" s="308"/>
      <c r="G193" s="309"/>
      <c r="H193" s="310"/>
      <c r="I193" s="302"/>
      <c r="J193" s="311"/>
      <c r="K193" s="302"/>
      <c r="M193" s="303" t="s">
        <v>220</v>
      </c>
      <c r="O193" s="292"/>
    </row>
    <row r="194" spans="1:80">
      <c r="A194" s="301"/>
      <c r="B194" s="304"/>
      <c r="C194" s="305" t="s">
        <v>221</v>
      </c>
      <c r="D194" s="306"/>
      <c r="E194" s="307">
        <v>2</v>
      </c>
      <c r="F194" s="308"/>
      <c r="G194" s="309"/>
      <c r="H194" s="310"/>
      <c r="I194" s="302"/>
      <c r="J194" s="311"/>
      <c r="K194" s="302"/>
      <c r="M194" s="303" t="s">
        <v>221</v>
      </c>
      <c r="O194" s="292"/>
    </row>
    <row r="195" spans="1:80">
      <c r="A195" s="301"/>
      <c r="B195" s="304"/>
      <c r="C195" s="305" t="s">
        <v>222</v>
      </c>
      <c r="D195" s="306"/>
      <c r="E195" s="307">
        <v>2</v>
      </c>
      <c r="F195" s="308"/>
      <c r="G195" s="309"/>
      <c r="H195" s="310"/>
      <c r="I195" s="302"/>
      <c r="J195" s="311"/>
      <c r="K195" s="302"/>
      <c r="M195" s="303" t="s">
        <v>222</v>
      </c>
      <c r="O195" s="292"/>
    </row>
    <row r="196" spans="1:80">
      <c r="A196" s="301"/>
      <c r="B196" s="304"/>
      <c r="C196" s="305" t="s">
        <v>223</v>
      </c>
      <c r="D196" s="306"/>
      <c r="E196" s="307">
        <v>2</v>
      </c>
      <c r="F196" s="308"/>
      <c r="G196" s="309"/>
      <c r="H196" s="310"/>
      <c r="I196" s="302"/>
      <c r="J196" s="311"/>
      <c r="K196" s="302"/>
      <c r="M196" s="303" t="s">
        <v>223</v>
      </c>
      <c r="O196" s="292"/>
    </row>
    <row r="197" spans="1:80">
      <c r="A197" s="301"/>
      <c r="B197" s="304"/>
      <c r="C197" s="305" t="s">
        <v>224</v>
      </c>
      <c r="D197" s="306"/>
      <c r="E197" s="307">
        <v>3</v>
      </c>
      <c r="F197" s="308"/>
      <c r="G197" s="309"/>
      <c r="H197" s="310"/>
      <c r="I197" s="302"/>
      <c r="J197" s="311"/>
      <c r="K197" s="302"/>
      <c r="M197" s="303" t="s">
        <v>224</v>
      </c>
      <c r="O197" s="292"/>
    </row>
    <row r="198" spans="1:80">
      <c r="A198" s="301"/>
      <c r="B198" s="304"/>
      <c r="C198" s="305" t="s">
        <v>225</v>
      </c>
      <c r="D198" s="306"/>
      <c r="E198" s="307">
        <v>2</v>
      </c>
      <c r="F198" s="308"/>
      <c r="G198" s="309"/>
      <c r="H198" s="310"/>
      <c r="I198" s="302"/>
      <c r="J198" s="311"/>
      <c r="K198" s="302"/>
      <c r="M198" s="303" t="s">
        <v>225</v>
      </c>
      <c r="O198" s="292"/>
    </row>
    <row r="199" spans="1:80">
      <c r="A199" s="301"/>
      <c r="B199" s="304"/>
      <c r="C199" s="305" t="s">
        <v>226</v>
      </c>
      <c r="D199" s="306"/>
      <c r="E199" s="307">
        <v>1</v>
      </c>
      <c r="F199" s="308"/>
      <c r="G199" s="309"/>
      <c r="H199" s="310"/>
      <c r="I199" s="302"/>
      <c r="J199" s="311"/>
      <c r="K199" s="302"/>
      <c r="M199" s="303" t="s">
        <v>226</v>
      </c>
      <c r="O199" s="292"/>
    </row>
    <row r="200" spans="1:80">
      <c r="A200" s="301"/>
      <c r="B200" s="304"/>
      <c r="C200" s="305" t="s">
        <v>227</v>
      </c>
      <c r="D200" s="306"/>
      <c r="E200" s="307">
        <v>1</v>
      </c>
      <c r="F200" s="308"/>
      <c r="G200" s="309"/>
      <c r="H200" s="310"/>
      <c r="I200" s="302"/>
      <c r="J200" s="311"/>
      <c r="K200" s="302"/>
      <c r="M200" s="303" t="s">
        <v>227</v>
      </c>
      <c r="O200" s="292"/>
    </row>
    <row r="201" spans="1:80">
      <c r="A201" s="301"/>
      <c r="B201" s="304"/>
      <c r="C201" s="305" t="s">
        <v>228</v>
      </c>
      <c r="D201" s="306"/>
      <c r="E201" s="307">
        <v>2</v>
      </c>
      <c r="F201" s="308"/>
      <c r="G201" s="309"/>
      <c r="H201" s="310"/>
      <c r="I201" s="302"/>
      <c r="J201" s="311"/>
      <c r="K201" s="302"/>
      <c r="M201" s="303" t="s">
        <v>228</v>
      </c>
      <c r="O201" s="292"/>
    </row>
    <row r="202" spans="1:80">
      <c r="A202" s="301"/>
      <c r="B202" s="304"/>
      <c r="C202" s="305" t="s">
        <v>229</v>
      </c>
      <c r="D202" s="306"/>
      <c r="E202" s="307">
        <v>1</v>
      </c>
      <c r="F202" s="308"/>
      <c r="G202" s="309"/>
      <c r="H202" s="310"/>
      <c r="I202" s="302"/>
      <c r="J202" s="311"/>
      <c r="K202" s="302"/>
      <c r="M202" s="303" t="s">
        <v>229</v>
      </c>
      <c r="O202" s="292"/>
    </row>
    <row r="203" spans="1:80">
      <c r="A203" s="301"/>
      <c r="B203" s="304"/>
      <c r="C203" s="305" t="s">
        <v>230</v>
      </c>
      <c r="D203" s="306"/>
      <c r="E203" s="307">
        <v>1</v>
      </c>
      <c r="F203" s="308"/>
      <c r="G203" s="309"/>
      <c r="H203" s="310"/>
      <c r="I203" s="302"/>
      <c r="J203" s="311"/>
      <c r="K203" s="302"/>
      <c r="M203" s="303" t="s">
        <v>230</v>
      </c>
      <c r="O203" s="292"/>
    </row>
    <row r="204" spans="1:80">
      <c r="A204" s="301"/>
      <c r="B204" s="304"/>
      <c r="C204" s="305" t="s">
        <v>231</v>
      </c>
      <c r="D204" s="306"/>
      <c r="E204" s="307">
        <v>1</v>
      </c>
      <c r="F204" s="308"/>
      <c r="G204" s="309"/>
      <c r="H204" s="310"/>
      <c r="I204" s="302"/>
      <c r="J204" s="311"/>
      <c r="K204" s="302"/>
      <c r="M204" s="303" t="s">
        <v>231</v>
      </c>
      <c r="O204" s="292"/>
    </row>
    <row r="205" spans="1:80">
      <c r="A205" s="301"/>
      <c r="B205" s="304"/>
      <c r="C205" s="305" t="s">
        <v>232</v>
      </c>
      <c r="D205" s="306"/>
      <c r="E205" s="307">
        <v>1</v>
      </c>
      <c r="F205" s="308"/>
      <c r="G205" s="309"/>
      <c r="H205" s="310"/>
      <c r="I205" s="302"/>
      <c r="J205" s="311"/>
      <c r="K205" s="302"/>
      <c r="M205" s="303" t="s">
        <v>232</v>
      </c>
      <c r="O205" s="292"/>
    </row>
    <row r="206" spans="1:80">
      <c r="A206" s="301"/>
      <c r="B206" s="304"/>
      <c r="C206" s="305" t="s">
        <v>233</v>
      </c>
      <c r="D206" s="306"/>
      <c r="E206" s="307">
        <v>1</v>
      </c>
      <c r="F206" s="308"/>
      <c r="G206" s="309"/>
      <c r="H206" s="310"/>
      <c r="I206" s="302"/>
      <c r="J206" s="311"/>
      <c r="K206" s="302"/>
      <c r="M206" s="303" t="s">
        <v>233</v>
      </c>
      <c r="O206" s="292"/>
    </row>
    <row r="207" spans="1:80">
      <c r="A207" s="293">
        <v>32</v>
      </c>
      <c r="B207" s="294" t="s">
        <v>365</v>
      </c>
      <c r="C207" s="295" t="s">
        <v>366</v>
      </c>
      <c r="D207" s="296" t="s">
        <v>210</v>
      </c>
      <c r="E207" s="297">
        <v>2</v>
      </c>
      <c r="F207" s="297">
        <v>0</v>
      </c>
      <c r="G207" s="298">
        <f>E207*F207</f>
        <v>0</v>
      </c>
      <c r="H207" s="299">
        <v>0</v>
      </c>
      <c r="I207" s="300">
        <f>E207*H207</f>
        <v>0</v>
      </c>
      <c r="J207" s="299">
        <v>0</v>
      </c>
      <c r="K207" s="300">
        <f>E207*J207</f>
        <v>0</v>
      </c>
      <c r="O207" s="292">
        <v>2</v>
      </c>
      <c r="AA207" s="261">
        <v>1</v>
      </c>
      <c r="AB207" s="261">
        <v>1</v>
      </c>
      <c r="AC207" s="261">
        <v>1</v>
      </c>
      <c r="AZ207" s="261">
        <v>1</v>
      </c>
      <c r="BA207" s="261">
        <f>IF(AZ207=1,G207,0)</f>
        <v>0</v>
      </c>
      <c r="BB207" s="261">
        <f>IF(AZ207=2,G207,0)</f>
        <v>0</v>
      </c>
      <c r="BC207" s="261">
        <f>IF(AZ207=3,G207,0)</f>
        <v>0</v>
      </c>
      <c r="BD207" s="261">
        <f>IF(AZ207=4,G207,0)</f>
        <v>0</v>
      </c>
      <c r="BE207" s="261">
        <f>IF(AZ207=5,G207,0)</f>
        <v>0</v>
      </c>
      <c r="CA207" s="292">
        <v>1</v>
      </c>
      <c r="CB207" s="292">
        <v>1</v>
      </c>
    </row>
    <row r="208" spans="1:80">
      <c r="A208" s="301"/>
      <c r="B208" s="304"/>
      <c r="C208" s="305" t="s">
        <v>261</v>
      </c>
      <c r="D208" s="306"/>
      <c r="E208" s="307">
        <v>0</v>
      </c>
      <c r="F208" s="308"/>
      <c r="G208" s="309"/>
      <c r="H208" s="310"/>
      <c r="I208" s="302"/>
      <c r="J208" s="311"/>
      <c r="K208" s="302"/>
      <c r="M208" s="303" t="s">
        <v>261</v>
      </c>
      <c r="O208" s="292"/>
    </row>
    <row r="209" spans="1:15">
      <c r="A209" s="301"/>
      <c r="B209" s="304"/>
      <c r="C209" s="305" t="s">
        <v>262</v>
      </c>
      <c r="D209" s="306"/>
      <c r="E209" s="307">
        <v>0</v>
      </c>
      <c r="F209" s="308"/>
      <c r="G209" s="309"/>
      <c r="H209" s="310"/>
      <c r="I209" s="302"/>
      <c r="J209" s="311"/>
      <c r="K209" s="302"/>
      <c r="M209" s="303" t="s">
        <v>262</v>
      </c>
      <c r="O209" s="292"/>
    </row>
    <row r="210" spans="1:15">
      <c r="A210" s="301"/>
      <c r="B210" s="304"/>
      <c r="C210" s="305" t="s">
        <v>263</v>
      </c>
      <c r="D210" s="306"/>
      <c r="E210" s="307">
        <v>0</v>
      </c>
      <c r="F210" s="308"/>
      <c r="G210" s="309"/>
      <c r="H210" s="310"/>
      <c r="I210" s="302"/>
      <c r="J210" s="311"/>
      <c r="K210" s="302"/>
      <c r="M210" s="303" t="s">
        <v>263</v>
      </c>
      <c r="O210" s="292"/>
    </row>
    <row r="211" spans="1:15">
      <c r="A211" s="301"/>
      <c r="B211" s="304"/>
      <c r="C211" s="305" t="s">
        <v>264</v>
      </c>
      <c r="D211" s="306"/>
      <c r="E211" s="307">
        <v>0</v>
      </c>
      <c r="F211" s="308"/>
      <c r="G211" s="309"/>
      <c r="H211" s="310"/>
      <c r="I211" s="302"/>
      <c r="J211" s="311"/>
      <c r="K211" s="302"/>
      <c r="M211" s="303" t="s">
        <v>264</v>
      </c>
      <c r="O211" s="292"/>
    </row>
    <row r="212" spans="1:15">
      <c r="A212" s="301"/>
      <c r="B212" s="304"/>
      <c r="C212" s="305" t="s">
        <v>265</v>
      </c>
      <c r="D212" s="306"/>
      <c r="E212" s="307">
        <v>0</v>
      </c>
      <c r="F212" s="308"/>
      <c r="G212" s="309"/>
      <c r="H212" s="310"/>
      <c r="I212" s="302"/>
      <c r="J212" s="311"/>
      <c r="K212" s="302"/>
      <c r="M212" s="303" t="s">
        <v>265</v>
      </c>
      <c r="O212" s="292"/>
    </row>
    <row r="213" spans="1:15">
      <c r="A213" s="301"/>
      <c r="B213" s="304"/>
      <c r="C213" s="305" t="s">
        <v>266</v>
      </c>
      <c r="D213" s="306"/>
      <c r="E213" s="307">
        <v>1</v>
      </c>
      <c r="F213" s="308"/>
      <c r="G213" s="309"/>
      <c r="H213" s="310"/>
      <c r="I213" s="302"/>
      <c r="J213" s="311"/>
      <c r="K213" s="302"/>
      <c r="M213" s="303" t="s">
        <v>266</v>
      </c>
      <c r="O213" s="292"/>
    </row>
    <row r="214" spans="1:15">
      <c r="A214" s="301"/>
      <c r="B214" s="304"/>
      <c r="C214" s="305" t="s">
        <v>267</v>
      </c>
      <c r="D214" s="306"/>
      <c r="E214" s="307">
        <v>1</v>
      </c>
      <c r="F214" s="308"/>
      <c r="G214" s="309"/>
      <c r="H214" s="310"/>
      <c r="I214" s="302"/>
      <c r="J214" s="311"/>
      <c r="K214" s="302"/>
      <c r="M214" s="303" t="s">
        <v>267</v>
      </c>
      <c r="O214" s="292"/>
    </row>
    <row r="215" spans="1:15">
      <c r="A215" s="301"/>
      <c r="B215" s="304"/>
      <c r="C215" s="305" t="s">
        <v>268</v>
      </c>
      <c r="D215" s="306"/>
      <c r="E215" s="307">
        <v>0</v>
      </c>
      <c r="F215" s="308"/>
      <c r="G215" s="309"/>
      <c r="H215" s="310"/>
      <c r="I215" s="302"/>
      <c r="J215" s="311"/>
      <c r="K215" s="302"/>
      <c r="M215" s="303" t="s">
        <v>268</v>
      </c>
      <c r="O215" s="292"/>
    </row>
    <row r="216" spans="1:15">
      <c r="A216" s="301"/>
      <c r="B216" s="304"/>
      <c r="C216" s="305" t="s">
        <v>269</v>
      </c>
      <c r="D216" s="306"/>
      <c r="E216" s="307">
        <v>0</v>
      </c>
      <c r="F216" s="308"/>
      <c r="G216" s="309"/>
      <c r="H216" s="310"/>
      <c r="I216" s="302"/>
      <c r="J216" s="311"/>
      <c r="K216" s="302"/>
      <c r="M216" s="303" t="s">
        <v>269</v>
      </c>
      <c r="O216" s="292"/>
    </row>
    <row r="217" spans="1:15">
      <c r="A217" s="301"/>
      <c r="B217" s="304"/>
      <c r="C217" s="305" t="s">
        <v>270</v>
      </c>
      <c r="D217" s="306"/>
      <c r="E217" s="307">
        <v>0</v>
      </c>
      <c r="F217" s="308"/>
      <c r="G217" s="309"/>
      <c r="H217" s="310"/>
      <c r="I217" s="302"/>
      <c r="J217" s="311"/>
      <c r="K217" s="302"/>
      <c r="M217" s="303" t="s">
        <v>270</v>
      </c>
      <c r="O217" s="292"/>
    </row>
    <row r="218" spans="1:15">
      <c r="A218" s="301"/>
      <c r="B218" s="304"/>
      <c r="C218" s="305" t="s">
        <v>271</v>
      </c>
      <c r="D218" s="306"/>
      <c r="E218" s="307">
        <v>0</v>
      </c>
      <c r="F218" s="308"/>
      <c r="G218" s="309"/>
      <c r="H218" s="310"/>
      <c r="I218" s="302"/>
      <c r="J218" s="311"/>
      <c r="K218" s="302"/>
      <c r="M218" s="303" t="s">
        <v>271</v>
      </c>
      <c r="O218" s="292"/>
    </row>
    <row r="219" spans="1:15">
      <c r="A219" s="301"/>
      <c r="B219" s="304"/>
      <c r="C219" s="305" t="s">
        <v>272</v>
      </c>
      <c r="D219" s="306"/>
      <c r="E219" s="307">
        <v>0</v>
      </c>
      <c r="F219" s="308"/>
      <c r="G219" s="309"/>
      <c r="H219" s="310"/>
      <c r="I219" s="302"/>
      <c r="J219" s="311"/>
      <c r="K219" s="302"/>
      <c r="M219" s="303" t="s">
        <v>272</v>
      </c>
      <c r="O219" s="292"/>
    </row>
    <row r="220" spans="1:15">
      <c r="A220" s="301"/>
      <c r="B220" s="304"/>
      <c r="C220" s="305" t="s">
        <v>273</v>
      </c>
      <c r="D220" s="306"/>
      <c r="E220" s="307">
        <v>0</v>
      </c>
      <c r="F220" s="308"/>
      <c r="G220" s="309"/>
      <c r="H220" s="310"/>
      <c r="I220" s="302"/>
      <c r="J220" s="311"/>
      <c r="K220" s="302"/>
      <c r="M220" s="303" t="s">
        <v>273</v>
      </c>
      <c r="O220" s="292"/>
    </row>
    <row r="221" spans="1:15">
      <c r="A221" s="301"/>
      <c r="B221" s="304"/>
      <c r="C221" s="305" t="s">
        <v>274</v>
      </c>
      <c r="D221" s="306"/>
      <c r="E221" s="307">
        <v>0</v>
      </c>
      <c r="F221" s="308"/>
      <c r="G221" s="309"/>
      <c r="H221" s="310"/>
      <c r="I221" s="302"/>
      <c r="J221" s="311"/>
      <c r="K221" s="302"/>
      <c r="M221" s="303" t="s">
        <v>274</v>
      </c>
      <c r="O221" s="292"/>
    </row>
    <row r="222" spans="1:15">
      <c r="A222" s="301"/>
      <c r="B222" s="304"/>
      <c r="C222" s="305" t="s">
        <v>275</v>
      </c>
      <c r="D222" s="306"/>
      <c r="E222" s="307">
        <v>0</v>
      </c>
      <c r="F222" s="308"/>
      <c r="G222" s="309"/>
      <c r="H222" s="310"/>
      <c r="I222" s="302"/>
      <c r="J222" s="311"/>
      <c r="K222" s="302"/>
      <c r="M222" s="303" t="s">
        <v>275</v>
      </c>
      <c r="O222" s="292"/>
    </row>
    <row r="223" spans="1:15">
      <c r="A223" s="301"/>
      <c r="B223" s="304"/>
      <c r="C223" s="305" t="s">
        <v>276</v>
      </c>
      <c r="D223" s="306"/>
      <c r="E223" s="307">
        <v>0</v>
      </c>
      <c r="F223" s="308"/>
      <c r="G223" s="309"/>
      <c r="H223" s="310"/>
      <c r="I223" s="302"/>
      <c r="J223" s="311"/>
      <c r="K223" s="302"/>
      <c r="M223" s="303" t="s">
        <v>276</v>
      </c>
      <c r="O223" s="292"/>
    </row>
    <row r="224" spans="1:15">
      <c r="A224" s="301"/>
      <c r="B224" s="304"/>
      <c r="C224" s="305" t="s">
        <v>277</v>
      </c>
      <c r="D224" s="306"/>
      <c r="E224" s="307">
        <v>0</v>
      </c>
      <c r="F224" s="308"/>
      <c r="G224" s="309"/>
      <c r="H224" s="310"/>
      <c r="I224" s="302"/>
      <c r="J224" s="311"/>
      <c r="K224" s="302"/>
      <c r="M224" s="303" t="s">
        <v>277</v>
      </c>
      <c r="O224" s="292"/>
    </row>
    <row r="225" spans="1:80">
      <c r="A225" s="301"/>
      <c r="B225" s="304"/>
      <c r="C225" s="305" t="s">
        <v>278</v>
      </c>
      <c r="D225" s="306"/>
      <c r="E225" s="307">
        <v>0</v>
      </c>
      <c r="F225" s="308"/>
      <c r="G225" s="309"/>
      <c r="H225" s="310"/>
      <c r="I225" s="302"/>
      <c r="J225" s="311"/>
      <c r="K225" s="302"/>
      <c r="M225" s="303" t="s">
        <v>278</v>
      </c>
      <c r="O225" s="292"/>
    </row>
    <row r="226" spans="1:80">
      <c r="A226" s="301"/>
      <c r="B226" s="304"/>
      <c r="C226" s="305" t="s">
        <v>279</v>
      </c>
      <c r="D226" s="306"/>
      <c r="E226" s="307">
        <v>0</v>
      </c>
      <c r="F226" s="308"/>
      <c r="G226" s="309"/>
      <c r="H226" s="310"/>
      <c r="I226" s="302"/>
      <c r="J226" s="311"/>
      <c r="K226" s="302"/>
      <c r="M226" s="303" t="s">
        <v>279</v>
      </c>
      <c r="O226" s="292"/>
    </row>
    <row r="227" spans="1:80">
      <c r="A227" s="301"/>
      <c r="B227" s="304"/>
      <c r="C227" s="305" t="s">
        <v>280</v>
      </c>
      <c r="D227" s="306"/>
      <c r="E227" s="307">
        <v>0</v>
      </c>
      <c r="F227" s="308"/>
      <c r="G227" s="309"/>
      <c r="H227" s="310"/>
      <c r="I227" s="302"/>
      <c r="J227" s="311"/>
      <c r="K227" s="302"/>
      <c r="M227" s="303" t="s">
        <v>280</v>
      </c>
      <c r="O227" s="292"/>
    </row>
    <row r="228" spans="1:80">
      <c r="A228" s="301"/>
      <c r="B228" s="304"/>
      <c r="C228" s="305" t="s">
        <v>281</v>
      </c>
      <c r="D228" s="306"/>
      <c r="E228" s="307">
        <v>0</v>
      </c>
      <c r="F228" s="308"/>
      <c r="G228" s="309"/>
      <c r="H228" s="310"/>
      <c r="I228" s="302"/>
      <c r="J228" s="311"/>
      <c r="K228" s="302"/>
      <c r="M228" s="303" t="s">
        <v>281</v>
      </c>
      <c r="O228" s="292"/>
    </row>
    <row r="229" spans="1:80">
      <c r="A229" s="301"/>
      <c r="B229" s="304"/>
      <c r="C229" s="305" t="s">
        <v>282</v>
      </c>
      <c r="D229" s="306"/>
      <c r="E229" s="307">
        <v>0</v>
      </c>
      <c r="F229" s="308"/>
      <c r="G229" s="309"/>
      <c r="H229" s="310"/>
      <c r="I229" s="302"/>
      <c r="J229" s="311"/>
      <c r="K229" s="302"/>
      <c r="M229" s="303" t="s">
        <v>282</v>
      </c>
      <c r="O229" s="292"/>
    </row>
    <row r="230" spans="1:80">
      <c r="A230" s="301"/>
      <c r="B230" s="304"/>
      <c r="C230" s="305" t="s">
        <v>283</v>
      </c>
      <c r="D230" s="306"/>
      <c r="E230" s="307">
        <v>0</v>
      </c>
      <c r="F230" s="308"/>
      <c r="G230" s="309"/>
      <c r="H230" s="310"/>
      <c r="I230" s="302"/>
      <c r="J230" s="311"/>
      <c r="K230" s="302"/>
      <c r="M230" s="303" t="s">
        <v>283</v>
      </c>
      <c r="O230" s="292"/>
    </row>
    <row r="231" spans="1:80">
      <c r="A231" s="293">
        <v>33</v>
      </c>
      <c r="B231" s="294" t="s">
        <v>367</v>
      </c>
      <c r="C231" s="295" t="s">
        <v>368</v>
      </c>
      <c r="D231" s="296" t="s">
        <v>164</v>
      </c>
      <c r="E231" s="297">
        <v>100.7574</v>
      </c>
      <c r="F231" s="297">
        <v>0</v>
      </c>
      <c r="G231" s="298">
        <f>E231*F231</f>
        <v>0</v>
      </c>
      <c r="H231" s="299">
        <v>0</v>
      </c>
      <c r="I231" s="300">
        <f>E231*H231</f>
        <v>0</v>
      </c>
      <c r="J231" s="299">
        <v>-4.7E-2</v>
      </c>
      <c r="K231" s="300">
        <f>E231*J231</f>
        <v>-4.7355977999999999</v>
      </c>
      <c r="O231" s="292">
        <v>2</v>
      </c>
      <c r="AA231" s="261">
        <v>1</v>
      </c>
      <c r="AB231" s="261">
        <v>1</v>
      </c>
      <c r="AC231" s="261">
        <v>1</v>
      </c>
      <c r="AZ231" s="261">
        <v>1</v>
      </c>
      <c r="BA231" s="261">
        <f>IF(AZ231=1,G231,0)</f>
        <v>0</v>
      </c>
      <c r="BB231" s="261">
        <f>IF(AZ231=2,G231,0)</f>
        <v>0</v>
      </c>
      <c r="BC231" s="261">
        <f>IF(AZ231=3,G231,0)</f>
        <v>0</v>
      </c>
      <c r="BD231" s="261">
        <f>IF(AZ231=4,G231,0)</f>
        <v>0</v>
      </c>
      <c r="BE231" s="261">
        <f>IF(AZ231=5,G231,0)</f>
        <v>0</v>
      </c>
      <c r="CA231" s="292">
        <v>1</v>
      </c>
      <c r="CB231" s="292">
        <v>1</v>
      </c>
    </row>
    <row r="232" spans="1:80">
      <c r="A232" s="301"/>
      <c r="B232" s="304"/>
      <c r="C232" s="305" t="s">
        <v>337</v>
      </c>
      <c r="D232" s="306"/>
      <c r="E232" s="307">
        <v>14.82</v>
      </c>
      <c r="F232" s="308"/>
      <c r="G232" s="309"/>
      <c r="H232" s="310"/>
      <c r="I232" s="302"/>
      <c r="J232" s="311"/>
      <c r="K232" s="302"/>
      <c r="M232" s="303" t="s">
        <v>337</v>
      </c>
      <c r="O232" s="292"/>
    </row>
    <row r="233" spans="1:80">
      <c r="A233" s="301"/>
      <c r="B233" s="304"/>
      <c r="C233" s="305" t="s">
        <v>338</v>
      </c>
      <c r="D233" s="306"/>
      <c r="E233" s="307">
        <v>3.24</v>
      </c>
      <c r="F233" s="308"/>
      <c r="G233" s="309"/>
      <c r="H233" s="310"/>
      <c r="I233" s="302"/>
      <c r="J233" s="311"/>
      <c r="K233" s="302"/>
      <c r="M233" s="303" t="s">
        <v>338</v>
      </c>
      <c r="O233" s="292"/>
    </row>
    <row r="234" spans="1:80">
      <c r="A234" s="301"/>
      <c r="B234" s="304"/>
      <c r="C234" s="305" t="s">
        <v>339</v>
      </c>
      <c r="D234" s="306"/>
      <c r="E234" s="307">
        <v>1.0640000000000001</v>
      </c>
      <c r="F234" s="308"/>
      <c r="G234" s="309"/>
      <c r="H234" s="310"/>
      <c r="I234" s="302"/>
      <c r="J234" s="311"/>
      <c r="K234" s="302"/>
      <c r="M234" s="303" t="s">
        <v>339</v>
      </c>
      <c r="O234" s="292"/>
    </row>
    <row r="235" spans="1:80">
      <c r="A235" s="301"/>
      <c r="B235" s="304"/>
      <c r="C235" s="305" t="s">
        <v>340</v>
      </c>
      <c r="D235" s="306"/>
      <c r="E235" s="307">
        <v>2.88</v>
      </c>
      <c r="F235" s="308"/>
      <c r="G235" s="309"/>
      <c r="H235" s="310"/>
      <c r="I235" s="302"/>
      <c r="J235" s="311"/>
      <c r="K235" s="302"/>
      <c r="M235" s="303" t="s">
        <v>340</v>
      </c>
      <c r="O235" s="292"/>
    </row>
    <row r="236" spans="1:80">
      <c r="A236" s="301"/>
      <c r="B236" s="304"/>
      <c r="C236" s="305" t="s">
        <v>341</v>
      </c>
      <c r="D236" s="306"/>
      <c r="E236" s="307">
        <v>1.794</v>
      </c>
      <c r="F236" s="308"/>
      <c r="G236" s="309"/>
      <c r="H236" s="310"/>
      <c r="I236" s="302"/>
      <c r="J236" s="311"/>
      <c r="K236" s="302"/>
      <c r="M236" s="303" t="s">
        <v>341</v>
      </c>
      <c r="O236" s="292"/>
    </row>
    <row r="237" spans="1:80">
      <c r="A237" s="301"/>
      <c r="B237" s="304"/>
      <c r="C237" s="305" t="s">
        <v>216</v>
      </c>
      <c r="D237" s="306"/>
      <c r="E237" s="307">
        <v>0</v>
      </c>
      <c r="F237" s="308"/>
      <c r="G237" s="309"/>
      <c r="H237" s="310"/>
      <c r="I237" s="302"/>
      <c r="J237" s="311"/>
      <c r="K237" s="302"/>
      <c r="M237" s="303" t="s">
        <v>216</v>
      </c>
      <c r="O237" s="292"/>
    </row>
    <row r="238" spans="1:80">
      <c r="A238" s="301"/>
      <c r="B238" s="304"/>
      <c r="C238" s="305" t="s">
        <v>217</v>
      </c>
      <c r="D238" s="306"/>
      <c r="E238" s="307">
        <v>0</v>
      </c>
      <c r="F238" s="308"/>
      <c r="G238" s="309"/>
      <c r="H238" s="310"/>
      <c r="I238" s="302"/>
      <c r="J238" s="311"/>
      <c r="K238" s="302"/>
      <c r="M238" s="303" t="s">
        <v>217</v>
      </c>
      <c r="O238" s="292"/>
    </row>
    <row r="239" spans="1:80">
      <c r="A239" s="301"/>
      <c r="B239" s="304"/>
      <c r="C239" s="305" t="s">
        <v>344</v>
      </c>
      <c r="D239" s="306"/>
      <c r="E239" s="307">
        <v>14.7936</v>
      </c>
      <c r="F239" s="308"/>
      <c r="G239" s="309"/>
      <c r="H239" s="310"/>
      <c r="I239" s="302"/>
      <c r="J239" s="311"/>
      <c r="K239" s="302"/>
      <c r="M239" s="303" t="s">
        <v>344</v>
      </c>
      <c r="O239" s="292"/>
    </row>
    <row r="240" spans="1:80">
      <c r="A240" s="301"/>
      <c r="B240" s="304"/>
      <c r="C240" s="305" t="s">
        <v>345</v>
      </c>
      <c r="D240" s="306"/>
      <c r="E240" s="307">
        <v>10.5984</v>
      </c>
      <c r="F240" s="308"/>
      <c r="G240" s="309"/>
      <c r="H240" s="310"/>
      <c r="I240" s="302"/>
      <c r="J240" s="311"/>
      <c r="K240" s="302"/>
      <c r="M240" s="303" t="s">
        <v>345</v>
      </c>
      <c r="O240" s="292"/>
    </row>
    <row r="241" spans="1:80">
      <c r="A241" s="301"/>
      <c r="B241" s="304"/>
      <c r="C241" s="305" t="s">
        <v>346</v>
      </c>
      <c r="D241" s="306"/>
      <c r="E241" s="307">
        <v>3.7052</v>
      </c>
      <c r="F241" s="308"/>
      <c r="G241" s="309"/>
      <c r="H241" s="310"/>
      <c r="I241" s="302"/>
      <c r="J241" s="311"/>
      <c r="K241" s="302"/>
      <c r="M241" s="303" t="s">
        <v>346</v>
      </c>
      <c r="O241" s="292"/>
    </row>
    <row r="242" spans="1:80">
      <c r="A242" s="301"/>
      <c r="B242" s="304"/>
      <c r="C242" s="305" t="s">
        <v>347</v>
      </c>
      <c r="D242" s="306"/>
      <c r="E242" s="307">
        <v>3.46</v>
      </c>
      <c r="F242" s="308"/>
      <c r="G242" s="309"/>
      <c r="H242" s="310"/>
      <c r="I242" s="302"/>
      <c r="J242" s="311"/>
      <c r="K242" s="302"/>
      <c r="M242" s="303" t="s">
        <v>347</v>
      </c>
      <c r="O242" s="292"/>
    </row>
    <row r="243" spans="1:80">
      <c r="A243" s="301"/>
      <c r="B243" s="304"/>
      <c r="C243" s="305" t="s">
        <v>348</v>
      </c>
      <c r="D243" s="306"/>
      <c r="E243" s="307">
        <v>2.44</v>
      </c>
      <c r="F243" s="308"/>
      <c r="G243" s="309"/>
      <c r="H243" s="310"/>
      <c r="I243" s="302"/>
      <c r="J243" s="311"/>
      <c r="K243" s="302"/>
      <c r="M243" s="303" t="s">
        <v>348</v>
      </c>
      <c r="O243" s="292"/>
    </row>
    <row r="244" spans="1:80">
      <c r="A244" s="301"/>
      <c r="B244" s="304"/>
      <c r="C244" s="305" t="s">
        <v>349</v>
      </c>
      <c r="D244" s="306"/>
      <c r="E244" s="307">
        <v>4.7214</v>
      </c>
      <c r="F244" s="308"/>
      <c r="G244" s="309"/>
      <c r="H244" s="310"/>
      <c r="I244" s="302"/>
      <c r="J244" s="311"/>
      <c r="K244" s="302"/>
      <c r="M244" s="303" t="s">
        <v>349</v>
      </c>
      <c r="O244" s="292"/>
    </row>
    <row r="245" spans="1:80">
      <c r="A245" s="301"/>
      <c r="B245" s="304"/>
      <c r="C245" s="305" t="s">
        <v>350</v>
      </c>
      <c r="D245" s="306"/>
      <c r="E245" s="307">
        <v>6.03</v>
      </c>
      <c r="F245" s="308"/>
      <c r="G245" s="309"/>
      <c r="H245" s="310"/>
      <c r="I245" s="302"/>
      <c r="J245" s="311"/>
      <c r="K245" s="302"/>
      <c r="M245" s="303" t="s">
        <v>350</v>
      </c>
      <c r="O245" s="292"/>
    </row>
    <row r="246" spans="1:80">
      <c r="A246" s="301"/>
      <c r="B246" s="304"/>
      <c r="C246" s="305" t="s">
        <v>351</v>
      </c>
      <c r="D246" s="306"/>
      <c r="E246" s="307">
        <v>8.2127999999999997</v>
      </c>
      <c r="F246" s="308"/>
      <c r="G246" s="309"/>
      <c r="H246" s="310"/>
      <c r="I246" s="302"/>
      <c r="J246" s="311"/>
      <c r="K246" s="302"/>
      <c r="M246" s="303" t="s">
        <v>351</v>
      </c>
      <c r="O246" s="292"/>
    </row>
    <row r="247" spans="1:80">
      <c r="A247" s="301"/>
      <c r="B247" s="304"/>
      <c r="C247" s="305" t="s">
        <v>352</v>
      </c>
      <c r="D247" s="306"/>
      <c r="E247" s="307">
        <v>6.6558000000000002</v>
      </c>
      <c r="F247" s="308"/>
      <c r="G247" s="309"/>
      <c r="H247" s="310"/>
      <c r="I247" s="302"/>
      <c r="J247" s="311"/>
      <c r="K247" s="302"/>
      <c r="M247" s="303" t="s">
        <v>352</v>
      </c>
      <c r="O247" s="292"/>
    </row>
    <row r="248" spans="1:80">
      <c r="A248" s="301"/>
      <c r="B248" s="304"/>
      <c r="C248" s="305" t="s">
        <v>353</v>
      </c>
      <c r="D248" s="306"/>
      <c r="E248" s="307">
        <v>2.1480000000000001</v>
      </c>
      <c r="F248" s="308"/>
      <c r="G248" s="309"/>
      <c r="H248" s="310"/>
      <c r="I248" s="302"/>
      <c r="J248" s="311"/>
      <c r="K248" s="302"/>
      <c r="M248" s="303" t="s">
        <v>353</v>
      </c>
      <c r="O248" s="292"/>
    </row>
    <row r="249" spans="1:80">
      <c r="A249" s="301"/>
      <c r="B249" s="304"/>
      <c r="C249" s="305" t="s">
        <v>354</v>
      </c>
      <c r="D249" s="306"/>
      <c r="E249" s="307">
        <v>2.8536000000000001</v>
      </c>
      <c r="F249" s="308"/>
      <c r="G249" s="309"/>
      <c r="H249" s="310"/>
      <c r="I249" s="302"/>
      <c r="J249" s="311"/>
      <c r="K249" s="302"/>
      <c r="M249" s="303" t="s">
        <v>354</v>
      </c>
      <c r="O249" s="292"/>
    </row>
    <row r="250" spans="1:80">
      <c r="A250" s="301"/>
      <c r="B250" s="304"/>
      <c r="C250" s="305" t="s">
        <v>355</v>
      </c>
      <c r="D250" s="306"/>
      <c r="E250" s="307">
        <v>4.7766000000000002</v>
      </c>
      <c r="F250" s="308"/>
      <c r="G250" s="309"/>
      <c r="H250" s="310"/>
      <c r="I250" s="302"/>
      <c r="J250" s="311"/>
      <c r="K250" s="302"/>
      <c r="M250" s="303" t="s">
        <v>355</v>
      </c>
      <c r="O250" s="292"/>
    </row>
    <row r="251" spans="1:80">
      <c r="A251" s="301"/>
      <c r="B251" s="304"/>
      <c r="C251" s="305" t="s">
        <v>356</v>
      </c>
      <c r="D251" s="306"/>
      <c r="E251" s="307">
        <v>1.494</v>
      </c>
      <c r="F251" s="308"/>
      <c r="G251" s="309"/>
      <c r="H251" s="310"/>
      <c r="I251" s="302"/>
      <c r="J251" s="311"/>
      <c r="K251" s="302"/>
      <c r="M251" s="303" t="s">
        <v>356</v>
      </c>
      <c r="O251" s="292"/>
    </row>
    <row r="252" spans="1:80">
      <c r="A252" s="301"/>
      <c r="B252" s="304"/>
      <c r="C252" s="305" t="s">
        <v>357</v>
      </c>
      <c r="D252" s="306"/>
      <c r="E252" s="307">
        <v>1.1220000000000001</v>
      </c>
      <c r="F252" s="308"/>
      <c r="G252" s="309"/>
      <c r="H252" s="310"/>
      <c r="I252" s="302"/>
      <c r="J252" s="311"/>
      <c r="K252" s="302"/>
      <c r="M252" s="303" t="s">
        <v>357</v>
      </c>
      <c r="O252" s="292"/>
    </row>
    <row r="253" spans="1:80">
      <c r="A253" s="301"/>
      <c r="B253" s="304"/>
      <c r="C253" s="305" t="s">
        <v>358</v>
      </c>
      <c r="D253" s="306"/>
      <c r="E253" s="307">
        <v>2.5979999999999999</v>
      </c>
      <c r="F253" s="308"/>
      <c r="G253" s="309"/>
      <c r="H253" s="310"/>
      <c r="I253" s="302"/>
      <c r="J253" s="311"/>
      <c r="K253" s="302"/>
      <c r="M253" s="303" t="s">
        <v>358</v>
      </c>
      <c r="O253" s="292"/>
    </row>
    <row r="254" spans="1:80">
      <c r="A254" s="301"/>
      <c r="B254" s="304"/>
      <c r="C254" s="305" t="s">
        <v>359</v>
      </c>
      <c r="D254" s="306"/>
      <c r="E254" s="307">
        <v>1.35</v>
      </c>
      <c r="F254" s="308"/>
      <c r="G254" s="309"/>
      <c r="H254" s="310"/>
      <c r="I254" s="302"/>
      <c r="J254" s="311"/>
      <c r="K254" s="302"/>
      <c r="M254" s="303" t="s">
        <v>359</v>
      </c>
      <c r="O254" s="292"/>
    </row>
    <row r="255" spans="1:80">
      <c r="A255" s="293">
        <v>34</v>
      </c>
      <c r="B255" s="294" t="s">
        <v>369</v>
      </c>
      <c r="C255" s="295" t="s">
        <v>370</v>
      </c>
      <c r="D255" s="296" t="s">
        <v>164</v>
      </c>
      <c r="E255" s="297">
        <v>4.5570000000000004</v>
      </c>
      <c r="F255" s="297">
        <v>0</v>
      </c>
      <c r="G255" s="298">
        <f>E255*F255</f>
        <v>0</v>
      </c>
      <c r="H255" s="299">
        <v>1E-3</v>
      </c>
      <c r="I255" s="300">
        <f>E255*H255</f>
        <v>4.5570000000000003E-3</v>
      </c>
      <c r="J255" s="299">
        <v>-6.7000000000000004E-2</v>
      </c>
      <c r="K255" s="300">
        <f>E255*J255</f>
        <v>-0.30531900000000006</v>
      </c>
      <c r="O255" s="292">
        <v>2</v>
      </c>
      <c r="AA255" s="261">
        <v>1</v>
      </c>
      <c r="AB255" s="261">
        <v>1</v>
      </c>
      <c r="AC255" s="261">
        <v>1</v>
      </c>
      <c r="AZ255" s="261">
        <v>1</v>
      </c>
      <c r="BA255" s="261">
        <f>IF(AZ255=1,G255,0)</f>
        <v>0</v>
      </c>
      <c r="BB255" s="261">
        <f>IF(AZ255=2,G255,0)</f>
        <v>0</v>
      </c>
      <c r="BC255" s="261">
        <f>IF(AZ255=3,G255,0)</f>
        <v>0</v>
      </c>
      <c r="BD255" s="261">
        <f>IF(AZ255=4,G255,0)</f>
        <v>0</v>
      </c>
      <c r="BE255" s="261">
        <f>IF(AZ255=5,G255,0)</f>
        <v>0</v>
      </c>
      <c r="CA255" s="292">
        <v>1</v>
      </c>
      <c r="CB255" s="292">
        <v>1</v>
      </c>
    </row>
    <row r="256" spans="1:80">
      <c r="A256" s="301"/>
      <c r="B256" s="304"/>
      <c r="C256" s="305" t="s">
        <v>261</v>
      </c>
      <c r="D256" s="306"/>
      <c r="E256" s="307">
        <v>0</v>
      </c>
      <c r="F256" s="308"/>
      <c r="G256" s="309"/>
      <c r="H256" s="310"/>
      <c r="I256" s="302"/>
      <c r="J256" s="311"/>
      <c r="K256" s="302"/>
      <c r="M256" s="303" t="s">
        <v>261</v>
      </c>
      <c r="O256" s="292"/>
    </row>
    <row r="257" spans="1:15">
      <c r="A257" s="301"/>
      <c r="B257" s="304"/>
      <c r="C257" s="305" t="s">
        <v>262</v>
      </c>
      <c r="D257" s="306"/>
      <c r="E257" s="307">
        <v>0</v>
      </c>
      <c r="F257" s="308"/>
      <c r="G257" s="309"/>
      <c r="H257" s="310"/>
      <c r="I257" s="302"/>
      <c r="J257" s="311"/>
      <c r="K257" s="302"/>
      <c r="M257" s="303" t="s">
        <v>262</v>
      </c>
      <c r="O257" s="292"/>
    </row>
    <row r="258" spans="1:15">
      <c r="A258" s="301"/>
      <c r="B258" s="304"/>
      <c r="C258" s="305" t="s">
        <v>263</v>
      </c>
      <c r="D258" s="306"/>
      <c r="E258" s="307">
        <v>0</v>
      </c>
      <c r="F258" s="308"/>
      <c r="G258" s="309"/>
      <c r="H258" s="310"/>
      <c r="I258" s="302"/>
      <c r="J258" s="311"/>
      <c r="K258" s="302"/>
      <c r="M258" s="303" t="s">
        <v>263</v>
      </c>
      <c r="O258" s="292"/>
    </row>
    <row r="259" spans="1:15">
      <c r="A259" s="301"/>
      <c r="B259" s="304"/>
      <c r="C259" s="305" t="s">
        <v>264</v>
      </c>
      <c r="D259" s="306"/>
      <c r="E259" s="307">
        <v>0</v>
      </c>
      <c r="F259" s="308"/>
      <c r="G259" s="309"/>
      <c r="H259" s="310"/>
      <c r="I259" s="302"/>
      <c r="J259" s="311"/>
      <c r="K259" s="302"/>
      <c r="M259" s="303" t="s">
        <v>264</v>
      </c>
      <c r="O259" s="292"/>
    </row>
    <row r="260" spans="1:15">
      <c r="A260" s="301"/>
      <c r="B260" s="304"/>
      <c r="C260" s="305" t="s">
        <v>265</v>
      </c>
      <c r="D260" s="306"/>
      <c r="E260" s="307">
        <v>0</v>
      </c>
      <c r="F260" s="308"/>
      <c r="G260" s="309"/>
      <c r="H260" s="310"/>
      <c r="I260" s="302"/>
      <c r="J260" s="311"/>
      <c r="K260" s="302"/>
      <c r="M260" s="303" t="s">
        <v>265</v>
      </c>
      <c r="O260" s="292"/>
    </row>
    <row r="261" spans="1:15">
      <c r="A261" s="301"/>
      <c r="B261" s="304"/>
      <c r="C261" s="305" t="s">
        <v>342</v>
      </c>
      <c r="D261" s="306"/>
      <c r="E261" s="307">
        <v>2.4569999999999999</v>
      </c>
      <c r="F261" s="308"/>
      <c r="G261" s="309"/>
      <c r="H261" s="310"/>
      <c r="I261" s="302"/>
      <c r="J261" s="311"/>
      <c r="K261" s="302"/>
      <c r="M261" s="303" t="s">
        <v>342</v>
      </c>
      <c r="O261" s="292"/>
    </row>
    <row r="262" spans="1:15">
      <c r="A262" s="301"/>
      <c r="B262" s="304"/>
      <c r="C262" s="305" t="s">
        <v>343</v>
      </c>
      <c r="D262" s="306"/>
      <c r="E262" s="307">
        <v>2.1</v>
      </c>
      <c r="F262" s="308"/>
      <c r="G262" s="309"/>
      <c r="H262" s="310"/>
      <c r="I262" s="302"/>
      <c r="J262" s="311"/>
      <c r="K262" s="302"/>
      <c r="M262" s="303" t="s">
        <v>343</v>
      </c>
      <c r="O262" s="292"/>
    </row>
    <row r="263" spans="1:15">
      <c r="A263" s="301"/>
      <c r="B263" s="304"/>
      <c r="C263" s="305" t="s">
        <v>268</v>
      </c>
      <c r="D263" s="306"/>
      <c r="E263" s="307">
        <v>0</v>
      </c>
      <c r="F263" s="308"/>
      <c r="G263" s="309"/>
      <c r="H263" s="310"/>
      <c r="I263" s="302"/>
      <c r="J263" s="311"/>
      <c r="K263" s="302"/>
      <c r="M263" s="303" t="s">
        <v>268</v>
      </c>
      <c r="O263" s="292"/>
    </row>
    <row r="264" spans="1:15">
      <c r="A264" s="301"/>
      <c r="B264" s="304"/>
      <c r="C264" s="305" t="s">
        <v>269</v>
      </c>
      <c r="D264" s="306"/>
      <c r="E264" s="307">
        <v>0</v>
      </c>
      <c r="F264" s="308"/>
      <c r="G264" s="309"/>
      <c r="H264" s="310"/>
      <c r="I264" s="302"/>
      <c r="J264" s="311"/>
      <c r="K264" s="302"/>
      <c r="M264" s="303" t="s">
        <v>269</v>
      </c>
      <c r="O264" s="292"/>
    </row>
    <row r="265" spans="1:15">
      <c r="A265" s="301"/>
      <c r="B265" s="304"/>
      <c r="C265" s="305" t="s">
        <v>270</v>
      </c>
      <c r="D265" s="306"/>
      <c r="E265" s="307">
        <v>0</v>
      </c>
      <c r="F265" s="308"/>
      <c r="G265" s="309"/>
      <c r="H265" s="310"/>
      <c r="I265" s="302"/>
      <c r="J265" s="311"/>
      <c r="K265" s="302"/>
      <c r="M265" s="303" t="s">
        <v>270</v>
      </c>
      <c r="O265" s="292"/>
    </row>
    <row r="266" spans="1:15">
      <c r="A266" s="301"/>
      <c r="B266" s="304"/>
      <c r="C266" s="305" t="s">
        <v>271</v>
      </c>
      <c r="D266" s="306"/>
      <c r="E266" s="307">
        <v>0</v>
      </c>
      <c r="F266" s="308"/>
      <c r="G266" s="309"/>
      <c r="H266" s="310"/>
      <c r="I266" s="302"/>
      <c r="J266" s="311"/>
      <c r="K266" s="302"/>
      <c r="M266" s="303" t="s">
        <v>271</v>
      </c>
      <c r="O266" s="292"/>
    </row>
    <row r="267" spans="1:15">
      <c r="A267" s="301"/>
      <c r="B267" s="304"/>
      <c r="C267" s="305" t="s">
        <v>272</v>
      </c>
      <c r="D267" s="306"/>
      <c r="E267" s="307">
        <v>0</v>
      </c>
      <c r="F267" s="308"/>
      <c r="G267" s="309"/>
      <c r="H267" s="310"/>
      <c r="I267" s="302"/>
      <c r="J267" s="311"/>
      <c r="K267" s="302"/>
      <c r="M267" s="303" t="s">
        <v>272</v>
      </c>
      <c r="O267" s="292"/>
    </row>
    <row r="268" spans="1:15">
      <c r="A268" s="301"/>
      <c r="B268" s="304"/>
      <c r="C268" s="305" t="s">
        <v>273</v>
      </c>
      <c r="D268" s="306"/>
      <c r="E268" s="307">
        <v>0</v>
      </c>
      <c r="F268" s="308"/>
      <c r="G268" s="309"/>
      <c r="H268" s="310"/>
      <c r="I268" s="302"/>
      <c r="J268" s="311"/>
      <c r="K268" s="302"/>
      <c r="M268" s="303" t="s">
        <v>273</v>
      </c>
      <c r="O268" s="292"/>
    </row>
    <row r="269" spans="1:15">
      <c r="A269" s="301"/>
      <c r="B269" s="304"/>
      <c r="C269" s="305" t="s">
        <v>274</v>
      </c>
      <c r="D269" s="306"/>
      <c r="E269" s="307">
        <v>0</v>
      </c>
      <c r="F269" s="308"/>
      <c r="G269" s="309"/>
      <c r="H269" s="310"/>
      <c r="I269" s="302"/>
      <c r="J269" s="311"/>
      <c r="K269" s="302"/>
      <c r="M269" s="303" t="s">
        <v>274</v>
      </c>
      <c r="O269" s="292"/>
    </row>
    <row r="270" spans="1:15">
      <c r="A270" s="301"/>
      <c r="B270" s="304"/>
      <c r="C270" s="305" t="s">
        <v>275</v>
      </c>
      <c r="D270" s="306"/>
      <c r="E270" s="307">
        <v>0</v>
      </c>
      <c r="F270" s="308"/>
      <c r="G270" s="309"/>
      <c r="H270" s="310"/>
      <c r="I270" s="302"/>
      <c r="J270" s="311"/>
      <c r="K270" s="302"/>
      <c r="M270" s="303" t="s">
        <v>275</v>
      </c>
      <c r="O270" s="292"/>
    </row>
    <row r="271" spans="1:15">
      <c r="A271" s="301"/>
      <c r="B271" s="304"/>
      <c r="C271" s="305" t="s">
        <v>276</v>
      </c>
      <c r="D271" s="306"/>
      <c r="E271" s="307">
        <v>0</v>
      </c>
      <c r="F271" s="308"/>
      <c r="G271" s="309"/>
      <c r="H271" s="310"/>
      <c r="I271" s="302"/>
      <c r="J271" s="311"/>
      <c r="K271" s="302"/>
      <c r="M271" s="303" t="s">
        <v>276</v>
      </c>
      <c r="O271" s="292"/>
    </row>
    <row r="272" spans="1:15">
      <c r="A272" s="301"/>
      <c r="B272" s="304"/>
      <c r="C272" s="305" t="s">
        <v>277</v>
      </c>
      <c r="D272" s="306"/>
      <c r="E272" s="307">
        <v>0</v>
      </c>
      <c r="F272" s="308"/>
      <c r="G272" s="309"/>
      <c r="H272" s="310"/>
      <c r="I272" s="302"/>
      <c r="J272" s="311"/>
      <c r="K272" s="302"/>
      <c r="M272" s="303" t="s">
        <v>277</v>
      </c>
      <c r="O272" s="292"/>
    </row>
    <row r="273" spans="1:80">
      <c r="A273" s="301"/>
      <c r="B273" s="304"/>
      <c r="C273" s="305" t="s">
        <v>278</v>
      </c>
      <c r="D273" s="306"/>
      <c r="E273" s="307">
        <v>0</v>
      </c>
      <c r="F273" s="308"/>
      <c r="G273" s="309"/>
      <c r="H273" s="310"/>
      <c r="I273" s="302"/>
      <c r="J273" s="311"/>
      <c r="K273" s="302"/>
      <c r="M273" s="303" t="s">
        <v>278</v>
      </c>
      <c r="O273" s="292"/>
    </row>
    <row r="274" spans="1:80">
      <c r="A274" s="301"/>
      <c r="B274" s="304"/>
      <c r="C274" s="305" t="s">
        <v>279</v>
      </c>
      <c r="D274" s="306"/>
      <c r="E274" s="307">
        <v>0</v>
      </c>
      <c r="F274" s="308"/>
      <c r="G274" s="309"/>
      <c r="H274" s="310"/>
      <c r="I274" s="302"/>
      <c r="J274" s="311"/>
      <c r="K274" s="302"/>
      <c r="M274" s="303" t="s">
        <v>279</v>
      </c>
      <c r="O274" s="292"/>
    </row>
    <row r="275" spans="1:80">
      <c r="A275" s="301"/>
      <c r="B275" s="304"/>
      <c r="C275" s="305" t="s">
        <v>280</v>
      </c>
      <c r="D275" s="306"/>
      <c r="E275" s="307">
        <v>0</v>
      </c>
      <c r="F275" s="308"/>
      <c r="G275" s="309"/>
      <c r="H275" s="310"/>
      <c r="I275" s="302"/>
      <c r="J275" s="311"/>
      <c r="K275" s="302"/>
      <c r="M275" s="303" t="s">
        <v>280</v>
      </c>
      <c r="O275" s="292"/>
    </row>
    <row r="276" spans="1:80">
      <c r="A276" s="301"/>
      <c r="B276" s="304"/>
      <c r="C276" s="305" t="s">
        <v>281</v>
      </c>
      <c r="D276" s="306"/>
      <c r="E276" s="307">
        <v>0</v>
      </c>
      <c r="F276" s="308"/>
      <c r="G276" s="309"/>
      <c r="H276" s="310"/>
      <c r="I276" s="302"/>
      <c r="J276" s="311"/>
      <c r="K276" s="302"/>
      <c r="M276" s="303" t="s">
        <v>281</v>
      </c>
      <c r="O276" s="292"/>
    </row>
    <row r="277" spans="1:80">
      <c r="A277" s="301"/>
      <c r="B277" s="304"/>
      <c r="C277" s="305" t="s">
        <v>282</v>
      </c>
      <c r="D277" s="306"/>
      <c r="E277" s="307">
        <v>0</v>
      </c>
      <c r="F277" s="308"/>
      <c r="G277" s="309"/>
      <c r="H277" s="310"/>
      <c r="I277" s="302"/>
      <c r="J277" s="311"/>
      <c r="K277" s="302"/>
      <c r="M277" s="303" t="s">
        <v>282</v>
      </c>
      <c r="O277" s="292"/>
    </row>
    <row r="278" spans="1:80">
      <c r="A278" s="301"/>
      <c r="B278" s="304"/>
      <c r="C278" s="305" t="s">
        <v>283</v>
      </c>
      <c r="D278" s="306"/>
      <c r="E278" s="307">
        <v>0</v>
      </c>
      <c r="F278" s="308"/>
      <c r="G278" s="309"/>
      <c r="H278" s="310"/>
      <c r="I278" s="302"/>
      <c r="J278" s="311"/>
      <c r="K278" s="302"/>
      <c r="M278" s="303" t="s">
        <v>283</v>
      </c>
      <c r="O278" s="292"/>
    </row>
    <row r="279" spans="1:80">
      <c r="A279" s="312"/>
      <c r="B279" s="313" t="s">
        <v>99</v>
      </c>
      <c r="C279" s="314" t="s">
        <v>362</v>
      </c>
      <c r="D279" s="315"/>
      <c r="E279" s="316"/>
      <c r="F279" s="317"/>
      <c r="G279" s="318">
        <f>SUM(G182:G278)</f>
        <v>0</v>
      </c>
      <c r="H279" s="319"/>
      <c r="I279" s="320">
        <f>SUM(I182:I278)</f>
        <v>4.5570000000000003E-3</v>
      </c>
      <c r="J279" s="319"/>
      <c r="K279" s="320">
        <f>SUM(K182:K278)</f>
        <v>-5.0409167999999998</v>
      </c>
      <c r="O279" s="292">
        <v>4</v>
      </c>
      <c r="BA279" s="321">
        <f>SUM(BA182:BA278)</f>
        <v>0</v>
      </c>
      <c r="BB279" s="321">
        <f>SUM(BB182:BB278)</f>
        <v>0</v>
      </c>
      <c r="BC279" s="321">
        <f>SUM(BC182:BC278)</f>
        <v>0</v>
      </c>
      <c r="BD279" s="321">
        <f>SUM(BD182:BD278)</f>
        <v>0</v>
      </c>
      <c r="BE279" s="321">
        <f>SUM(BE182:BE278)</f>
        <v>0</v>
      </c>
    </row>
    <row r="280" spans="1:80">
      <c r="A280" s="282" t="s">
        <v>97</v>
      </c>
      <c r="B280" s="283" t="s">
        <v>371</v>
      </c>
      <c r="C280" s="284" t="s">
        <v>372</v>
      </c>
      <c r="D280" s="285"/>
      <c r="E280" s="286"/>
      <c r="F280" s="286"/>
      <c r="G280" s="287"/>
      <c r="H280" s="288"/>
      <c r="I280" s="289"/>
      <c r="J280" s="290"/>
      <c r="K280" s="291"/>
      <c r="O280" s="292">
        <v>1</v>
      </c>
    </row>
    <row r="281" spans="1:80">
      <c r="A281" s="293">
        <v>35</v>
      </c>
      <c r="B281" s="294" t="s">
        <v>374</v>
      </c>
      <c r="C281" s="295" t="s">
        <v>375</v>
      </c>
      <c r="D281" s="296" t="s">
        <v>376</v>
      </c>
      <c r="E281" s="297">
        <v>15.015115831999999</v>
      </c>
      <c r="F281" s="297">
        <v>0</v>
      </c>
      <c r="G281" s="298">
        <f>E281*F281</f>
        <v>0</v>
      </c>
      <c r="H281" s="299">
        <v>0</v>
      </c>
      <c r="I281" s="300">
        <f>E281*H281</f>
        <v>0</v>
      </c>
      <c r="J281" s="299"/>
      <c r="K281" s="300">
        <f>E281*J281</f>
        <v>0</v>
      </c>
      <c r="O281" s="292">
        <v>2</v>
      </c>
      <c r="AA281" s="261">
        <v>7</v>
      </c>
      <c r="AB281" s="261">
        <v>1</v>
      </c>
      <c r="AC281" s="261">
        <v>2</v>
      </c>
      <c r="AZ281" s="261">
        <v>1</v>
      </c>
      <c r="BA281" s="261">
        <f>IF(AZ281=1,G281,0)</f>
        <v>0</v>
      </c>
      <c r="BB281" s="261">
        <f>IF(AZ281=2,G281,0)</f>
        <v>0</v>
      </c>
      <c r="BC281" s="261">
        <f>IF(AZ281=3,G281,0)</f>
        <v>0</v>
      </c>
      <c r="BD281" s="261">
        <f>IF(AZ281=4,G281,0)</f>
        <v>0</v>
      </c>
      <c r="BE281" s="261">
        <f>IF(AZ281=5,G281,0)</f>
        <v>0</v>
      </c>
      <c r="CA281" s="292">
        <v>7</v>
      </c>
      <c r="CB281" s="292">
        <v>1</v>
      </c>
    </row>
    <row r="282" spans="1:80">
      <c r="A282" s="312"/>
      <c r="B282" s="313" t="s">
        <v>99</v>
      </c>
      <c r="C282" s="314" t="s">
        <v>373</v>
      </c>
      <c r="D282" s="315"/>
      <c r="E282" s="316"/>
      <c r="F282" s="317"/>
      <c r="G282" s="318">
        <f>SUM(G280:G281)</f>
        <v>0</v>
      </c>
      <c r="H282" s="319"/>
      <c r="I282" s="320">
        <f>SUM(I280:I281)</f>
        <v>0</v>
      </c>
      <c r="J282" s="319"/>
      <c r="K282" s="320">
        <f>SUM(K280:K281)</f>
        <v>0</v>
      </c>
      <c r="O282" s="292">
        <v>4</v>
      </c>
      <c r="BA282" s="321">
        <f>SUM(BA280:BA281)</f>
        <v>0</v>
      </c>
      <c r="BB282" s="321">
        <f>SUM(BB280:BB281)</f>
        <v>0</v>
      </c>
      <c r="BC282" s="321">
        <f>SUM(BC280:BC281)</f>
        <v>0</v>
      </c>
      <c r="BD282" s="321">
        <f>SUM(BD280:BD281)</f>
        <v>0</v>
      </c>
      <c r="BE282" s="321">
        <f>SUM(BE280:BE281)</f>
        <v>0</v>
      </c>
    </row>
    <row r="283" spans="1:80">
      <c r="A283" s="282" t="s">
        <v>97</v>
      </c>
      <c r="B283" s="283" t="s">
        <v>377</v>
      </c>
      <c r="C283" s="284" t="s">
        <v>378</v>
      </c>
      <c r="D283" s="285"/>
      <c r="E283" s="286"/>
      <c r="F283" s="286"/>
      <c r="G283" s="287"/>
      <c r="H283" s="288"/>
      <c r="I283" s="289"/>
      <c r="J283" s="290"/>
      <c r="K283" s="291"/>
      <c r="O283" s="292">
        <v>1</v>
      </c>
    </row>
    <row r="284" spans="1:80">
      <c r="A284" s="293">
        <v>36</v>
      </c>
      <c r="B284" s="294" t="s">
        <v>380</v>
      </c>
      <c r="C284" s="295" t="s">
        <v>381</v>
      </c>
      <c r="D284" s="296" t="s">
        <v>193</v>
      </c>
      <c r="E284" s="297">
        <v>56.73</v>
      </c>
      <c r="F284" s="297">
        <v>0</v>
      </c>
      <c r="G284" s="298">
        <f>E284*F284</f>
        <v>0</v>
      </c>
      <c r="H284" s="299">
        <v>0</v>
      </c>
      <c r="I284" s="300">
        <f>E284*H284</f>
        <v>0</v>
      </c>
      <c r="J284" s="299">
        <v>-1.3500000000000001E-3</v>
      </c>
      <c r="K284" s="300">
        <f>E284*J284</f>
        <v>-7.6585500000000001E-2</v>
      </c>
      <c r="O284" s="292">
        <v>2</v>
      </c>
      <c r="AA284" s="261">
        <v>1</v>
      </c>
      <c r="AB284" s="261">
        <v>7</v>
      </c>
      <c r="AC284" s="261">
        <v>7</v>
      </c>
      <c r="AZ284" s="261">
        <v>2</v>
      </c>
      <c r="BA284" s="261">
        <f>IF(AZ284=1,G284,0)</f>
        <v>0</v>
      </c>
      <c r="BB284" s="261">
        <f>IF(AZ284=2,G284,0)</f>
        <v>0</v>
      </c>
      <c r="BC284" s="261">
        <f>IF(AZ284=3,G284,0)</f>
        <v>0</v>
      </c>
      <c r="BD284" s="261">
        <f>IF(AZ284=4,G284,0)</f>
        <v>0</v>
      </c>
      <c r="BE284" s="261">
        <f>IF(AZ284=5,G284,0)</f>
        <v>0</v>
      </c>
      <c r="CA284" s="292">
        <v>1</v>
      </c>
      <c r="CB284" s="292">
        <v>7</v>
      </c>
    </row>
    <row r="285" spans="1:80">
      <c r="A285" s="301"/>
      <c r="B285" s="304"/>
      <c r="C285" s="305" t="s">
        <v>382</v>
      </c>
      <c r="D285" s="306"/>
      <c r="E285" s="307">
        <v>11.4</v>
      </c>
      <c r="F285" s="308"/>
      <c r="G285" s="309"/>
      <c r="H285" s="310"/>
      <c r="I285" s="302"/>
      <c r="J285" s="311"/>
      <c r="K285" s="302"/>
      <c r="M285" s="303" t="s">
        <v>382</v>
      </c>
      <c r="O285" s="292"/>
    </row>
    <row r="286" spans="1:80">
      <c r="A286" s="301"/>
      <c r="B286" s="304"/>
      <c r="C286" s="305" t="s">
        <v>383</v>
      </c>
      <c r="D286" s="306"/>
      <c r="E286" s="307">
        <v>9.6</v>
      </c>
      <c r="F286" s="308"/>
      <c r="G286" s="309"/>
      <c r="H286" s="310"/>
      <c r="I286" s="302"/>
      <c r="J286" s="311"/>
      <c r="K286" s="302"/>
      <c r="M286" s="303" t="s">
        <v>383</v>
      </c>
      <c r="O286" s="292"/>
    </row>
    <row r="287" spans="1:80">
      <c r="A287" s="301"/>
      <c r="B287" s="304"/>
      <c r="C287" s="305" t="s">
        <v>384</v>
      </c>
      <c r="D287" s="306"/>
      <c r="E287" s="307">
        <v>1.1599999999999999</v>
      </c>
      <c r="F287" s="308"/>
      <c r="G287" s="309"/>
      <c r="H287" s="310"/>
      <c r="I287" s="302"/>
      <c r="J287" s="311"/>
      <c r="K287" s="302"/>
      <c r="M287" s="303" t="s">
        <v>384</v>
      </c>
      <c r="O287" s="292"/>
    </row>
    <row r="288" spans="1:80">
      <c r="A288" s="301"/>
      <c r="B288" s="304"/>
      <c r="C288" s="305" t="s">
        <v>385</v>
      </c>
      <c r="D288" s="306"/>
      <c r="E288" s="307">
        <v>2.88</v>
      </c>
      <c r="F288" s="308"/>
      <c r="G288" s="309"/>
      <c r="H288" s="310"/>
      <c r="I288" s="302"/>
      <c r="J288" s="311"/>
      <c r="K288" s="302"/>
      <c r="M288" s="303" t="s">
        <v>385</v>
      </c>
      <c r="O288" s="292"/>
    </row>
    <row r="289" spans="1:80">
      <c r="A289" s="301"/>
      <c r="B289" s="304"/>
      <c r="C289" s="305" t="s">
        <v>386</v>
      </c>
      <c r="D289" s="306"/>
      <c r="E289" s="307">
        <v>1.38</v>
      </c>
      <c r="F289" s="308"/>
      <c r="G289" s="309"/>
      <c r="H289" s="310"/>
      <c r="I289" s="302"/>
      <c r="J289" s="311"/>
      <c r="K289" s="302"/>
      <c r="M289" s="303" t="s">
        <v>386</v>
      </c>
      <c r="O289" s="292"/>
    </row>
    <row r="290" spans="1:80">
      <c r="A290" s="301"/>
      <c r="B290" s="304"/>
      <c r="C290" s="305" t="s">
        <v>387</v>
      </c>
      <c r="D290" s="306"/>
      <c r="E290" s="307">
        <v>8.0399999999999991</v>
      </c>
      <c r="F290" s="308"/>
      <c r="G290" s="309"/>
      <c r="H290" s="310"/>
      <c r="I290" s="302"/>
      <c r="J290" s="311"/>
      <c r="K290" s="302"/>
      <c r="M290" s="303" t="s">
        <v>387</v>
      </c>
      <c r="O290" s="292"/>
    </row>
    <row r="291" spans="1:80">
      <c r="A291" s="301"/>
      <c r="B291" s="304"/>
      <c r="C291" s="305" t="s">
        <v>388</v>
      </c>
      <c r="D291" s="306"/>
      <c r="E291" s="307">
        <v>5.76</v>
      </c>
      <c r="F291" s="308"/>
      <c r="G291" s="309"/>
      <c r="H291" s="310"/>
      <c r="I291" s="302"/>
      <c r="J291" s="311"/>
      <c r="K291" s="302"/>
      <c r="M291" s="303" t="s">
        <v>388</v>
      </c>
      <c r="O291" s="292"/>
    </row>
    <row r="292" spans="1:80">
      <c r="A292" s="301"/>
      <c r="B292" s="304"/>
      <c r="C292" s="305" t="s">
        <v>389</v>
      </c>
      <c r="D292" s="306"/>
      <c r="E292" s="307">
        <v>3.46</v>
      </c>
      <c r="F292" s="308"/>
      <c r="G292" s="309"/>
      <c r="H292" s="310"/>
      <c r="I292" s="302"/>
      <c r="J292" s="311"/>
      <c r="K292" s="302"/>
      <c r="M292" s="303" t="s">
        <v>389</v>
      </c>
      <c r="O292" s="292"/>
    </row>
    <row r="293" spans="1:80">
      <c r="A293" s="301"/>
      <c r="B293" s="304"/>
      <c r="C293" s="305" t="s">
        <v>390</v>
      </c>
      <c r="D293" s="306"/>
      <c r="E293" s="307">
        <v>2.6</v>
      </c>
      <c r="F293" s="308"/>
      <c r="G293" s="309"/>
      <c r="H293" s="310"/>
      <c r="I293" s="302"/>
      <c r="J293" s="311"/>
      <c r="K293" s="302"/>
      <c r="M293" s="303" t="s">
        <v>390</v>
      </c>
      <c r="O293" s="292"/>
    </row>
    <row r="294" spans="1:80">
      <c r="A294" s="301"/>
      <c r="B294" s="304"/>
      <c r="C294" s="305" t="s">
        <v>391</v>
      </c>
      <c r="D294" s="306"/>
      <c r="E294" s="307">
        <v>4</v>
      </c>
      <c r="F294" s="308"/>
      <c r="G294" s="309"/>
      <c r="H294" s="310"/>
      <c r="I294" s="302"/>
      <c r="J294" s="311"/>
      <c r="K294" s="302"/>
      <c r="M294" s="303" t="s">
        <v>391</v>
      </c>
      <c r="O294" s="292"/>
    </row>
    <row r="295" spans="1:80">
      <c r="A295" s="301"/>
      <c r="B295" s="304"/>
      <c r="C295" s="305" t="s">
        <v>392</v>
      </c>
      <c r="D295" s="306"/>
      <c r="E295" s="307">
        <v>1.77</v>
      </c>
      <c r="F295" s="308"/>
      <c r="G295" s="309"/>
      <c r="H295" s="310"/>
      <c r="I295" s="302"/>
      <c r="J295" s="311"/>
      <c r="K295" s="302"/>
      <c r="M295" s="303" t="s">
        <v>392</v>
      </c>
      <c r="O295" s="292"/>
    </row>
    <row r="296" spans="1:80">
      <c r="A296" s="301"/>
      <c r="B296" s="304"/>
      <c r="C296" s="305" t="s">
        <v>393</v>
      </c>
      <c r="D296" s="306"/>
      <c r="E296" s="307">
        <v>3.75</v>
      </c>
      <c r="F296" s="308"/>
      <c r="G296" s="309"/>
      <c r="H296" s="310"/>
      <c r="I296" s="302"/>
      <c r="J296" s="311"/>
      <c r="K296" s="302"/>
      <c r="M296" s="303" t="s">
        <v>393</v>
      </c>
      <c r="O296" s="292"/>
    </row>
    <row r="297" spans="1:80">
      <c r="A297" s="301"/>
      <c r="B297" s="304"/>
      <c r="C297" s="305" t="s">
        <v>394</v>
      </c>
      <c r="D297" s="306"/>
      <c r="E297" s="307">
        <v>0.93</v>
      </c>
      <c r="F297" s="308"/>
      <c r="G297" s="309"/>
      <c r="H297" s="310"/>
      <c r="I297" s="302"/>
      <c r="J297" s="311"/>
      <c r="K297" s="302"/>
      <c r="M297" s="303" t="s">
        <v>394</v>
      </c>
      <c r="O297" s="292"/>
    </row>
    <row r="298" spans="1:80">
      <c r="A298" s="293">
        <v>37</v>
      </c>
      <c r="B298" s="294" t="s">
        <v>395</v>
      </c>
      <c r="C298" s="295" t="s">
        <v>396</v>
      </c>
      <c r="D298" s="296" t="s">
        <v>193</v>
      </c>
      <c r="E298" s="297">
        <v>58.431899999999999</v>
      </c>
      <c r="F298" s="297">
        <v>0</v>
      </c>
      <c r="G298" s="298">
        <f>E298*F298</f>
        <v>0</v>
      </c>
      <c r="H298" s="299">
        <v>3.79E-3</v>
      </c>
      <c r="I298" s="300">
        <f>E298*H298</f>
        <v>0.22145690099999998</v>
      </c>
      <c r="J298" s="299">
        <v>0</v>
      </c>
      <c r="K298" s="300">
        <f>E298*J298</f>
        <v>0</v>
      </c>
      <c r="O298" s="292">
        <v>2</v>
      </c>
      <c r="AA298" s="261">
        <v>1</v>
      </c>
      <c r="AB298" s="261">
        <v>7</v>
      </c>
      <c r="AC298" s="261">
        <v>7</v>
      </c>
      <c r="AZ298" s="261">
        <v>2</v>
      </c>
      <c r="BA298" s="261">
        <f>IF(AZ298=1,G298,0)</f>
        <v>0</v>
      </c>
      <c r="BB298" s="261">
        <f>IF(AZ298=2,G298,0)</f>
        <v>0</v>
      </c>
      <c r="BC298" s="261">
        <f>IF(AZ298=3,G298,0)</f>
        <v>0</v>
      </c>
      <c r="BD298" s="261">
        <f>IF(AZ298=4,G298,0)</f>
        <v>0</v>
      </c>
      <c r="BE298" s="261">
        <f>IF(AZ298=5,G298,0)</f>
        <v>0</v>
      </c>
      <c r="CA298" s="292">
        <v>1</v>
      </c>
      <c r="CB298" s="292">
        <v>7</v>
      </c>
    </row>
    <row r="299" spans="1:80">
      <c r="A299" s="301"/>
      <c r="B299" s="304"/>
      <c r="C299" s="305" t="s">
        <v>397</v>
      </c>
      <c r="D299" s="306"/>
      <c r="E299" s="307">
        <v>11.742000000000001</v>
      </c>
      <c r="F299" s="308"/>
      <c r="G299" s="309"/>
      <c r="H299" s="310"/>
      <c r="I299" s="302"/>
      <c r="J299" s="311"/>
      <c r="K299" s="302"/>
      <c r="M299" s="303" t="s">
        <v>397</v>
      </c>
      <c r="O299" s="292"/>
    </row>
    <row r="300" spans="1:80">
      <c r="A300" s="301"/>
      <c r="B300" s="304"/>
      <c r="C300" s="305" t="s">
        <v>398</v>
      </c>
      <c r="D300" s="306"/>
      <c r="E300" s="307">
        <v>9.8879999999999999</v>
      </c>
      <c r="F300" s="308"/>
      <c r="G300" s="309"/>
      <c r="H300" s="310"/>
      <c r="I300" s="302"/>
      <c r="J300" s="311"/>
      <c r="K300" s="302"/>
      <c r="M300" s="303" t="s">
        <v>398</v>
      </c>
      <c r="O300" s="292"/>
    </row>
    <row r="301" spans="1:80">
      <c r="A301" s="301"/>
      <c r="B301" s="304"/>
      <c r="C301" s="305" t="s">
        <v>399</v>
      </c>
      <c r="D301" s="306"/>
      <c r="E301" s="307">
        <v>1.1948000000000001</v>
      </c>
      <c r="F301" s="308"/>
      <c r="G301" s="309"/>
      <c r="H301" s="310"/>
      <c r="I301" s="302"/>
      <c r="J301" s="311"/>
      <c r="K301" s="302"/>
      <c r="M301" s="303" t="s">
        <v>399</v>
      </c>
      <c r="O301" s="292"/>
    </row>
    <row r="302" spans="1:80">
      <c r="A302" s="301"/>
      <c r="B302" s="304"/>
      <c r="C302" s="305" t="s">
        <v>400</v>
      </c>
      <c r="D302" s="306"/>
      <c r="E302" s="307">
        <v>2.9664000000000001</v>
      </c>
      <c r="F302" s="308"/>
      <c r="G302" s="309"/>
      <c r="H302" s="310"/>
      <c r="I302" s="302"/>
      <c r="J302" s="311"/>
      <c r="K302" s="302"/>
      <c r="M302" s="303" t="s">
        <v>400</v>
      </c>
      <c r="O302" s="292"/>
    </row>
    <row r="303" spans="1:80">
      <c r="A303" s="301"/>
      <c r="B303" s="304"/>
      <c r="C303" s="305" t="s">
        <v>401</v>
      </c>
      <c r="D303" s="306"/>
      <c r="E303" s="307">
        <v>1.4214</v>
      </c>
      <c r="F303" s="308"/>
      <c r="G303" s="309"/>
      <c r="H303" s="310"/>
      <c r="I303" s="302"/>
      <c r="J303" s="311"/>
      <c r="K303" s="302"/>
      <c r="M303" s="303" t="s">
        <v>401</v>
      </c>
      <c r="O303" s="292"/>
    </row>
    <row r="304" spans="1:80">
      <c r="A304" s="301"/>
      <c r="B304" s="304"/>
      <c r="C304" s="305" t="s">
        <v>402</v>
      </c>
      <c r="D304" s="306"/>
      <c r="E304" s="307">
        <v>8.2812000000000001</v>
      </c>
      <c r="F304" s="308"/>
      <c r="G304" s="309"/>
      <c r="H304" s="310"/>
      <c r="I304" s="302"/>
      <c r="J304" s="311"/>
      <c r="K304" s="302"/>
      <c r="M304" s="303" t="s">
        <v>402</v>
      </c>
      <c r="O304" s="292"/>
    </row>
    <row r="305" spans="1:80">
      <c r="A305" s="301"/>
      <c r="B305" s="304"/>
      <c r="C305" s="305" t="s">
        <v>403</v>
      </c>
      <c r="D305" s="306"/>
      <c r="E305" s="307">
        <v>5.9328000000000003</v>
      </c>
      <c r="F305" s="308"/>
      <c r="G305" s="309"/>
      <c r="H305" s="310"/>
      <c r="I305" s="302"/>
      <c r="J305" s="311"/>
      <c r="K305" s="302"/>
      <c r="M305" s="303" t="s">
        <v>403</v>
      </c>
      <c r="O305" s="292"/>
    </row>
    <row r="306" spans="1:80">
      <c r="A306" s="301"/>
      <c r="B306" s="304"/>
      <c r="C306" s="305" t="s">
        <v>404</v>
      </c>
      <c r="D306" s="306"/>
      <c r="E306" s="307">
        <v>3.5638000000000001</v>
      </c>
      <c r="F306" s="308"/>
      <c r="G306" s="309"/>
      <c r="H306" s="310"/>
      <c r="I306" s="302"/>
      <c r="J306" s="311"/>
      <c r="K306" s="302"/>
      <c r="M306" s="303" t="s">
        <v>404</v>
      </c>
      <c r="O306" s="292"/>
    </row>
    <row r="307" spans="1:80">
      <c r="A307" s="301"/>
      <c r="B307" s="304"/>
      <c r="C307" s="305" t="s">
        <v>405</v>
      </c>
      <c r="D307" s="306"/>
      <c r="E307" s="307">
        <v>2.6779999999999999</v>
      </c>
      <c r="F307" s="308"/>
      <c r="G307" s="309"/>
      <c r="H307" s="310"/>
      <c r="I307" s="302"/>
      <c r="J307" s="311"/>
      <c r="K307" s="302"/>
      <c r="M307" s="303" t="s">
        <v>405</v>
      </c>
      <c r="O307" s="292"/>
    </row>
    <row r="308" spans="1:80">
      <c r="A308" s="301"/>
      <c r="B308" s="304"/>
      <c r="C308" s="305" t="s">
        <v>406</v>
      </c>
      <c r="D308" s="306"/>
      <c r="E308" s="307">
        <v>4.12</v>
      </c>
      <c r="F308" s="308"/>
      <c r="G308" s="309"/>
      <c r="H308" s="310"/>
      <c r="I308" s="302"/>
      <c r="J308" s="311"/>
      <c r="K308" s="302"/>
      <c r="M308" s="303" t="s">
        <v>406</v>
      </c>
      <c r="O308" s="292"/>
    </row>
    <row r="309" spans="1:80">
      <c r="A309" s="301"/>
      <c r="B309" s="304"/>
      <c r="C309" s="305" t="s">
        <v>407</v>
      </c>
      <c r="D309" s="306"/>
      <c r="E309" s="307">
        <v>1.8230999999999999</v>
      </c>
      <c r="F309" s="308"/>
      <c r="G309" s="309"/>
      <c r="H309" s="310"/>
      <c r="I309" s="302"/>
      <c r="J309" s="311"/>
      <c r="K309" s="302"/>
      <c r="M309" s="303" t="s">
        <v>407</v>
      </c>
      <c r="O309" s="292"/>
    </row>
    <row r="310" spans="1:80">
      <c r="A310" s="301"/>
      <c r="B310" s="304"/>
      <c r="C310" s="305" t="s">
        <v>408</v>
      </c>
      <c r="D310" s="306"/>
      <c r="E310" s="307">
        <v>3.8624999999999998</v>
      </c>
      <c r="F310" s="308"/>
      <c r="G310" s="309"/>
      <c r="H310" s="310"/>
      <c r="I310" s="302"/>
      <c r="J310" s="311"/>
      <c r="K310" s="302"/>
      <c r="M310" s="303" t="s">
        <v>408</v>
      </c>
      <c r="O310" s="292"/>
    </row>
    <row r="311" spans="1:80">
      <c r="A311" s="301"/>
      <c r="B311" s="304"/>
      <c r="C311" s="305" t="s">
        <v>409</v>
      </c>
      <c r="D311" s="306"/>
      <c r="E311" s="307">
        <v>0.95789999999999997</v>
      </c>
      <c r="F311" s="308"/>
      <c r="G311" s="309"/>
      <c r="H311" s="310"/>
      <c r="I311" s="302"/>
      <c r="J311" s="311"/>
      <c r="K311" s="302"/>
      <c r="M311" s="303" t="s">
        <v>409</v>
      </c>
      <c r="O311" s="292"/>
    </row>
    <row r="312" spans="1:80">
      <c r="A312" s="293">
        <v>38</v>
      </c>
      <c r="B312" s="294" t="s">
        <v>410</v>
      </c>
      <c r="C312" s="295" t="s">
        <v>411</v>
      </c>
      <c r="D312" s="296" t="s">
        <v>376</v>
      </c>
      <c r="E312" s="297">
        <v>0.22145690100000001</v>
      </c>
      <c r="F312" s="297">
        <v>0</v>
      </c>
      <c r="G312" s="298">
        <f>E312*F312</f>
        <v>0</v>
      </c>
      <c r="H312" s="299">
        <v>0</v>
      </c>
      <c r="I312" s="300">
        <f>E312*H312</f>
        <v>0</v>
      </c>
      <c r="J312" s="299"/>
      <c r="K312" s="300">
        <f>E312*J312</f>
        <v>0</v>
      </c>
      <c r="O312" s="292">
        <v>2</v>
      </c>
      <c r="AA312" s="261">
        <v>7</v>
      </c>
      <c r="AB312" s="261">
        <v>1001</v>
      </c>
      <c r="AC312" s="261">
        <v>5</v>
      </c>
      <c r="AZ312" s="261">
        <v>2</v>
      </c>
      <c r="BA312" s="261">
        <f>IF(AZ312=1,G312,0)</f>
        <v>0</v>
      </c>
      <c r="BB312" s="261">
        <f>IF(AZ312=2,G312,0)</f>
        <v>0</v>
      </c>
      <c r="BC312" s="261">
        <f>IF(AZ312=3,G312,0)</f>
        <v>0</v>
      </c>
      <c r="BD312" s="261">
        <f>IF(AZ312=4,G312,0)</f>
        <v>0</v>
      </c>
      <c r="BE312" s="261">
        <f>IF(AZ312=5,G312,0)</f>
        <v>0</v>
      </c>
      <c r="CA312" s="292">
        <v>7</v>
      </c>
      <c r="CB312" s="292">
        <v>1001</v>
      </c>
    </row>
    <row r="313" spans="1:80">
      <c r="A313" s="312"/>
      <c r="B313" s="313" t="s">
        <v>99</v>
      </c>
      <c r="C313" s="314" t="s">
        <v>379</v>
      </c>
      <c r="D313" s="315"/>
      <c r="E313" s="316"/>
      <c r="F313" s="317"/>
      <c r="G313" s="318">
        <f>SUM(G283:G312)</f>
        <v>0</v>
      </c>
      <c r="H313" s="319"/>
      <c r="I313" s="320">
        <f>SUM(I283:I312)</f>
        <v>0.22145690099999998</v>
      </c>
      <c r="J313" s="319"/>
      <c r="K313" s="320">
        <f>SUM(K283:K312)</f>
        <v>-7.6585500000000001E-2</v>
      </c>
      <c r="O313" s="292">
        <v>4</v>
      </c>
      <c r="BA313" s="321">
        <f>SUM(BA283:BA312)</f>
        <v>0</v>
      </c>
      <c r="BB313" s="321">
        <f>SUM(BB283:BB312)</f>
        <v>0</v>
      </c>
      <c r="BC313" s="321">
        <f>SUM(BC283:BC312)</f>
        <v>0</v>
      </c>
      <c r="BD313" s="321">
        <f>SUM(BD283:BD312)</f>
        <v>0</v>
      </c>
      <c r="BE313" s="321">
        <f>SUM(BE283:BE312)</f>
        <v>0</v>
      </c>
    </row>
    <row r="314" spans="1:80">
      <c r="A314" s="282" t="s">
        <v>97</v>
      </c>
      <c r="B314" s="283" t="s">
        <v>412</v>
      </c>
      <c r="C314" s="284" t="s">
        <v>413</v>
      </c>
      <c r="D314" s="285"/>
      <c r="E314" s="286"/>
      <c r="F314" s="286"/>
      <c r="G314" s="287"/>
      <c r="H314" s="288"/>
      <c r="I314" s="289"/>
      <c r="J314" s="290"/>
      <c r="K314" s="291"/>
      <c r="O314" s="292">
        <v>1</v>
      </c>
    </row>
    <row r="315" spans="1:80" ht="22.5">
      <c r="A315" s="293">
        <v>39</v>
      </c>
      <c r="B315" s="294" t="s">
        <v>415</v>
      </c>
      <c r="C315" s="295" t="s">
        <v>416</v>
      </c>
      <c r="D315" s="296" t="s">
        <v>193</v>
      </c>
      <c r="E315" s="297">
        <v>287.58</v>
      </c>
      <c r="F315" s="297">
        <v>0</v>
      </c>
      <c r="G315" s="298">
        <f>E315*F315</f>
        <v>0</v>
      </c>
      <c r="H315" s="299">
        <v>4.0000000000000003E-5</v>
      </c>
      <c r="I315" s="300">
        <f>E315*H315</f>
        <v>1.15032E-2</v>
      </c>
      <c r="J315" s="299">
        <v>0</v>
      </c>
      <c r="K315" s="300">
        <f>E315*J315</f>
        <v>0</v>
      </c>
      <c r="O315" s="292">
        <v>2</v>
      </c>
      <c r="AA315" s="261">
        <v>1</v>
      </c>
      <c r="AB315" s="261">
        <v>7</v>
      </c>
      <c r="AC315" s="261">
        <v>7</v>
      </c>
      <c r="AZ315" s="261">
        <v>2</v>
      </c>
      <c r="BA315" s="261">
        <f>IF(AZ315=1,G315,0)</f>
        <v>0</v>
      </c>
      <c r="BB315" s="261">
        <f>IF(AZ315=2,G315,0)</f>
        <v>0</v>
      </c>
      <c r="BC315" s="261">
        <f>IF(AZ315=3,G315,0)</f>
        <v>0</v>
      </c>
      <c r="BD315" s="261">
        <f>IF(AZ315=4,G315,0)</f>
        <v>0</v>
      </c>
      <c r="BE315" s="261">
        <f>IF(AZ315=5,G315,0)</f>
        <v>0</v>
      </c>
      <c r="CA315" s="292">
        <v>1</v>
      </c>
      <c r="CB315" s="292">
        <v>7</v>
      </c>
    </row>
    <row r="316" spans="1:80">
      <c r="A316" s="301"/>
      <c r="B316" s="304"/>
      <c r="C316" s="305" t="s">
        <v>236</v>
      </c>
      <c r="D316" s="306"/>
      <c r="E316" s="307">
        <v>35.799999999999997</v>
      </c>
      <c r="F316" s="308"/>
      <c r="G316" s="309"/>
      <c r="H316" s="310"/>
      <c r="I316" s="302"/>
      <c r="J316" s="311"/>
      <c r="K316" s="302"/>
      <c r="M316" s="303" t="s">
        <v>236</v>
      </c>
      <c r="O316" s="292"/>
    </row>
    <row r="317" spans="1:80">
      <c r="A317" s="301"/>
      <c r="B317" s="304"/>
      <c r="C317" s="305" t="s">
        <v>237</v>
      </c>
      <c r="D317" s="306"/>
      <c r="E317" s="307">
        <v>10.199999999999999</v>
      </c>
      <c r="F317" s="308"/>
      <c r="G317" s="309"/>
      <c r="H317" s="310"/>
      <c r="I317" s="302"/>
      <c r="J317" s="311"/>
      <c r="K317" s="302"/>
      <c r="M317" s="303" t="s">
        <v>237</v>
      </c>
      <c r="O317" s="292"/>
    </row>
    <row r="318" spans="1:80">
      <c r="A318" s="301"/>
      <c r="B318" s="304"/>
      <c r="C318" s="305" t="s">
        <v>238</v>
      </c>
      <c r="D318" s="306"/>
      <c r="E318" s="307">
        <v>6.04</v>
      </c>
      <c r="F318" s="308"/>
      <c r="G318" s="309"/>
      <c r="H318" s="310"/>
      <c r="I318" s="302"/>
      <c r="J318" s="311"/>
      <c r="K318" s="302"/>
      <c r="M318" s="303" t="s">
        <v>238</v>
      </c>
      <c r="O318" s="292"/>
    </row>
    <row r="319" spans="1:80">
      <c r="A319" s="301"/>
      <c r="B319" s="304"/>
      <c r="C319" s="305" t="s">
        <v>239</v>
      </c>
      <c r="D319" s="306"/>
      <c r="E319" s="307">
        <v>13.76</v>
      </c>
      <c r="F319" s="308"/>
      <c r="G319" s="309"/>
      <c r="H319" s="310"/>
      <c r="I319" s="302"/>
      <c r="J319" s="311"/>
      <c r="K319" s="302"/>
      <c r="M319" s="303" t="s">
        <v>239</v>
      </c>
      <c r="O319" s="292"/>
    </row>
    <row r="320" spans="1:80">
      <c r="A320" s="301"/>
      <c r="B320" s="304"/>
      <c r="C320" s="305" t="s">
        <v>240</v>
      </c>
      <c r="D320" s="306"/>
      <c r="E320" s="307">
        <v>5.36</v>
      </c>
      <c r="F320" s="308"/>
      <c r="G320" s="309"/>
      <c r="H320" s="310"/>
      <c r="I320" s="302"/>
      <c r="J320" s="311"/>
      <c r="K320" s="302"/>
      <c r="M320" s="303" t="s">
        <v>240</v>
      </c>
      <c r="O320" s="292"/>
    </row>
    <row r="321" spans="1:15">
      <c r="A321" s="301"/>
      <c r="B321" s="304"/>
      <c r="C321" s="305" t="s">
        <v>241</v>
      </c>
      <c r="D321" s="306"/>
      <c r="E321" s="307">
        <v>6.54</v>
      </c>
      <c r="F321" s="308"/>
      <c r="G321" s="309"/>
      <c r="H321" s="310"/>
      <c r="I321" s="302"/>
      <c r="J321" s="311"/>
      <c r="K321" s="302"/>
      <c r="M321" s="303" t="s">
        <v>241</v>
      </c>
      <c r="O321" s="292"/>
    </row>
    <row r="322" spans="1:15">
      <c r="A322" s="301"/>
      <c r="B322" s="304"/>
      <c r="C322" s="305" t="s">
        <v>242</v>
      </c>
      <c r="D322" s="306"/>
      <c r="E322" s="307">
        <v>6.2</v>
      </c>
      <c r="F322" s="308"/>
      <c r="G322" s="309"/>
      <c r="H322" s="310"/>
      <c r="I322" s="302"/>
      <c r="J322" s="311"/>
      <c r="K322" s="302"/>
      <c r="M322" s="303" t="s">
        <v>242</v>
      </c>
      <c r="O322" s="292"/>
    </row>
    <row r="323" spans="1:15">
      <c r="A323" s="301"/>
      <c r="B323" s="304"/>
      <c r="C323" s="305" t="s">
        <v>243</v>
      </c>
      <c r="D323" s="306"/>
      <c r="E323" s="307">
        <v>30.8</v>
      </c>
      <c r="F323" s="308"/>
      <c r="G323" s="309"/>
      <c r="H323" s="310"/>
      <c r="I323" s="302"/>
      <c r="J323" s="311"/>
      <c r="K323" s="302"/>
      <c r="M323" s="303" t="s">
        <v>243</v>
      </c>
      <c r="O323" s="292"/>
    </row>
    <row r="324" spans="1:15">
      <c r="A324" s="301"/>
      <c r="B324" s="304"/>
      <c r="C324" s="305" t="s">
        <v>244</v>
      </c>
      <c r="D324" s="306"/>
      <c r="E324" s="307">
        <v>26.24</v>
      </c>
      <c r="F324" s="308"/>
      <c r="G324" s="309"/>
      <c r="H324" s="310"/>
      <c r="I324" s="302"/>
      <c r="J324" s="311"/>
      <c r="K324" s="302"/>
      <c r="M324" s="303" t="s">
        <v>244</v>
      </c>
      <c r="O324" s="292"/>
    </row>
    <row r="325" spans="1:15">
      <c r="A325" s="301"/>
      <c r="B325" s="304"/>
      <c r="C325" s="305" t="s">
        <v>245</v>
      </c>
      <c r="D325" s="306"/>
      <c r="E325" s="307">
        <v>11</v>
      </c>
      <c r="F325" s="308"/>
      <c r="G325" s="309"/>
      <c r="H325" s="310"/>
      <c r="I325" s="302"/>
      <c r="J325" s="311"/>
      <c r="K325" s="302"/>
      <c r="M325" s="303" t="s">
        <v>245</v>
      </c>
      <c r="O325" s="292"/>
    </row>
    <row r="326" spans="1:15">
      <c r="A326" s="301"/>
      <c r="B326" s="304"/>
      <c r="C326" s="305" t="s">
        <v>246</v>
      </c>
      <c r="D326" s="306"/>
      <c r="E326" s="307">
        <v>10.92</v>
      </c>
      <c r="F326" s="308"/>
      <c r="G326" s="309"/>
      <c r="H326" s="310"/>
      <c r="I326" s="302"/>
      <c r="J326" s="311"/>
      <c r="K326" s="302"/>
      <c r="M326" s="303" t="s">
        <v>246</v>
      </c>
      <c r="O326" s="292"/>
    </row>
    <row r="327" spans="1:15">
      <c r="A327" s="301"/>
      <c r="B327" s="304"/>
      <c r="C327" s="305" t="s">
        <v>247</v>
      </c>
      <c r="D327" s="306"/>
      <c r="E327" s="307">
        <v>8.8800000000000008</v>
      </c>
      <c r="F327" s="308"/>
      <c r="G327" s="309"/>
      <c r="H327" s="310"/>
      <c r="I327" s="302"/>
      <c r="J327" s="311"/>
      <c r="K327" s="302"/>
      <c r="M327" s="303" t="s">
        <v>247</v>
      </c>
      <c r="O327" s="292"/>
    </row>
    <row r="328" spans="1:15">
      <c r="A328" s="301"/>
      <c r="B328" s="304"/>
      <c r="C328" s="305" t="s">
        <v>248</v>
      </c>
      <c r="D328" s="306"/>
      <c r="E328" s="307">
        <v>12.48</v>
      </c>
      <c r="F328" s="308"/>
      <c r="G328" s="309"/>
      <c r="H328" s="310"/>
      <c r="I328" s="302"/>
      <c r="J328" s="311"/>
      <c r="K328" s="302"/>
      <c r="M328" s="303" t="s">
        <v>248</v>
      </c>
      <c r="O328" s="292"/>
    </row>
    <row r="329" spans="1:15">
      <c r="A329" s="301"/>
      <c r="B329" s="304"/>
      <c r="C329" s="305" t="s">
        <v>249</v>
      </c>
      <c r="D329" s="306"/>
      <c r="E329" s="307">
        <v>15.3</v>
      </c>
      <c r="F329" s="308"/>
      <c r="G329" s="309"/>
      <c r="H329" s="310"/>
      <c r="I329" s="302"/>
      <c r="J329" s="311"/>
      <c r="K329" s="302"/>
      <c r="M329" s="303" t="s">
        <v>249</v>
      </c>
      <c r="O329" s="292"/>
    </row>
    <row r="330" spans="1:15">
      <c r="A330" s="301"/>
      <c r="B330" s="304"/>
      <c r="C330" s="305" t="s">
        <v>250</v>
      </c>
      <c r="D330" s="306"/>
      <c r="E330" s="307">
        <v>16.36</v>
      </c>
      <c r="F330" s="308"/>
      <c r="G330" s="309"/>
      <c r="H330" s="310"/>
      <c r="I330" s="302"/>
      <c r="J330" s="311"/>
      <c r="K330" s="302"/>
      <c r="M330" s="303" t="s">
        <v>250</v>
      </c>
      <c r="O330" s="292"/>
    </row>
    <row r="331" spans="1:15">
      <c r="A331" s="301"/>
      <c r="B331" s="304"/>
      <c r="C331" s="305" t="s">
        <v>251</v>
      </c>
      <c r="D331" s="306"/>
      <c r="E331" s="307">
        <v>18.82</v>
      </c>
      <c r="F331" s="308"/>
      <c r="G331" s="309"/>
      <c r="H331" s="310"/>
      <c r="I331" s="302"/>
      <c r="J331" s="311"/>
      <c r="K331" s="302"/>
      <c r="M331" s="303" t="s">
        <v>251</v>
      </c>
      <c r="O331" s="292"/>
    </row>
    <row r="332" spans="1:15">
      <c r="A332" s="301"/>
      <c r="B332" s="304"/>
      <c r="C332" s="305" t="s">
        <v>252</v>
      </c>
      <c r="D332" s="306"/>
      <c r="E332" s="307">
        <v>5.98</v>
      </c>
      <c r="F332" s="308"/>
      <c r="G332" s="309"/>
      <c r="H332" s="310"/>
      <c r="I332" s="302"/>
      <c r="J332" s="311"/>
      <c r="K332" s="302"/>
      <c r="M332" s="303" t="s">
        <v>252</v>
      </c>
      <c r="O332" s="292"/>
    </row>
    <row r="333" spans="1:15">
      <c r="A333" s="301"/>
      <c r="B333" s="304"/>
      <c r="C333" s="305" t="s">
        <v>253</v>
      </c>
      <c r="D333" s="306"/>
      <c r="E333" s="307">
        <v>9.56</v>
      </c>
      <c r="F333" s="308"/>
      <c r="G333" s="309"/>
      <c r="H333" s="310"/>
      <c r="I333" s="302"/>
      <c r="J333" s="311"/>
      <c r="K333" s="302"/>
      <c r="M333" s="303" t="s">
        <v>253</v>
      </c>
      <c r="O333" s="292"/>
    </row>
    <row r="334" spans="1:15">
      <c r="A334" s="301"/>
      <c r="B334" s="304"/>
      <c r="C334" s="305" t="s">
        <v>254</v>
      </c>
      <c r="D334" s="306"/>
      <c r="E334" s="307">
        <v>10.66</v>
      </c>
      <c r="F334" s="308"/>
      <c r="G334" s="309"/>
      <c r="H334" s="310"/>
      <c r="I334" s="302"/>
      <c r="J334" s="311"/>
      <c r="K334" s="302"/>
      <c r="M334" s="303" t="s">
        <v>254</v>
      </c>
      <c r="O334" s="292"/>
    </row>
    <row r="335" spans="1:15">
      <c r="A335" s="301"/>
      <c r="B335" s="304"/>
      <c r="C335" s="305" t="s">
        <v>255</v>
      </c>
      <c r="D335" s="306"/>
      <c r="E335" s="307">
        <v>6.18</v>
      </c>
      <c r="F335" s="308"/>
      <c r="G335" s="309"/>
      <c r="H335" s="310"/>
      <c r="I335" s="302"/>
      <c r="J335" s="311"/>
      <c r="K335" s="302"/>
      <c r="M335" s="303" t="s">
        <v>255</v>
      </c>
      <c r="O335" s="292"/>
    </row>
    <row r="336" spans="1:15">
      <c r="A336" s="301"/>
      <c r="B336" s="304"/>
      <c r="C336" s="305" t="s">
        <v>256</v>
      </c>
      <c r="D336" s="306"/>
      <c r="E336" s="307">
        <v>4.9400000000000004</v>
      </c>
      <c r="F336" s="308"/>
      <c r="G336" s="309"/>
      <c r="H336" s="310"/>
      <c r="I336" s="302"/>
      <c r="J336" s="311"/>
      <c r="K336" s="302"/>
      <c r="M336" s="303" t="s">
        <v>256</v>
      </c>
      <c r="O336" s="292"/>
    </row>
    <row r="337" spans="1:80">
      <c r="A337" s="301"/>
      <c r="B337" s="304"/>
      <c r="C337" s="305" t="s">
        <v>257</v>
      </c>
      <c r="D337" s="306"/>
      <c r="E337" s="307">
        <v>9.86</v>
      </c>
      <c r="F337" s="308"/>
      <c r="G337" s="309"/>
      <c r="H337" s="310"/>
      <c r="I337" s="302"/>
      <c r="J337" s="311"/>
      <c r="K337" s="302"/>
      <c r="M337" s="303" t="s">
        <v>257</v>
      </c>
      <c r="O337" s="292"/>
    </row>
    <row r="338" spans="1:80">
      <c r="A338" s="301"/>
      <c r="B338" s="304"/>
      <c r="C338" s="305" t="s">
        <v>258</v>
      </c>
      <c r="D338" s="306"/>
      <c r="E338" s="307">
        <v>5.7</v>
      </c>
      <c r="F338" s="308"/>
      <c r="G338" s="309"/>
      <c r="H338" s="310"/>
      <c r="I338" s="302"/>
      <c r="J338" s="311"/>
      <c r="K338" s="302"/>
      <c r="M338" s="303" t="s">
        <v>258</v>
      </c>
      <c r="O338" s="292"/>
    </row>
    <row r="339" spans="1:80">
      <c r="A339" s="312"/>
      <c r="B339" s="313" t="s">
        <v>99</v>
      </c>
      <c r="C339" s="314" t="s">
        <v>414</v>
      </c>
      <c r="D339" s="315"/>
      <c r="E339" s="316"/>
      <c r="F339" s="317"/>
      <c r="G339" s="318">
        <f>SUM(G314:G338)</f>
        <v>0</v>
      </c>
      <c r="H339" s="319"/>
      <c r="I339" s="320">
        <f>SUM(I314:I338)</f>
        <v>1.15032E-2</v>
      </c>
      <c r="J339" s="319"/>
      <c r="K339" s="320">
        <f>SUM(K314:K338)</f>
        <v>0</v>
      </c>
      <c r="O339" s="292">
        <v>4</v>
      </c>
      <c r="BA339" s="321">
        <f>SUM(BA314:BA338)</f>
        <v>0</v>
      </c>
      <c r="BB339" s="321">
        <f>SUM(BB314:BB338)</f>
        <v>0</v>
      </c>
      <c r="BC339" s="321">
        <f>SUM(BC314:BC338)</f>
        <v>0</v>
      </c>
      <c r="BD339" s="321">
        <f>SUM(BD314:BD338)</f>
        <v>0</v>
      </c>
      <c r="BE339" s="321">
        <f>SUM(BE314:BE338)</f>
        <v>0</v>
      </c>
    </row>
    <row r="340" spans="1:80">
      <c r="A340" s="282" t="s">
        <v>97</v>
      </c>
      <c r="B340" s="283" t="s">
        <v>417</v>
      </c>
      <c r="C340" s="284" t="s">
        <v>418</v>
      </c>
      <c r="D340" s="285"/>
      <c r="E340" s="286"/>
      <c r="F340" s="286"/>
      <c r="G340" s="287"/>
      <c r="H340" s="288"/>
      <c r="I340" s="289"/>
      <c r="J340" s="290"/>
      <c r="K340" s="291"/>
      <c r="O340" s="292">
        <v>1</v>
      </c>
    </row>
    <row r="341" spans="1:80">
      <c r="A341" s="293">
        <v>40</v>
      </c>
      <c r="B341" s="294" t="s">
        <v>420</v>
      </c>
      <c r="C341" s="295" t="s">
        <v>421</v>
      </c>
      <c r="D341" s="296" t="s">
        <v>422</v>
      </c>
      <c r="E341" s="297">
        <v>15.95</v>
      </c>
      <c r="F341" s="297">
        <v>0</v>
      </c>
      <c r="G341" s="298">
        <f>E341*F341</f>
        <v>0</v>
      </c>
      <c r="H341" s="299">
        <v>5.0000000000000002E-5</v>
      </c>
      <c r="I341" s="300">
        <f>E341*H341</f>
        <v>7.9750000000000003E-4</v>
      </c>
      <c r="J341" s="299">
        <v>-1E-3</v>
      </c>
      <c r="K341" s="300">
        <f>E341*J341</f>
        <v>-1.5949999999999999E-2</v>
      </c>
      <c r="O341" s="292">
        <v>2</v>
      </c>
      <c r="AA341" s="261">
        <v>1</v>
      </c>
      <c r="AB341" s="261">
        <v>7</v>
      </c>
      <c r="AC341" s="261">
        <v>7</v>
      </c>
      <c r="AZ341" s="261">
        <v>2</v>
      </c>
      <c r="BA341" s="261">
        <f>IF(AZ341=1,G341,0)</f>
        <v>0</v>
      </c>
      <c r="BB341" s="261">
        <f>IF(AZ341=2,G341,0)</f>
        <v>0</v>
      </c>
      <c r="BC341" s="261">
        <f>IF(AZ341=3,G341,0)</f>
        <v>0</v>
      </c>
      <c r="BD341" s="261">
        <f>IF(AZ341=4,G341,0)</f>
        <v>0</v>
      </c>
      <c r="BE341" s="261">
        <f>IF(AZ341=5,G341,0)</f>
        <v>0</v>
      </c>
      <c r="CA341" s="292">
        <v>1</v>
      </c>
      <c r="CB341" s="292">
        <v>7</v>
      </c>
    </row>
    <row r="342" spans="1:80">
      <c r="A342" s="301"/>
      <c r="B342" s="304"/>
      <c r="C342" s="305" t="s">
        <v>423</v>
      </c>
      <c r="D342" s="306"/>
      <c r="E342" s="307">
        <v>8.4700000000000006</v>
      </c>
      <c r="F342" s="308"/>
      <c r="G342" s="309"/>
      <c r="H342" s="310"/>
      <c r="I342" s="302"/>
      <c r="J342" s="311"/>
      <c r="K342" s="302"/>
      <c r="M342" s="303" t="s">
        <v>423</v>
      </c>
      <c r="O342" s="292"/>
    </row>
    <row r="343" spans="1:80">
      <c r="A343" s="301"/>
      <c r="B343" s="304"/>
      <c r="C343" s="305" t="s">
        <v>424</v>
      </c>
      <c r="D343" s="306"/>
      <c r="E343" s="307">
        <v>3.96</v>
      </c>
      <c r="F343" s="308"/>
      <c r="G343" s="309"/>
      <c r="H343" s="310"/>
      <c r="I343" s="302"/>
      <c r="J343" s="311"/>
      <c r="K343" s="302"/>
      <c r="M343" s="303" t="s">
        <v>424</v>
      </c>
      <c r="O343" s="292"/>
    </row>
    <row r="344" spans="1:80">
      <c r="A344" s="301"/>
      <c r="B344" s="304"/>
      <c r="C344" s="305" t="s">
        <v>425</v>
      </c>
      <c r="D344" s="306"/>
      <c r="E344" s="307">
        <v>3.52</v>
      </c>
      <c r="F344" s="308"/>
      <c r="G344" s="309"/>
      <c r="H344" s="310"/>
      <c r="I344" s="302"/>
      <c r="J344" s="311"/>
      <c r="K344" s="302"/>
      <c r="M344" s="303" t="s">
        <v>425</v>
      </c>
      <c r="O344" s="292"/>
    </row>
    <row r="345" spans="1:80" ht="22.5">
      <c r="A345" s="293">
        <v>41</v>
      </c>
      <c r="B345" s="294" t="s">
        <v>426</v>
      </c>
      <c r="C345" s="295" t="s">
        <v>427</v>
      </c>
      <c r="D345" s="296" t="s">
        <v>422</v>
      </c>
      <c r="E345" s="297">
        <v>15.95</v>
      </c>
      <c r="F345" s="297">
        <v>0</v>
      </c>
      <c r="G345" s="298">
        <f>E345*F345</f>
        <v>0</v>
      </c>
      <c r="H345" s="299">
        <v>5.0000000000000002E-5</v>
      </c>
      <c r="I345" s="300">
        <f>E345*H345</f>
        <v>7.9750000000000003E-4</v>
      </c>
      <c r="J345" s="299">
        <v>0</v>
      </c>
      <c r="K345" s="300">
        <f>E345*J345</f>
        <v>0</v>
      </c>
      <c r="O345" s="292">
        <v>2</v>
      </c>
      <c r="AA345" s="261">
        <v>1</v>
      </c>
      <c r="AB345" s="261">
        <v>7</v>
      </c>
      <c r="AC345" s="261">
        <v>7</v>
      </c>
      <c r="AZ345" s="261">
        <v>2</v>
      </c>
      <c r="BA345" s="261">
        <f>IF(AZ345=1,G345,0)</f>
        <v>0</v>
      </c>
      <c r="BB345" s="261">
        <f>IF(AZ345=2,G345,0)</f>
        <v>0</v>
      </c>
      <c r="BC345" s="261">
        <f>IF(AZ345=3,G345,0)</f>
        <v>0</v>
      </c>
      <c r="BD345" s="261">
        <f>IF(AZ345=4,G345,0)</f>
        <v>0</v>
      </c>
      <c r="BE345" s="261">
        <f>IF(AZ345=5,G345,0)</f>
        <v>0</v>
      </c>
      <c r="CA345" s="292">
        <v>1</v>
      </c>
      <c r="CB345" s="292">
        <v>7</v>
      </c>
    </row>
    <row r="346" spans="1:80">
      <c r="A346" s="301"/>
      <c r="B346" s="304"/>
      <c r="C346" s="305" t="s">
        <v>428</v>
      </c>
      <c r="D346" s="306"/>
      <c r="E346" s="307">
        <v>0</v>
      </c>
      <c r="F346" s="308"/>
      <c r="G346" s="309"/>
      <c r="H346" s="310"/>
      <c r="I346" s="302"/>
      <c r="J346" s="311"/>
      <c r="K346" s="302"/>
      <c r="M346" s="303" t="s">
        <v>428</v>
      </c>
      <c r="O346" s="292"/>
    </row>
    <row r="347" spans="1:80">
      <c r="A347" s="301"/>
      <c r="B347" s="304"/>
      <c r="C347" s="305" t="s">
        <v>423</v>
      </c>
      <c r="D347" s="306"/>
      <c r="E347" s="307">
        <v>8.4700000000000006</v>
      </c>
      <c r="F347" s="308"/>
      <c r="G347" s="309"/>
      <c r="H347" s="310"/>
      <c r="I347" s="302"/>
      <c r="J347" s="311"/>
      <c r="K347" s="302"/>
      <c r="M347" s="303" t="s">
        <v>423</v>
      </c>
      <c r="O347" s="292"/>
    </row>
    <row r="348" spans="1:80">
      <c r="A348" s="301"/>
      <c r="B348" s="304"/>
      <c r="C348" s="305" t="s">
        <v>424</v>
      </c>
      <c r="D348" s="306"/>
      <c r="E348" s="307">
        <v>3.96</v>
      </c>
      <c r="F348" s="308"/>
      <c r="G348" s="309"/>
      <c r="H348" s="310"/>
      <c r="I348" s="302"/>
      <c r="J348" s="311"/>
      <c r="K348" s="302"/>
      <c r="M348" s="303" t="s">
        <v>424</v>
      </c>
      <c r="O348" s="292"/>
    </row>
    <row r="349" spans="1:80">
      <c r="A349" s="301"/>
      <c r="B349" s="304"/>
      <c r="C349" s="305" t="s">
        <v>425</v>
      </c>
      <c r="D349" s="306"/>
      <c r="E349" s="307">
        <v>3.52</v>
      </c>
      <c r="F349" s="308"/>
      <c r="G349" s="309"/>
      <c r="H349" s="310"/>
      <c r="I349" s="302"/>
      <c r="J349" s="311"/>
      <c r="K349" s="302"/>
      <c r="M349" s="303" t="s">
        <v>425</v>
      </c>
      <c r="O349" s="292"/>
    </row>
    <row r="350" spans="1:80">
      <c r="A350" s="293">
        <v>42</v>
      </c>
      <c r="B350" s="294" t="s">
        <v>429</v>
      </c>
      <c r="C350" s="295" t="s">
        <v>430</v>
      </c>
      <c r="D350" s="296" t="s">
        <v>164</v>
      </c>
      <c r="E350" s="297">
        <v>59.882399999999997</v>
      </c>
      <c r="F350" s="297">
        <v>0</v>
      </c>
      <c r="G350" s="298">
        <f>E350*F350</f>
        <v>0</v>
      </c>
      <c r="H350" s="299">
        <v>0</v>
      </c>
      <c r="I350" s="300">
        <f>E350*H350</f>
        <v>0</v>
      </c>
      <c r="J350" s="299">
        <v>0</v>
      </c>
      <c r="K350" s="300">
        <f>E350*J350</f>
        <v>0</v>
      </c>
      <c r="O350" s="292">
        <v>2</v>
      </c>
      <c r="AA350" s="261">
        <v>1</v>
      </c>
      <c r="AB350" s="261">
        <v>7</v>
      </c>
      <c r="AC350" s="261">
        <v>7</v>
      </c>
      <c r="AZ350" s="261">
        <v>2</v>
      </c>
      <c r="BA350" s="261">
        <f>IF(AZ350=1,G350,0)</f>
        <v>0</v>
      </c>
      <c r="BB350" s="261">
        <f>IF(AZ350=2,G350,0)</f>
        <v>0</v>
      </c>
      <c r="BC350" s="261">
        <f>IF(AZ350=3,G350,0)</f>
        <v>0</v>
      </c>
      <c r="BD350" s="261">
        <f>IF(AZ350=4,G350,0)</f>
        <v>0</v>
      </c>
      <c r="BE350" s="261">
        <f>IF(AZ350=5,G350,0)</f>
        <v>0</v>
      </c>
      <c r="CA350" s="292">
        <v>1</v>
      </c>
      <c r="CB350" s="292">
        <v>7</v>
      </c>
    </row>
    <row r="351" spans="1:80">
      <c r="A351" s="301"/>
      <c r="B351" s="304"/>
      <c r="C351" s="305" t="s">
        <v>337</v>
      </c>
      <c r="D351" s="306"/>
      <c r="E351" s="307">
        <v>14.82</v>
      </c>
      <c r="F351" s="308"/>
      <c r="G351" s="309"/>
      <c r="H351" s="310"/>
      <c r="I351" s="302"/>
      <c r="J351" s="311"/>
      <c r="K351" s="302"/>
      <c r="M351" s="303" t="s">
        <v>337</v>
      </c>
      <c r="O351" s="292"/>
    </row>
    <row r="352" spans="1:80">
      <c r="A352" s="301"/>
      <c r="B352" s="304"/>
      <c r="C352" s="305" t="s">
        <v>262</v>
      </c>
      <c r="D352" s="306"/>
      <c r="E352" s="307">
        <v>0</v>
      </c>
      <c r="F352" s="308"/>
      <c r="G352" s="309"/>
      <c r="H352" s="310"/>
      <c r="I352" s="302"/>
      <c r="J352" s="311"/>
      <c r="K352" s="302"/>
      <c r="M352" s="303" t="s">
        <v>262</v>
      </c>
      <c r="O352" s="292"/>
    </row>
    <row r="353" spans="1:15">
      <c r="A353" s="301"/>
      <c r="B353" s="304"/>
      <c r="C353" s="305" t="s">
        <v>263</v>
      </c>
      <c r="D353" s="306"/>
      <c r="E353" s="307">
        <v>0</v>
      </c>
      <c r="F353" s="308"/>
      <c r="G353" s="309"/>
      <c r="H353" s="310"/>
      <c r="I353" s="302"/>
      <c r="J353" s="311"/>
      <c r="K353" s="302"/>
      <c r="M353" s="303" t="s">
        <v>263</v>
      </c>
      <c r="O353" s="292"/>
    </row>
    <row r="354" spans="1:15">
      <c r="A354" s="301"/>
      <c r="B354" s="304"/>
      <c r="C354" s="305" t="s">
        <v>264</v>
      </c>
      <c r="D354" s="306"/>
      <c r="E354" s="307">
        <v>0</v>
      </c>
      <c r="F354" s="308"/>
      <c r="G354" s="309"/>
      <c r="H354" s="310"/>
      <c r="I354" s="302"/>
      <c r="J354" s="311"/>
      <c r="K354" s="302"/>
      <c r="M354" s="303" t="s">
        <v>264</v>
      </c>
      <c r="O354" s="292"/>
    </row>
    <row r="355" spans="1:15">
      <c r="A355" s="301"/>
      <c r="B355" s="304"/>
      <c r="C355" s="305" t="s">
        <v>265</v>
      </c>
      <c r="D355" s="306"/>
      <c r="E355" s="307">
        <v>0</v>
      </c>
      <c r="F355" s="308"/>
      <c r="G355" s="309"/>
      <c r="H355" s="310"/>
      <c r="I355" s="302"/>
      <c r="J355" s="311"/>
      <c r="K355" s="302"/>
      <c r="M355" s="303" t="s">
        <v>265</v>
      </c>
      <c r="O355" s="292"/>
    </row>
    <row r="356" spans="1:15">
      <c r="A356" s="301"/>
      <c r="B356" s="304"/>
      <c r="C356" s="305" t="s">
        <v>216</v>
      </c>
      <c r="D356" s="306"/>
      <c r="E356" s="307">
        <v>0</v>
      </c>
      <c r="F356" s="308"/>
      <c r="G356" s="309"/>
      <c r="H356" s="310"/>
      <c r="I356" s="302"/>
      <c r="J356" s="311"/>
      <c r="K356" s="302"/>
      <c r="M356" s="303" t="s">
        <v>216</v>
      </c>
      <c r="O356" s="292"/>
    </row>
    <row r="357" spans="1:15">
      <c r="A357" s="301"/>
      <c r="B357" s="304"/>
      <c r="C357" s="305" t="s">
        <v>217</v>
      </c>
      <c r="D357" s="306"/>
      <c r="E357" s="307">
        <v>0</v>
      </c>
      <c r="F357" s="308"/>
      <c r="G357" s="309"/>
      <c r="H357" s="310"/>
      <c r="I357" s="302"/>
      <c r="J357" s="311"/>
      <c r="K357" s="302"/>
      <c r="M357" s="303" t="s">
        <v>217</v>
      </c>
      <c r="O357" s="292"/>
    </row>
    <row r="358" spans="1:15">
      <c r="A358" s="301"/>
      <c r="B358" s="304"/>
      <c r="C358" s="305" t="s">
        <v>344</v>
      </c>
      <c r="D358" s="306"/>
      <c r="E358" s="307">
        <v>14.7936</v>
      </c>
      <c r="F358" s="308"/>
      <c r="G358" s="309"/>
      <c r="H358" s="310"/>
      <c r="I358" s="302"/>
      <c r="J358" s="311"/>
      <c r="K358" s="302"/>
      <c r="M358" s="303" t="s">
        <v>344</v>
      </c>
      <c r="O358" s="292"/>
    </row>
    <row r="359" spans="1:15">
      <c r="A359" s="301"/>
      <c r="B359" s="304"/>
      <c r="C359" s="305" t="s">
        <v>345</v>
      </c>
      <c r="D359" s="306"/>
      <c r="E359" s="307">
        <v>10.5984</v>
      </c>
      <c r="F359" s="308"/>
      <c r="G359" s="309"/>
      <c r="H359" s="310"/>
      <c r="I359" s="302"/>
      <c r="J359" s="311"/>
      <c r="K359" s="302"/>
      <c r="M359" s="303" t="s">
        <v>345</v>
      </c>
      <c r="O359" s="292"/>
    </row>
    <row r="360" spans="1:15">
      <c r="A360" s="301"/>
      <c r="B360" s="304"/>
      <c r="C360" s="305" t="s">
        <v>346</v>
      </c>
      <c r="D360" s="306"/>
      <c r="E360" s="307">
        <v>3.7052</v>
      </c>
      <c r="F360" s="308"/>
      <c r="G360" s="309"/>
      <c r="H360" s="310"/>
      <c r="I360" s="302"/>
      <c r="J360" s="311"/>
      <c r="K360" s="302"/>
      <c r="M360" s="303" t="s">
        <v>346</v>
      </c>
      <c r="O360" s="292"/>
    </row>
    <row r="361" spans="1:15">
      <c r="A361" s="301"/>
      <c r="B361" s="304"/>
      <c r="C361" s="305" t="s">
        <v>271</v>
      </c>
      <c r="D361" s="306"/>
      <c r="E361" s="307">
        <v>0</v>
      </c>
      <c r="F361" s="308"/>
      <c r="G361" s="309"/>
      <c r="H361" s="310"/>
      <c r="I361" s="302"/>
      <c r="J361" s="311"/>
      <c r="K361" s="302"/>
      <c r="M361" s="303" t="s">
        <v>271</v>
      </c>
      <c r="O361" s="292"/>
    </row>
    <row r="362" spans="1:15">
      <c r="A362" s="301"/>
      <c r="B362" s="304"/>
      <c r="C362" s="305" t="s">
        <v>348</v>
      </c>
      <c r="D362" s="306"/>
      <c r="E362" s="307">
        <v>2.44</v>
      </c>
      <c r="F362" s="308"/>
      <c r="G362" s="309"/>
      <c r="H362" s="310"/>
      <c r="I362" s="302"/>
      <c r="J362" s="311"/>
      <c r="K362" s="302"/>
      <c r="M362" s="303" t="s">
        <v>348</v>
      </c>
      <c r="O362" s="292"/>
    </row>
    <row r="363" spans="1:15">
      <c r="A363" s="301"/>
      <c r="B363" s="304"/>
      <c r="C363" s="305" t="s">
        <v>349</v>
      </c>
      <c r="D363" s="306"/>
      <c r="E363" s="307">
        <v>4.7214</v>
      </c>
      <c r="F363" s="308"/>
      <c r="G363" s="309"/>
      <c r="H363" s="310"/>
      <c r="I363" s="302"/>
      <c r="J363" s="311"/>
      <c r="K363" s="302"/>
      <c r="M363" s="303" t="s">
        <v>349</v>
      </c>
      <c r="O363" s="292"/>
    </row>
    <row r="364" spans="1:15">
      <c r="A364" s="301"/>
      <c r="B364" s="304"/>
      <c r="C364" s="305" t="s">
        <v>274</v>
      </c>
      <c r="D364" s="306"/>
      <c r="E364" s="307">
        <v>0</v>
      </c>
      <c r="F364" s="308"/>
      <c r="G364" s="309"/>
      <c r="H364" s="310"/>
      <c r="I364" s="302"/>
      <c r="J364" s="311"/>
      <c r="K364" s="302"/>
      <c r="M364" s="303" t="s">
        <v>274</v>
      </c>
      <c r="O364" s="292"/>
    </row>
    <row r="365" spans="1:15">
      <c r="A365" s="301"/>
      <c r="B365" s="304"/>
      <c r="C365" s="305" t="s">
        <v>275</v>
      </c>
      <c r="D365" s="306"/>
      <c r="E365" s="307">
        <v>0</v>
      </c>
      <c r="F365" s="308"/>
      <c r="G365" s="309"/>
      <c r="H365" s="310"/>
      <c r="I365" s="302"/>
      <c r="J365" s="311"/>
      <c r="K365" s="302"/>
      <c r="M365" s="303" t="s">
        <v>275</v>
      </c>
      <c r="O365" s="292"/>
    </row>
    <row r="366" spans="1:15">
      <c r="A366" s="301"/>
      <c r="B366" s="304"/>
      <c r="C366" s="305" t="s">
        <v>352</v>
      </c>
      <c r="D366" s="306"/>
      <c r="E366" s="307">
        <v>6.6558000000000002</v>
      </c>
      <c r="F366" s="308"/>
      <c r="G366" s="309"/>
      <c r="H366" s="310"/>
      <c r="I366" s="302"/>
      <c r="J366" s="311"/>
      <c r="K366" s="302"/>
      <c r="M366" s="303" t="s">
        <v>352</v>
      </c>
      <c r="O366" s="292"/>
    </row>
    <row r="367" spans="1:15">
      <c r="A367" s="301"/>
      <c r="B367" s="304"/>
      <c r="C367" s="305" t="s">
        <v>353</v>
      </c>
      <c r="D367" s="306"/>
      <c r="E367" s="307">
        <v>2.1480000000000001</v>
      </c>
      <c r="F367" s="308"/>
      <c r="G367" s="309"/>
      <c r="H367" s="310"/>
      <c r="I367" s="302"/>
      <c r="J367" s="311"/>
      <c r="K367" s="302"/>
      <c r="M367" s="303" t="s">
        <v>353</v>
      </c>
      <c r="O367" s="292"/>
    </row>
    <row r="368" spans="1:15">
      <c r="A368" s="301"/>
      <c r="B368" s="304"/>
      <c r="C368" s="305" t="s">
        <v>278</v>
      </c>
      <c r="D368" s="306"/>
      <c r="E368" s="307">
        <v>0</v>
      </c>
      <c r="F368" s="308"/>
      <c r="G368" s="309"/>
      <c r="H368" s="310"/>
      <c r="I368" s="302"/>
      <c r="J368" s="311"/>
      <c r="K368" s="302"/>
      <c r="M368" s="303" t="s">
        <v>278</v>
      </c>
      <c r="O368" s="292"/>
    </row>
    <row r="369" spans="1:80">
      <c r="A369" s="301"/>
      <c r="B369" s="304"/>
      <c r="C369" s="305" t="s">
        <v>279</v>
      </c>
      <c r="D369" s="306"/>
      <c r="E369" s="307">
        <v>0</v>
      </c>
      <c r="F369" s="308"/>
      <c r="G369" s="309"/>
      <c r="H369" s="310"/>
      <c r="I369" s="302"/>
      <c r="J369" s="311"/>
      <c r="K369" s="302"/>
      <c r="M369" s="303" t="s">
        <v>279</v>
      </c>
      <c r="O369" s="292"/>
    </row>
    <row r="370" spans="1:80">
      <c r="A370" s="301"/>
      <c r="B370" s="304"/>
      <c r="C370" s="305" t="s">
        <v>280</v>
      </c>
      <c r="D370" s="306"/>
      <c r="E370" s="307">
        <v>0</v>
      </c>
      <c r="F370" s="308"/>
      <c r="G370" s="309"/>
      <c r="H370" s="310"/>
      <c r="I370" s="302"/>
      <c r="J370" s="311"/>
      <c r="K370" s="302"/>
      <c r="M370" s="303" t="s">
        <v>280</v>
      </c>
      <c r="O370" s="292"/>
    </row>
    <row r="371" spans="1:80">
      <c r="A371" s="301"/>
      <c r="B371" s="304"/>
      <c r="C371" s="305" t="s">
        <v>281</v>
      </c>
      <c r="D371" s="306"/>
      <c r="E371" s="307">
        <v>0</v>
      </c>
      <c r="F371" s="308"/>
      <c r="G371" s="309"/>
      <c r="H371" s="310"/>
      <c r="I371" s="302"/>
      <c r="J371" s="311"/>
      <c r="K371" s="302"/>
      <c r="M371" s="303" t="s">
        <v>281</v>
      </c>
      <c r="O371" s="292"/>
    </row>
    <row r="372" spans="1:80">
      <c r="A372" s="301"/>
      <c r="B372" s="304"/>
      <c r="C372" s="305" t="s">
        <v>282</v>
      </c>
      <c r="D372" s="306"/>
      <c r="E372" s="307">
        <v>0</v>
      </c>
      <c r="F372" s="308"/>
      <c r="G372" s="309"/>
      <c r="H372" s="310"/>
      <c r="I372" s="302"/>
      <c r="J372" s="311"/>
      <c r="K372" s="302"/>
      <c r="M372" s="303" t="s">
        <v>282</v>
      </c>
      <c r="O372" s="292"/>
    </row>
    <row r="373" spans="1:80">
      <c r="A373" s="301"/>
      <c r="B373" s="304"/>
      <c r="C373" s="305" t="s">
        <v>283</v>
      </c>
      <c r="D373" s="306"/>
      <c r="E373" s="307">
        <v>0</v>
      </c>
      <c r="F373" s="308"/>
      <c r="G373" s="309"/>
      <c r="H373" s="310"/>
      <c r="I373" s="302"/>
      <c r="J373" s="311"/>
      <c r="K373" s="302"/>
      <c r="M373" s="303" t="s">
        <v>283</v>
      </c>
      <c r="O373" s="292"/>
    </row>
    <row r="374" spans="1:80">
      <c r="A374" s="293">
        <v>43</v>
      </c>
      <c r="B374" s="294" t="s">
        <v>431</v>
      </c>
      <c r="C374" s="295" t="s">
        <v>432</v>
      </c>
      <c r="D374" s="296" t="s">
        <v>164</v>
      </c>
      <c r="E374" s="297">
        <v>4.3848000000000003</v>
      </c>
      <c r="F374" s="297">
        <v>0</v>
      </c>
      <c r="G374" s="298">
        <f>E374*F374</f>
        <v>0</v>
      </c>
      <c r="H374" s="299">
        <v>0</v>
      </c>
      <c r="I374" s="300">
        <f>E374*H374</f>
        <v>0</v>
      </c>
      <c r="J374" s="299">
        <v>0</v>
      </c>
      <c r="K374" s="300">
        <f>E374*J374</f>
        <v>0</v>
      </c>
      <c r="O374" s="292">
        <v>2</v>
      </c>
      <c r="AA374" s="261">
        <v>1</v>
      </c>
      <c r="AB374" s="261">
        <v>7</v>
      </c>
      <c r="AC374" s="261">
        <v>7</v>
      </c>
      <c r="AZ374" s="261">
        <v>2</v>
      </c>
      <c r="BA374" s="261">
        <f>IF(AZ374=1,G374,0)</f>
        <v>0</v>
      </c>
      <c r="BB374" s="261">
        <f>IF(AZ374=2,G374,0)</f>
        <v>0</v>
      </c>
      <c r="BC374" s="261">
        <f>IF(AZ374=3,G374,0)</f>
        <v>0</v>
      </c>
      <c r="BD374" s="261">
        <f>IF(AZ374=4,G374,0)</f>
        <v>0</v>
      </c>
      <c r="BE374" s="261">
        <f>IF(AZ374=5,G374,0)</f>
        <v>0</v>
      </c>
      <c r="CA374" s="292">
        <v>1</v>
      </c>
      <c r="CB374" s="292">
        <v>7</v>
      </c>
    </row>
    <row r="375" spans="1:80" ht="22.5">
      <c r="A375" s="301"/>
      <c r="B375" s="304"/>
      <c r="C375" s="305" t="s">
        <v>433</v>
      </c>
      <c r="D375" s="306"/>
      <c r="E375" s="307">
        <v>4.3848000000000003</v>
      </c>
      <c r="F375" s="308"/>
      <c r="G375" s="309"/>
      <c r="H375" s="310"/>
      <c r="I375" s="302"/>
      <c r="J375" s="311"/>
      <c r="K375" s="302"/>
      <c r="M375" s="303" t="s">
        <v>433</v>
      </c>
      <c r="O375" s="292"/>
    </row>
    <row r="376" spans="1:80">
      <c r="A376" s="293">
        <v>44</v>
      </c>
      <c r="B376" s="294" t="s">
        <v>434</v>
      </c>
      <c r="C376" s="295" t="s">
        <v>435</v>
      </c>
      <c r="D376" s="296" t="s">
        <v>376</v>
      </c>
      <c r="E376" s="297">
        <v>1.5950000000000001E-3</v>
      </c>
      <c r="F376" s="297">
        <v>0</v>
      </c>
      <c r="G376" s="298">
        <f>E376*F376</f>
        <v>0</v>
      </c>
      <c r="H376" s="299">
        <v>0</v>
      </c>
      <c r="I376" s="300">
        <f>E376*H376</f>
        <v>0</v>
      </c>
      <c r="J376" s="299"/>
      <c r="K376" s="300">
        <f>E376*J376</f>
        <v>0</v>
      </c>
      <c r="O376" s="292">
        <v>2</v>
      </c>
      <c r="AA376" s="261">
        <v>7</v>
      </c>
      <c r="AB376" s="261">
        <v>1001</v>
      </c>
      <c r="AC376" s="261">
        <v>5</v>
      </c>
      <c r="AZ376" s="261">
        <v>2</v>
      </c>
      <c r="BA376" s="261">
        <f>IF(AZ376=1,G376,0)</f>
        <v>0</v>
      </c>
      <c r="BB376" s="261">
        <f>IF(AZ376=2,G376,0)</f>
        <v>0</v>
      </c>
      <c r="BC376" s="261">
        <f>IF(AZ376=3,G376,0)</f>
        <v>0</v>
      </c>
      <c r="BD376" s="261">
        <f>IF(AZ376=4,G376,0)</f>
        <v>0</v>
      </c>
      <c r="BE376" s="261">
        <f>IF(AZ376=5,G376,0)</f>
        <v>0</v>
      </c>
      <c r="CA376" s="292">
        <v>7</v>
      </c>
      <c r="CB376" s="292">
        <v>1001</v>
      </c>
    </row>
    <row r="377" spans="1:80">
      <c r="A377" s="312"/>
      <c r="B377" s="313" t="s">
        <v>99</v>
      </c>
      <c r="C377" s="314" t="s">
        <v>419</v>
      </c>
      <c r="D377" s="315"/>
      <c r="E377" s="316"/>
      <c r="F377" s="317"/>
      <c r="G377" s="318">
        <f>SUM(G340:G376)</f>
        <v>0</v>
      </c>
      <c r="H377" s="319"/>
      <c r="I377" s="320">
        <f>SUM(I340:I376)</f>
        <v>1.5950000000000001E-3</v>
      </c>
      <c r="J377" s="319"/>
      <c r="K377" s="320">
        <f>SUM(K340:K376)</f>
        <v>-1.5949999999999999E-2</v>
      </c>
      <c r="O377" s="292">
        <v>4</v>
      </c>
      <c r="BA377" s="321">
        <f>SUM(BA340:BA376)</f>
        <v>0</v>
      </c>
      <c r="BB377" s="321">
        <f>SUM(BB340:BB376)</f>
        <v>0</v>
      </c>
      <c r="BC377" s="321">
        <f>SUM(BC340:BC376)</f>
        <v>0</v>
      </c>
      <c r="BD377" s="321">
        <f>SUM(BD340:BD376)</f>
        <v>0</v>
      </c>
      <c r="BE377" s="321">
        <f>SUM(BE340:BE376)</f>
        <v>0</v>
      </c>
    </row>
    <row r="378" spans="1:80">
      <c r="A378" s="282" t="s">
        <v>97</v>
      </c>
      <c r="B378" s="283" t="s">
        <v>436</v>
      </c>
      <c r="C378" s="284" t="s">
        <v>437</v>
      </c>
      <c r="D378" s="285"/>
      <c r="E378" s="286"/>
      <c r="F378" s="286"/>
      <c r="G378" s="287"/>
      <c r="H378" s="288"/>
      <c r="I378" s="289"/>
      <c r="J378" s="290"/>
      <c r="K378" s="291"/>
      <c r="O378" s="292">
        <v>1</v>
      </c>
    </row>
    <row r="379" spans="1:80">
      <c r="A379" s="293">
        <v>45</v>
      </c>
      <c r="B379" s="294" t="s">
        <v>439</v>
      </c>
      <c r="C379" s="295" t="s">
        <v>440</v>
      </c>
      <c r="D379" s="296" t="s">
        <v>164</v>
      </c>
      <c r="E379" s="297">
        <v>120.4276</v>
      </c>
      <c r="F379" s="297">
        <v>0</v>
      </c>
      <c r="G379" s="298">
        <f>E379*F379</f>
        <v>0</v>
      </c>
      <c r="H379" s="299">
        <v>1.4999999999999999E-4</v>
      </c>
      <c r="I379" s="300">
        <f>E379*H379</f>
        <v>1.8064139999999999E-2</v>
      </c>
      <c r="J379" s="299">
        <v>0</v>
      </c>
      <c r="K379" s="300">
        <f>E379*J379</f>
        <v>0</v>
      </c>
      <c r="O379" s="292">
        <v>2</v>
      </c>
      <c r="AA379" s="261">
        <v>1</v>
      </c>
      <c r="AB379" s="261">
        <v>7</v>
      </c>
      <c r="AC379" s="261">
        <v>7</v>
      </c>
      <c r="AZ379" s="261">
        <v>2</v>
      </c>
      <c r="BA379" s="261">
        <f>IF(AZ379=1,G379,0)</f>
        <v>0</v>
      </c>
      <c r="BB379" s="261">
        <f>IF(AZ379=2,G379,0)</f>
        <v>0</v>
      </c>
      <c r="BC379" s="261">
        <f>IF(AZ379=3,G379,0)</f>
        <v>0</v>
      </c>
      <c r="BD379" s="261">
        <f>IF(AZ379=4,G379,0)</f>
        <v>0</v>
      </c>
      <c r="BE379" s="261">
        <f>IF(AZ379=5,G379,0)</f>
        <v>0</v>
      </c>
      <c r="CA379" s="292">
        <v>1</v>
      </c>
      <c r="CB379" s="292">
        <v>7</v>
      </c>
    </row>
    <row r="380" spans="1:80">
      <c r="A380" s="301"/>
      <c r="B380" s="304"/>
      <c r="C380" s="305" t="s">
        <v>165</v>
      </c>
      <c r="D380" s="306"/>
      <c r="E380" s="307">
        <v>16.11</v>
      </c>
      <c r="F380" s="308"/>
      <c r="G380" s="309"/>
      <c r="H380" s="310"/>
      <c r="I380" s="302"/>
      <c r="J380" s="311"/>
      <c r="K380" s="302"/>
      <c r="M380" s="303" t="s">
        <v>165</v>
      </c>
      <c r="O380" s="292"/>
    </row>
    <row r="381" spans="1:80">
      <c r="A381" s="301"/>
      <c r="B381" s="304"/>
      <c r="C381" s="305" t="s">
        <v>166</v>
      </c>
      <c r="D381" s="306"/>
      <c r="E381" s="307">
        <v>4.59</v>
      </c>
      <c r="F381" s="308"/>
      <c r="G381" s="309"/>
      <c r="H381" s="310"/>
      <c r="I381" s="302"/>
      <c r="J381" s="311"/>
      <c r="K381" s="302"/>
      <c r="M381" s="303" t="s">
        <v>166</v>
      </c>
      <c r="O381" s="292"/>
    </row>
    <row r="382" spans="1:80">
      <c r="A382" s="301"/>
      <c r="B382" s="304"/>
      <c r="C382" s="305" t="s">
        <v>167</v>
      </c>
      <c r="D382" s="306"/>
      <c r="E382" s="307">
        <v>2.718</v>
      </c>
      <c r="F382" s="308"/>
      <c r="G382" s="309"/>
      <c r="H382" s="310"/>
      <c r="I382" s="302"/>
      <c r="J382" s="311"/>
      <c r="K382" s="302"/>
      <c r="M382" s="303" t="s">
        <v>167</v>
      </c>
      <c r="O382" s="292"/>
    </row>
    <row r="383" spans="1:80">
      <c r="A383" s="301"/>
      <c r="B383" s="304"/>
      <c r="C383" s="305" t="s">
        <v>168</v>
      </c>
      <c r="D383" s="306"/>
      <c r="E383" s="307">
        <v>6.1920000000000002</v>
      </c>
      <c r="F383" s="308"/>
      <c r="G383" s="309"/>
      <c r="H383" s="310"/>
      <c r="I383" s="302"/>
      <c r="J383" s="311"/>
      <c r="K383" s="302"/>
      <c r="M383" s="303" t="s">
        <v>168</v>
      </c>
      <c r="O383" s="292"/>
    </row>
    <row r="384" spans="1:80">
      <c r="A384" s="301"/>
      <c r="B384" s="304"/>
      <c r="C384" s="305" t="s">
        <v>169</v>
      </c>
      <c r="D384" s="306"/>
      <c r="E384" s="307">
        <v>2.4119999999999999</v>
      </c>
      <c r="F384" s="308"/>
      <c r="G384" s="309"/>
      <c r="H384" s="310"/>
      <c r="I384" s="302"/>
      <c r="J384" s="311"/>
      <c r="K384" s="302"/>
      <c r="M384" s="303" t="s">
        <v>169</v>
      </c>
      <c r="O384" s="292"/>
    </row>
    <row r="385" spans="1:15">
      <c r="A385" s="301"/>
      <c r="B385" s="304"/>
      <c r="C385" s="305" t="s">
        <v>170</v>
      </c>
      <c r="D385" s="306"/>
      <c r="E385" s="307">
        <v>2.9430000000000001</v>
      </c>
      <c r="F385" s="308"/>
      <c r="G385" s="309"/>
      <c r="H385" s="310"/>
      <c r="I385" s="302"/>
      <c r="J385" s="311"/>
      <c r="K385" s="302"/>
      <c r="M385" s="303" t="s">
        <v>170</v>
      </c>
      <c r="O385" s="292"/>
    </row>
    <row r="386" spans="1:15">
      <c r="A386" s="301"/>
      <c r="B386" s="304"/>
      <c r="C386" s="305" t="s">
        <v>171</v>
      </c>
      <c r="D386" s="306"/>
      <c r="E386" s="307">
        <v>2.79</v>
      </c>
      <c r="F386" s="308"/>
      <c r="G386" s="309"/>
      <c r="H386" s="310"/>
      <c r="I386" s="302"/>
      <c r="J386" s="311"/>
      <c r="K386" s="302"/>
      <c r="M386" s="303" t="s">
        <v>171</v>
      </c>
      <c r="O386" s="292"/>
    </row>
    <row r="387" spans="1:15">
      <c r="A387" s="301"/>
      <c r="B387" s="304"/>
      <c r="C387" s="305" t="s">
        <v>172</v>
      </c>
      <c r="D387" s="306"/>
      <c r="E387" s="307">
        <v>6.93</v>
      </c>
      <c r="F387" s="308"/>
      <c r="G387" s="309"/>
      <c r="H387" s="310"/>
      <c r="I387" s="302"/>
      <c r="J387" s="311"/>
      <c r="K387" s="302"/>
      <c r="M387" s="303" t="s">
        <v>172</v>
      </c>
      <c r="O387" s="292"/>
    </row>
    <row r="388" spans="1:15">
      <c r="A388" s="301"/>
      <c r="B388" s="304"/>
      <c r="C388" s="305" t="s">
        <v>173</v>
      </c>
      <c r="D388" s="306"/>
      <c r="E388" s="307">
        <v>9.5386000000000006</v>
      </c>
      <c r="F388" s="308"/>
      <c r="G388" s="309"/>
      <c r="H388" s="310"/>
      <c r="I388" s="302"/>
      <c r="J388" s="311"/>
      <c r="K388" s="302"/>
      <c r="M388" s="303" t="s">
        <v>173</v>
      </c>
      <c r="O388" s="292"/>
    </row>
    <row r="389" spans="1:15">
      <c r="A389" s="301"/>
      <c r="B389" s="304"/>
      <c r="C389" s="305" t="s">
        <v>174</v>
      </c>
      <c r="D389" s="306"/>
      <c r="E389" s="307">
        <v>4.95</v>
      </c>
      <c r="F389" s="308"/>
      <c r="G389" s="309"/>
      <c r="H389" s="310"/>
      <c r="I389" s="302"/>
      <c r="J389" s="311"/>
      <c r="K389" s="302"/>
      <c r="M389" s="303" t="s">
        <v>174</v>
      </c>
      <c r="O389" s="292"/>
    </row>
    <row r="390" spans="1:15">
      <c r="A390" s="301"/>
      <c r="B390" s="304"/>
      <c r="C390" s="305" t="s">
        <v>175</v>
      </c>
      <c r="D390" s="306"/>
      <c r="E390" s="307">
        <v>4.9139999999999997</v>
      </c>
      <c r="F390" s="308"/>
      <c r="G390" s="309"/>
      <c r="H390" s="310"/>
      <c r="I390" s="302"/>
      <c r="J390" s="311"/>
      <c r="K390" s="302"/>
      <c r="M390" s="303" t="s">
        <v>175</v>
      </c>
      <c r="O390" s="292"/>
    </row>
    <row r="391" spans="1:15">
      <c r="A391" s="301"/>
      <c r="B391" s="304"/>
      <c r="C391" s="305" t="s">
        <v>176</v>
      </c>
      <c r="D391" s="306"/>
      <c r="E391" s="307">
        <v>3.996</v>
      </c>
      <c r="F391" s="308"/>
      <c r="G391" s="309"/>
      <c r="H391" s="310"/>
      <c r="I391" s="302"/>
      <c r="J391" s="311"/>
      <c r="K391" s="302"/>
      <c r="M391" s="303" t="s">
        <v>176</v>
      </c>
      <c r="O391" s="292"/>
    </row>
    <row r="392" spans="1:15">
      <c r="A392" s="301"/>
      <c r="B392" s="304"/>
      <c r="C392" s="305" t="s">
        <v>177</v>
      </c>
      <c r="D392" s="306"/>
      <c r="E392" s="307">
        <v>5.6159999999999997</v>
      </c>
      <c r="F392" s="308"/>
      <c r="G392" s="309"/>
      <c r="H392" s="310"/>
      <c r="I392" s="302"/>
      <c r="J392" s="311"/>
      <c r="K392" s="302"/>
      <c r="M392" s="303" t="s">
        <v>177</v>
      </c>
      <c r="O392" s="292"/>
    </row>
    <row r="393" spans="1:15">
      <c r="A393" s="301"/>
      <c r="B393" s="304"/>
      <c r="C393" s="305" t="s">
        <v>178</v>
      </c>
      <c r="D393" s="306"/>
      <c r="E393" s="307">
        <v>7.101</v>
      </c>
      <c r="F393" s="308"/>
      <c r="G393" s="309"/>
      <c r="H393" s="310"/>
      <c r="I393" s="302"/>
      <c r="J393" s="311"/>
      <c r="K393" s="302"/>
      <c r="M393" s="303" t="s">
        <v>178</v>
      </c>
      <c r="O393" s="292"/>
    </row>
    <row r="394" spans="1:15">
      <c r="A394" s="301"/>
      <c r="B394" s="304"/>
      <c r="C394" s="305" t="s">
        <v>179</v>
      </c>
      <c r="D394" s="306"/>
      <c r="E394" s="307">
        <v>7.3620000000000001</v>
      </c>
      <c r="F394" s="308"/>
      <c r="G394" s="309"/>
      <c r="H394" s="310"/>
      <c r="I394" s="302"/>
      <c r="J394" s="311"/>
      <c r="K394" s="302"/>
      <c r="M394" s="303" t="s">
        <v>179</v>
      </c>
      <c r="O394" s="292"/>
    </row>
    <row r="395" spans="1:15">
      <c r="A395" s="301"/>
      <c r="B395" s="304"/>
      <c r="C395" s="305" t="s">
        <v>180</v>
      </c>
      <c r="D395" s="306"/>
      <c r="E395" s="307">
        <v>8.4689999999999994</v>
      </c>
      <c r="F395" s="308"/>
      <c r="G395" s="309"/>
      <c r="H395" s="310"/>
      <c r="I395" s="302"/>
      <c r="J395" s="311"/>
      <c r="K395" s="302"/>
      <c r="M395" s="303" t="s">
        <v>180</v>
      </c>
      <c r="O395" s="292"/>
    </row>
    <row r="396" spans="1:15">
      <c r="A396" s="301"/>
      <c r="B396" s="304"/>
      <c r="C396" s="305" t="s">
        <v>181</v>
      </c>
      <c r="D396" s="306"/>
      <c r="E396" s="307">
        <v>2.6909999999999998</v>
      </c>
      <c r="F396" s="308"/>
      <c r="G396" s="309"/>
      <c r="H396" s="310"/>
      <c r="I396" s="302"/>
      <c r="J396" s="311"/>
      <c r="K396" s="302"/>
      <c r="M396" s="303" t="s">
        <v>181</v>
      </c>
      <c r="O396" s="292"/>
    </row>
    <row r="397" spans="1:15">
      <c r="A397" s="301"/>
      <c r="B397" s="304"/>
      <c r="C397" s="305" t="s">
        <v>182</v>
      </c>
      <c r="D397" s="306"/>
      <c r="E397" s="307">
        <v>4.3019999999999996</v>
      </c>
      <c r="F397" s="308"/>
      <c r="G397" s="309"/>
      <c r="H397" s="310"/>
      <c r="I397" s="302"/>
      <c r="J397" s="311"/>
      <c r="K397" s="302"/>
      <c r="M397" s="303" t="s">
        <v>182</v>
      </c>
      <c r="O397" s="292"/>
    </row>
    <row r="398" spans="1:15">
      <c r="A398" s="301"/>
      <c r="B398" s="304"/>
      <c r="C398" s="305" t="s">
        <v>183</v>
      </c>
      <c r="D398" s="306"/>
      <c r="E398" s="307">
        <v>4.7969999999999997</v>
      </c>
      <c r="F398" s="308"/>
      <c r="G398" s="309"/>
      <c r="H398" s="310"/>
      <c r="I398" s="302"/>
      <c r="J398" s="311"/>
      <c r="K398" s="302"/>
      <c r="M398" s="303" t="s">
        <v>183</v>
      </c>
      <c r="O398" s="292"/>
    </row>
    <row r="399" spans="1:15">
      <c r="A399" s="301"/>
      <c r="B399" s="304"/>
      <c r="C399" s="305" t="s">
        <v>184</v>
      </c>
      <c r="D399" s="306"/>
      <c r="E399" s="307">
        <v>2.7810000000000001</v>
      </c>
      <c r="F399" s="308"/>
      <c r="G399" s="309"/>
      <c r="H399" s="310"/>
      <c r="I399" s="302"/>
      <c r="J399" s="311"/>
      <c r="K399" s="302"/>
      <c r="M399" s="303" t="s">
        <v>184</v>
      </c>
      <c r="O399" s="292"/>
    </row>
    <row r="400" spans="1:15">
      <c r="A400" s="301"/>
      <c r="B400" s="304"/>
      <c r="C400" s="305" t="s">
        <v>185</v>
      </c>
      <c r="D400" s="306"/>
      <c r="E400" s="307">
        <v>2.2229999999999999</v>
      </c>
      <c r="F400" s="308"/>
      <c r="G400" s="309"/>
      <c r="H400" s="310"/>
      <c r="I400" s="302"/>
      <c r="J400" s="311"/>
      <c r="K400" s="302"/>
      <c r="M400" s="303" t="s">
        <v>185</v>
      </c>
      <c r="O400" s="292"/>
    </row>
    <row r="401" spans="1:80">
      <c r="A401" s="301"/>
      <c r="B401" s="304"/>
      <c r="C401" s="305" t="s">
        <v>186</v>
      </c>
      <c r="D401" s="306"/>
      <c r="E401" s="307">
        <v>4.4370000000000003</v>
      </c>
      <c r="F401" s="308"/>
      <c r="G401" s="309"/>
      <c r="H401" s="310"/>
      <c r="I401" s="302"/>
      <c r="J401" s="311"/>
      <c r="K401" s="302"/>
      <c r="M401" s="303" t="s">
        <v>186</v>
      </c>
      <c r="O401" s="292"/>
    </row>
    <row r="402" spans="1:80">
      <c r="A402" s="301"/>
      <c r="B402" s="304"/>
      <c r="C402" s="305" t="s">
        <v>187</v>
      </c>
      <c r="D402" s="306"/>
      <c r="E402" s="307">
        <v>2.5649999999999999</v>
      </c>
      <c r="F402" s="308"/>
      <c r="G402" s="309"/>
      <c r="H402" s="310"/>
      <c r="I402" s="302"/>
      <c r="J402" s="311"/>
      <c r="K402" s="302"/>
      <c r="M402" s="303" t="s">
        <v>187</v>
      </c>
      <c r="O402" s="292"/>
    </row>
    <row r="403" spans="1:80">
      <c r="A403" s="293">
        <v>46</v>
      </c>
      <c r="B403" s="294" t="s">
        <v>441</v>
      </c>
      <c r="C403" s="295" t="s">
        <v>442</v>
      </c>
      <c r="D403" s="296" t="s">
        <v>164</v>
      </c>
      <c r="E403" s="297">
        <v>120.4276</v>
      </c>
      <c r="F403" s="297">
        <v>0</v>
      </c>
      <c r="G403" s="298">
        <f>E403*F403</f>
        <v>0</v>
      </c>
      <c r="H403" s="299">
        <v>4.6000000000000001E-4</v>
      </c>
      <c r="I403" s="300">
        <f>E403*H403</f>
        <v>5.5396696000000002E-2</v>
      </c>
      <c r="J403" s="299">
        <v>0</v>
      </c>
      <c r="K403" s="300">
        <f>E403*J403</f>
        <v>0</v>
      </c>
      <c r="O403" s="292">
        <v>2</v>
      </c>
      <c r="AA403" s="261">
        <v>1</v>
      </c>
      <c r="AB403" s="261">
        <v>7</v>
      </c>
      <c r="AC403" s="261">
        <v>7</v>
      </c>
      <c r="AZ403" s="261">
        <v>2</v>
      </c>
      <c r="BA403" s="261">
        <f>IF(AZ403=1,G403,0)</f>
        <v>0</v>
      </c>
      <c r="BB403" s="261">
        <f>IF(AZ403=2,G403,0)</f>
        <v>0</v>
      </c>
      <c r="BC403" s="261">
        <f>IF(AZ403=3,G403,0)</f>
        <v>0</v>
      </c>
      <c r="BD403" s="261">
        <f>IF(AZ403=4,G403,0)</f>
        <v>0</v>
      </c>
      <c r="BE403" s="261">
        <f>IF(AZ403=5,G403,0)</f>
        <v>0</v>
      </c>
      <c r="CA403" s="292">
        <v>1</v>
      </c>
      <c r="CB403" s="292">
        <v>7</v>
      </c>
    </row>
    <row r="404" spans="1:80">
      <c r="A404" s="301"/>
      <c r="B404" s="304"/>
      <c r="C404" s="305" t="s">
        <v>165</v>
      </c>
      <c r="D404" s="306"/>
      <c r="E404" s="307">
        <v>16.11</v>
      </c>
      <c r="F404" s="308"/>
      <c r="G404" s="309"/>
      <c r="H404" s="310"/>
      <c r="I404" s="302"/>
      <c r="J404" s="311"/>
      <c r="K404" s="302"/>
      <c r="M404" s="303" t="s">
        <v>165</v>
      </c>
      <c r="O404" s="292"/>
    </row>
    <row r="405" spans="1:80">
      <c r="A405" s="301"/>
      <c r="B405" s="304"/>
      <c r="C405" s="305" t="s">
        <v>166</v>
      </c>
      <c r="D405" s="306"/>
      <c r="E405" s="307">
        <v>4.59</v>
      </c>
      <c r="F405" s="308"/>
      <c r="G405" s="309"/>
      <c r="H405" s="310"/>
      <c r="I405" s="302"/>
      <c r="J405" s="311"/>
      <c r="K405" s="302"/>
      <c r="M405" s="303" t="s">
        <v>166</v>
      </c>
      <c r="O405" s="292"/>
    </row>
    <row r="406" spans="1:80">
      <c r="A406" s="301"/>
      <c r="B406" s="304"/>
      <c r="C406" s="305" t="s">
        <v>167</v>
      </c>
      <c r="D406" s="306"/>
      <c r="E406" s="307">
        <v>2.718</v>
      </c>
      <c r="F406" s="308"/>
      <c r="G406" s="309"/>
      <c r="H406" s="310"/>
      <c r="I406" s="302"/>
      <c r="J406" s="311"/>
      <c r="K406" s="302"/>
      <c r="M406" s="303" t="s">
        <v>167</v>
      </c>
      <c r="O406" s="292"/>
    </row>
    <row r="407" spans="1:80">
      <c r="A407" s="301"/>
      <c r="B407" s="304"/>
      <c r="C407" s="305" t="s">
        <v>168</v>
      </c>
      <c r="D407" s="306"/>
      <c r="E407" s="307">
        <v>6.1920000000000002</v>
      </c>
      <c r="F407" s="308"/>
      <c r="G407" s="309"/>
      <c r="H407" s="310"/>
      <c r="I407" s="302"/>
      <c r="J407" s="311"/>
      <c r="K407" s="302"/>
      <c r="M407" s="303" t="s">
        <v>168</v>
      </c>
      <c r="O407" s="292"/>
    </row>
    <row r="408" spans="1:80">
      <c r="A408" s="301"/>
      <c r="B408" s="304"/>
      <c r="C408" s="305" t="s">
        <v>169</v>
      </c>
      <c r="D408" s="306"/>
      <c r="E408" s="307">
        <v>2.4119999999999999</v>
      </c>
      <c r="F408" s="308"/>
      <c r="G408" s="309"/>
      <c r="H408" s="310"/>
      <c r="I408" s="302"/>
      <c r="J408" s="311"/>
      <c r="K408" s="302"/>
      <c r="M408" s="303" t="s">
        <v>169</v>
      </c>
      <c r="O408" s="292"/>
    </row>
    <row r="409" spans="1:80">
      <c r="A409" s="301"/>
      <c r="B409" s="304"/>
      <c r="C409" s="305" t="s">
        <v>170</v>
      </c>
      <c r="D409" s="306"/>
      <c r="E409" s="307">
        <v>2.9430000000000001</v>
      </c>
      <c r="F409" s="308"/>
      <c r="G409" s="309"/>
      <c r="H409" s="310"/>
      <c r="I409" s="302"/>
      <c r="J409" s="311"/>
      <c r="K409" s="302"/>
      <c r="M409" s="303" t="s">
        <v>170</v>
      </c>
      <c r="O409" s="292"/>
    </row>
    <row r="410" spans="1:80">
      <c r="A410" s="301"/>
      <c r="B410" s="304"/>
      <c r="C410" s="305" t="s">
        <v>171</v>
      </c>
      <c r="D410" s="306"/>
      <c r="E410" s="307">
        <v>2.79</v>
      </c>
      <c r="F410" s="308"/>
      <c r="G410" s="309"/>
      <c r="H410" s="310"/>
      <c r="I410" s="302"/>
      <c r="J410" s="311"/>
      <c r="K410" s="302"/>
      <c r="M410" s="303" t="s">
        <v>171</v>
      </c>
      <c r="O410" s="292"/>
    </row>
    <row r="411" spans="1:80">
      <c r="A411" s="301"/>
      <c r="B411" s="304"/>
      <c r="C411" s="305" t="s">
        <v>172</v>
      </c>
      <c r="D411" s="306"/>
      <c r="E411" s="307">
        <v>6.93</v>
      </c>
      <c r="F411" s="308"/>
      <c r="G411" s="309"/>
      <c r="H411" s="310"/>
      <c r="I411" s="302"/>
      <c r="J411" s="311"/>
      <c r="K411" s="302"/>
      <c r="M411" s="303" t="s">
        <v>172</v>
      </c>
      <c r="O411" s="292"/>
    </row>
    <row r="412" spans="1:80">
      <c r="A412" s="301"/>
      <c r="B412" s="304"/>
      <c r="C412" s="305" t="s">
        <v>173</v>
      </c>
      <c r="D412" s="306"/>
      <c r="E412" s="307">
        <v>9.5386000000000006</v>
      </c>
      <c r="F412" s="308"/>
      <c r="G412" s="309"/>
      <c r="H412" s="310"/>
      <c r="I412" s="302"/>
      <c r="J412" s="311"/>
      <c r="K412" s="302"/>
      <c r="M412" s="303" t="s">
        <v>173</v>
      </c>
      <c r="O412" s="292"/>
    </row>
    <row r="413" spans="1:80">
      <c r="A413" s="301"/>
      <c r="B413" s="304"/>
      <c r="C413" s="305" t="s">
        <v>174</v>
      </c>
      <c r="D413" s="306"/>
      <c r="E413" s="307">
        <v>4.95</v>
      </c>
      <c r="F413" s="308"/>
      <c r="G413" s="309"/>
      <c r="H413" s="310"/>
      <c r="I413" s="302"/>
      <c r="J413" s="311"/>
      <c r="K413" s="302"/>
      <c r="M413" s="303" t="s">
        <v>174</v>
      </c>
      <c r="O413" s="292"/>
    </row>
    <row r="414" spans="1:80">
      <c r="A414" s="301"/>
      <c r="B414" s="304"/>
      <c r="C414" s="305" t="s">
        <v>175</v>
      </c>
      <c r="D414" s="306"/>
      <c r="E414" s="307">
        <v>4.9139999999999997</v>
      </c>
      <c r="F414" s="308"/>
      <c r="G414" s="309"/>
      <c r="H414" s="310"/>
      <c r="I414" s="302"/>
      <c r="J414" s="311"/>
      <c r="K414" s="302"/>
      <c r="M414" s="303" t="s">
        <v>175</v>
      </c>
      <c r="O414" s="292"/>
    </row>
    <row r="415" spans="1:80">
      <c r="A415" s="301"/>
      <c r="B415" s="304"/>
      <c r="C415" s="305" t="s">
        <v>176</v>
      </c>
      <c r="D415" s="306"/>
      <c r="E415" s="307">
        <v>3.996</v>
      </c>
      <c r="F415" s="308"/>
      <c r="G415" s="309"/>
      <c r="H415" s="310"/>
      <c r="I415" s="302"/>
      <c r="J415" s="311"/>
      <c r="K415" s="302"/>
      <c r="M415" s="303" t="s">
        <v>176</v>
      </c>
      <c r="O415" s="292"/>
    </row>
    <row r="416" spans="1:80">
      <c r="A416" s="301"/>
      <c r="B416" s="304"/>
      <c r="C416" s="305" t="s">
        <v>177</v>
      </c>
      <c r="D416" s="306"/>
      <c r="E416" s="307">
        <v>5.6159999999999997</v>
      </c>
      <c r="F416" s="308"/>
      <c r="G416" s="309"/>
      <c r="H416" s="310"/>
      <c r="I416" s="302"/>
      <c r="J416" s="311"/>
      <c r="K416" s="302"/>
      <c r="M416" s="303" t="s">
        <v>177</v>
      </c>
      <c r="O416" s="292"/>
    </row>
    <row r="417" spans="1:80">
      <c r="A417" s="301"/>
      <c r="B417" s="304"/>
      <c r="C417" s="305" t="s">
        <v>178</v>
      </c>
      <c r="D417" s="306"/>
      <c r="E417" s="307">
        <v>7.101</v>
      </c>
      <c r="F417" s="308"/>
      <c r="G417" s="309"/>
      <c r="H417" s="310"/>
      <c r="I417" s="302"/>
      <c r="J417" s="311"/>
      <c r="K417" s="302"/>
      <c r="M417" s="303" t="s">
        <v>178</v>
      </c>
      <c r="O417" s="292"/>
    </row>
    <row r="418" spans="1:80">
      <c r="A418" s="301"/>
      <c r="B418" s="304"/>
      <c r="C418" s="305" t="s">
        <v>179</v>
      </c>
      <c r="D418" s="306"/>
      <c r="E418" s="307">
        <v>7.3620000000000001</v>
      </c>
      <c r="F418" s="308"/>
      <c r="G418" s="309"/>
      <c r="H418" s="310"/>
      <c r="I418" s="302"/>
      <c r="J418" s="311"/>
      <c r="K418" s="302"/>
      <c r="M418" s="303" t="s">
        <v>179</v>
      </c>
      <c r="O418" s="292"/>
    </row>
    <row r="419" spans="1:80">
      <c r="A419" s="301"/>
      <c r="B419" s="304"/>
      <c r="C419" s="305" t="s">
        <v>180</v>
      </c>
      <c r="D419" s="306"/>
      <c r="E419" s="307">
        <v>8.4689999999999994</v>
      </c>
      <c r="F419" s="308"/>
      <c r="G419" s="309"/>
      <c r="H419" s="310"/>
      <c r="I419" s="302"/>
      <c r="J419" s="311"/>
      <c r="K419" s="302"/>
      <c r="M419" s="303" t="s">
        <v>180</v>
      </c>
      <c r="O419" s="292"/>
    </row>
    <row r="420" spans="1:80">
      <c r="A420" s="301"/>
      <c r="B420" s="304"/>
      <c r="C420" s="305" t="s">
        <v>181</v>
      </c>
      <c r="D420" s="306"/>
      <c r="E420" s="307">
        <v>2.6909999999999998</v>
      </c>
      <c r="F420" s="308"/>
      <c r="G420" s="309"/>
      <c r="H420" s="310"/>
      <c r="I420" s="302"/>
      <c r="J420" s="311"/>
      <c r="K420" s="302"/>
      <c r="M420" s="303" t="s">
        <v>181</v>
      </c>
      <c r="O420" s="292"/>
    </row>
    <row r="421" spans="1:80">
      <c r="A421" s="301"/>
      <c r="B421" s="304"/>
      <c r="C421" s="305" t="s">
        <v>182</v>
      </c>
      <c r="D421" s="306"/>
      <c r="E421" s="307">
        <v>4.3019999999999996</v>
      </c>
      <c r="F421" s="308"/>
      <c r="G421" s="309"/>
      <c r="H421" s="310"/>
      <c r="I421" s="302"/>
      <c r="J421" s="311"/>
      <c r="K421" s="302"/>
      <c r="M421" s="303" t="s">
        <v>182</v>
      </c>
      <c r="O421" s="292"/>
    </row>
    <row r="422" spans="1:80">
      <c r="A422" s="301"/>
      <c r="B422" s="304"/>
      <c r="C422" s="305" t="s">
        <v>183</v>
      </c>
      <c r="D422" s="306"/>
      <c r="E422" s="307">
        <v>4.7969999999999997</v>
      </c>
      <c r="F422" s="308"/>
      <c r="G422" s="309"/>
      <c r="H422" s="310"/>
      <c r="I422" s="302"/>
      <c r="J422" s="311"/>
      <c r="K422" s="302"/>
      <c r="M422" s="303" t="s">
        <v>183</v>
      </c>
      <c r="O422" s="292"/>
    </row>
    <row r="423" spans="1:80">
      <c r="A423" s="301"/>
      <c r="B423" s="304"/>
      <c r="C423" s="305" t="s">
        <v>184</v>
      </c>
      <c r="D423" s="306"/>
      <c r="E423" s="307">
        <v>2.7810000000000001</v>
      </c>
      <c r="F423" s="308"/>
      <c r="G423" s="309"/>
      <c r="H423" s="310"/>
      <c r="I423" s="302"/>
      <c r="J423" s="311"/>
      <c r="K423" s="302"/>
      <c r="M423" s="303" t="s">
        <v>184</v>
      </c>
      <c r="O423" s="292"/>
    </row>
    <row r="424" spans="1:80">
      <c r="A424" s="301"/>
      <c r="B424" s="304"/>
      <c r="C424" s="305" t="s">
        <v>185</v>
      </c>
      <c r="D424" s="306"/>
      <c r="E424" s="307">
        <v>2.2229999999999999</v>
      </c>
      <c r="F424" s="308"/>
      <c r="G424" s="309"/>
      <c r="H424" s="310"/>
      <c r="I424" s="302"/>
      <c r="J424" s="311"/>
      <c r="K424" s="302"/>
      <c r="M424" s="303" t="s">
        <v>185</v>
      </c>
      <c r="O424" s="292"/>
    </row>
    <row r="425" spans="1:80">
      <c r="A425" s="301"/>
      <c r="B425" s="304"/>
      <c r="C425" s="305" t="s">
        <v>186</v>
      </c>
      <c r="D425" s="306"/>
      <c r="E425" s="307">
        <v>4.4370000000000003</v>
      </c>
      <c r="F425" s="308"/>
      <c r="G425" s="309"/>
      <c r="H425" s="310"/>
      <c r="I425" s="302"/>
      <c r="J425" s="311"/>
      <c r="K425" s="302"/>
      <c r="M425" s="303" t="s">
        <v>186</v>
      </c>
      <c r="O425" s="292"/>
    </row>
    <row r="426" spans="1:80">
      <c r="A426" s="301"/>
      <c r="B426" s="304"/>
      <c r="C426" s="305" t="s">
        <v>187</v>
      </c>
      <c r="D426" s="306"/>
      <c r="E426" s="307">
        <v>2.5649999999999999</v>
      </c>
      <c r="F426" s="308"/>
      <c r="G426" s="309"/>
      <c r="H426" s="310"/>
      <c r="I426" s="302"/>
      <c r="J426" s="311"/>
      <c r="K426" s="302"/>
      <c r="M426" s="303" t="s">
        <v>187</v>
      </c>
      <c r="O426" s="292"/>
    </row>
    <row r="427" spans="1:80">
      <c r="A427" s="312"/>
      <c r="B427" s="313" t="s">
        <v>99</v>
      </c>
      <c r="C427" s="314" t="s">
        <v>438</v>
      </c>
      <c r="D427" s="315"/>
      <c r="E427" s="316"/>
      <c r="F427" s="317"/>
      <c r="G427" s="318">
        <f>SUM(G378:G426)</f>
        <v>0</v>
      </c>
      <c r="H427" s="319"/>
      <c r="I427" s="320">
        <f>SUM(I378:I426)</f>
        <v>7.3460836000000002E-2</v>
      </c>
      <c r="J427" s="319"/>
      <c r="K427" s="320">
        <f>SUM(K378:K426)</f>
        <v>0</v>
      </c>
      <c r="O427" s="292">
        <v>4</v>
      </c>
      <c r="BA427" s="321">
        <f>SUM(BA378:BA426)</f>
        <v>0</v>
      </c>
      <c r="BB427" s="321">
        <f>SUM(BB378:BB426)</f>
        <v>0</v>
      </c>
      <c r="BC427" s="321">
        <f>SUM(BC378:BC426)</f>
        <v>0</v>
      </c>
      <c r="BD427" s="321">
        <f>SUM(BD378:BD426)</f>
        <v>0</v>
      </c>
      <c r="BE427" s="321">
        <f>SUM(BE378:BE426)</f>
        <v>0</v>
      </c>
    </row>
    <row r="428" spans="1:80">
      <c r="A428" s="282" t="s">
        <v>97</v>
      </c>
      <c r="B428" s="283" t="s">
        <v>443</v>
      </c>
      <c r="C428" s="284" t="s">
        <v>444</v>
      </c>
      <c r="D428" s="285"/>
      <c r="E428" s="286"/>
      <c r="F428" s="286"/>
      <c r="G428" s="287"/>
      <c r="H428" s="288"/>
      <c r="I428" s="289"/>
      <c r="J428" s="290"/>
      <c r="K428" s="291"/>
      <c r="O428" s="292">
        <v>1</v>
      </c>
    </row>
    <row r="429" spans="1:80">
      <c r="A429" s="293">
        <v>47</v>
      </c>
      <c r="B429" s="294" t="s">
        <v>446</v>
      </c>
      <c r="C429" s="295" t="s">
        <v>447</v>
      </c>
      <c r="D429" s="296" t="s">
        <v>376</v>
      </c>
      <c r="E429" s="297">
        <v>5.1334523000000001</v>
      </c>
      <c r="F429" s="297">
        <v>0</v>
      </c>
      <c r="G429" s="298">
        <f>E429*F429</f>
        <v>0</v>
      </c>
      <c r="H429" s="299">
        <v>0</v>
      </c>
      <c r="I429" s="300">
        <f>E429*H429</f>
        <v>0</v>
      </c>
      <c r="J429" s="299"/>
      <c r="K429" s="300">
        <f>E429*J429</f>
        <v>0</v>
      </c>
      <c r="O429" s="292">
        <v>2</v>
      </c>
      <c r="AA429" s="261">
        <v>8</v>
      </c>
      <c r="AB429" s="261">
        <v>1</v>
      </c>
      <c r="AC429" s="261">
        <v>3</v>
      </c>
      <c r="AZ429" s="261">
        <v>1</v>
      </c>
      <c r="BA429" s="261">
        <f>IF(AZ429=1,G429,0)</f>
        <v>0</v>
      </c>
      <c r="BB429" s="261">
        <f>IF(AZ429=2,G429,0)</f>
        <v>0</v>
      </c>
      <c r="BC429" s="261">
        <f>IF(AZ429=3,G429,0)</f>
        <v>0</v>
      </c>
      <c r="BD429" s="261">
        <f>IF(AZ429=4,G429,0)</f>
        <v>0</v>
      </c>
      <c r="BE429" s="261">
        <f>IF(AZ429=5,G429,0)</f>
        <v>0</v>
      </c>
      <c r="CA429" s="292">
        <v>8</v>
      </c>
      <c r="CB429" s="292">
        <v>1</v>
      </c>
    </row>
    <row r="430" spans="1:80">
      <c r="A430" s="293">
        <v>48</v>
      </c>
      <c r="B430" s="294" t="s">
        <v>448</v>
      </c>
      <c r="C430" s="295" t="s">
        <v>449</v>
      </c>
      <c r="D430" s="296" t="s">
        <v>376</v>
      </c>
      <c r="E430" s="297">
        <v>5.1334523000000001</v>
      </c>
      <c r="F430" s="297">
        <v>0</v>
      </c>
      <c r="G430" s="298">
        <f>E430*F430</f>
        <v>0</v>
      </c>
      <c r="H430" s="299">
        <v>0</v>
      </c>
      <c r="I430" s="300">
        <f>E430*H430</f>
        <v>0</v>
      </c>
      <c r="J430" s="299"/>
      <c r="K430" s="300">
        <f>E430*J430</f>
        <v>0</v>
      </c>
      <c r="O430" s="292">
        <v>2</v>
      </c>
      <c r="AA430" s="261">
        <v>8</v>
      </c>
      <c r="AB430" s="261">
        <v>1</v>
      </c>
      <c r="AC430" s="261">
        <v>3</v>
      </c>
      <c r="AZ430" s="261">
        <v>1</v>
      </c>
      <c r="BA430" s="261">
        <f>IF(AZ430=1,G430,0)</f>
        <v>0</v>
      </c>
      <c r="BB430" s="261">
        <f>IF(AZ430=2,G430,0)</f>
        <v>0</v>
      </c>
      <c r="BC430" s="261">
        <f>IF(AZ430=3,G430,0)</f>
        <v>0</v>
      </c>
      <c r="BD430" s="261">
        <f>IF(AZ430=4,G430,0)</f>
        <v>0</v>
      </c>
      <c r="BE430" s="261">
        <f>IF(AZ430=5,G430,0)</f>
        <v>0</v>
      </c>
      <c r="CA430" s="292">
        <v>8</v>
      </c>
      <c r="CB430" s="292">
        <v>1</v>
      </c>
    </row>
    <row r="431" spans="1:80">
      <c r="A431" s="293">
        <v>49</v>
      </c>
      <c r="B431" s="294" t="s">
        <v>450</v>
      </c>
      <c r="C431" s="295" t="s">
        <v>451</v>
      </c>
      <c r="D431" s="296" t="s">
        <v>376</v>
      </c>
      <c r="E431" s="297">
        <v>77.001784499999999</v>
      </c>
      <c r="F431" s="297">
        <v>0</v>
      </c>
      <c r="G431" s="298">
        <f>E431*F431</f>
        <v>0</v>
      </c>
      <c r="H431" s="299">
        <v>0</v>
      </c>
      <c r="I431" s="300">
        <f>E431*H431</f>
        <v>0</v>
      </c>
      <c r="J431" s="299"/>
      <c r="K431" s="300">
        <f>E431*J431</f>
        <v>0</v>
      </c>
      <c r="O431" s="292">
        <v>2</v>
      </c>
      <c r="AA431" s="261">
        <v>8</v>
      </c>
      <c r="AB431" s="261">
        <v>1</v>
      </c>
      <c r="AC431" s="261">
        <v>3</v>
      </c>
      <c r="AZ431" s="261">
        <v>1</v>
      </c>
      <c r="BA431" s="261">
        <f>IF(AZ431=1,G431,0)</f>
        <v>0</v>
      </c>
      <c r="BB431" s="261">
        <f>IF(AZ431=2,G431,0)</f>
        <v>0</v>
      </c>
      <c r="BC431" s="261">
        <f>IF(AZ431=3,G431,0)</f>
        <v>0</v>
      </c>
      <c r="BD431" s="261">
        <f>IF(AZ431=4,G431,0)</f>
        <v>0</v>
      </c>
      <c r="BE431" s="261">
        <f>IF(AZ431=5,G431,0)</f>
        <v>0</v>
      </c>
      <c r="CA431" s="292">
        <v>8</v>
      </c>
      <c r="CB431" s="292">
        <v>1</v>
      </c>
    </row>
    <row r="432" spans="1:80">
      <c r="A432" s="293">
        <v>50</v>
      </c>
      <c r="B432" s="294" t="s">
        <v>452</v>
      </c>
      <c r="C432" s="295" t="s">
        <v>453</v>
      </c>
      <c r="D432" s="296" t="s">
        <v>376</v>
      </c>
      <c r="E432" s="297">
        <v>5.1334523000000001</v>
      </c>
      <c r="F432" s="297">
        <v>0</v>
      </c>
      <c r="G432" s="298">
        <f>E432*F432</f>
        <v>0</v>
      </c>
      <c r="H432" s="299">
        <v>0</v>
      </c>
      <c r="I432" s="300">
        <f>E432*H432</f>
        <v>0</v>
      </c>
      <c r="J432" s="299"/>
      <c r="K432" s="300">
        <f>E432*J432</f>
        <v>0</v>
      </c>
      <c r="O432" s="292">
        <v>2</v>
      </c>
      <c r="AA432" s="261">
        <v>8</v>
      </c>
      <c r="AB432" s="261">
        <v>0</v>
      </c>
      <c r="AC432" s="261">
        <v>3</v>
      </c>
      <c r="AZ432" s="261">
        <v>1</v>
      </c>
      <c r="BA432" s="261">
        <f>IF(AZ432=1,G432,0)</f>
        <v>0</v>
      </c>
      <c r="BB432" s="261">
        <f>IF(AZ432=2,G432,0)</f>
        <v>0</v>
      </c>
      <c r="BC432" s="261">
        <f>IF(AZ432=3,G432,0)</f>
        <v>0</v>
      </c>
      <c r="BD432" s="261">
        <f>IF(AZ432=4,G432,0)</f>
        <v>0</v>
      </c>
      <c r="BE432" s="261">
        <f>IF(AZ432=5,G432,0)</f>
        <v>0</v>
      </c>
      <c r="CA432" s="292">
        <v>8</v>
      </c>
      <c r="CB432" s="292">
        <v>0</v>
      </c>
    </row>
    <row r="433" spans="1:80">
      <c r="A433" s="293">
        <v>51</v>
      </c>
      <c r="B433" s="294" t="s">
        <v>454</v>
      </c>
      <c r="C433" s="295" t="s">
        <v>455</v>
      </c>
      <c r="D433" s="296" t="s">
        <v>376</v>
      </c>
      <c r="E433" s="297">
        <v>5.1334523000000001</v>
      </c>
      <c r="F433" s="297">
        <v>0</v>
      </c>
      <c r="G433" s="298">
        <f>E433*F433</f>
        <v>0</v>
      </c>
      <c r="H433" s="299">
        <v>0</v>
      </c>
      <c r="I433" s="300">
        <f>E433*H433</f>
        <v>0</v>
      </c>
      <c r="J433" s="299"/>
      <c r="K433" s="300">
        <f>E433*J433</f>
        <v>0</v>
      </c>
      <c r="O433" s="292">
        <v>2</v>
      </c>
      <c r="AA433" s="261">
        <v>8</v>
      </c>
      <c r="AB433" s="261">
        <v>1</v>
      </c>
      <c r="AC433" s="261">
        <v>3</v>
      </c>
      <c r="AZ433" s="261">
        <v>1</v>
      </c>
      <c r="BA433" s="261">
        <f>IF(AZ433=1,G433,0)</f>
        <v>0</v>
      </c>
      <c r="BB433" s="261">
        <f>IF(AZ433=2,G433,0)</f>
        <v>0</v>
      </c>
      <c r="BC433" s="261">
        <f>IF(AZ433=3,G433,0)</f>
        <v>0</v>
      </c>
      <c r="BD433" s="261">
        <f>IF(AZ433=4,G433,0)</f>
        <v>0</v>
      </c>
      <c r="BE433" s="261">
        <f>IF(AZ433=5,G433,0)</f>
        <v>0</v>
      </c>
      <c r="CA433" s="292">
        <v>8</v>
      </c>
      <c r="CB433" s="292">
        <v>1</v>
      </c>
    </row>
    <row r="434" spans="1:80">
      <c r="A434" s="312"/>
      <c r="B434" s="313" t="s">
        <v>99</v>
      </c>
      <c r="C434" s="314" t="s">
        <v>445</v>
      </c>
      <c r="D434" s="315"/>
      <c r="E434" s="316"/>
      <c r="F434" s="317"/>
      <c r="G434" s="318">
        <f>SUM(G428:G433)</f>
        <v>0</v>
      </c>
      <c r="H434" s="319"/>
      <c r="I434" s="320">
        <f>SUM(I428:I433)</f>
        <v>0</v>
      </c>
      <c r="J434" s="319"/>
      <c r="K434" s="320">
        <f>SUM(K428:K433)</f>
        <v>0</v>
      </c>
      <c r="O434" s="292">
        <v>4</v>
      </c>
      <c r="BA434" s="321">
        <f>SUM(BA428:BA433)</f>
        <v>0</v>
      </c>
      <c r="BB434" s="321">
        <f>SUM(BB428:BB433)</f>
        <v>0</v>
      </c>
      <c r="BC434" s="321">
        <f>SUM(BC428:BC433)</f>
        <v>0</v>
      </c>
      <c r="BD434" s="321">
        <f>SUM(BD428:BD433)</f>
        <v>0</v>
      </c>
      <c r="BE434" s="321">
        <f>SUM(BE428:BE433)</f>
        <v>0</v>
      </c>
    </row>
    <row r="435" spans="1:80">
      <c r="E435" s="261"/>
    </row>
    <row r="436" spans="1:80">
      <c r="E436" s="261"/>
    </row>
    <row r="437" spans="1:80">
      <c r="E437" s="261"/>
    </row>
    <row r="438" spans="1:80">
      <c r="E438" s="261"/>
    </row>
    <row r="439" spans="1:80">
      <c r="E439" s="261"/>
    </row>
    <row r="440" spans="1:80">
      <c r="E440" s="261"/>
    </row>
    <row r="441" spans="1:80">
      <c r="E441" s="261"/>
    </row>
    <row r="442" spans="1:80">
      <c r="E442" s="261"/>
    </row>
    <row r="443" spans="1:80">
      <c r="E443" s="261"/>
    </row>
    <row r="444" spans="1:80">
      <c r="E444" s="261"/>
    </row>
    <row r="445" spans="1:80">
      <c r="E445" s="261"/>
    </row>
    <row r="446" spans="1:80">
      <c r="E446" s="261"/>
    </row>
    <row r="447" spans="1:80">
      <c r="E447" s="261"/>
    </row>
    <row r="448" spans="1:80">
      <c r="E448" s="261"/>
    </row>
    <row r="449" spans="1:7">
      <c r="E449" s="261"/>
    </row>
    <row r="450" spans="1:7">
      <c r="E450" s="261"/>
    </row>
    <row r="451" spans="1:7">
      <c r="E451" s="261"/>
    </row>
    <row r="452" spans="1:7">
      <c r="E452" s="261"/>
    </row>
    <row r="453" spans="1:7">
      <c r="E453" s="261"/>
    </row>
    <row r="454" spans="1:7">
      <c r="E454" s="261"/>
    </row>
    <row r="455" spans="1:7">
      <c r="E455" s="261"/>
    </row>
    <row r="456" spans="1:7">
      <c r="E456" s="261"/>
    </row>
    <row r="457" spans="1:7">
      <c r="E457" s="261"/>
    </row>
    <row r="458" spans="1:7">
      <c r="A458" s="311"/>
      <c r="B458" s="311"/>
      <c r="C458" s="311"/>
      <c r="D458" s="311"/>
      <c r="E458" s="311"/>
      <c r="F458" s="311"/>
      <c r="G458" s="311"/>
    </row>
    <row r="459" spans="1:7">
      <c r="A459" s="311"/>
      <c r="B459" s="311"/>
      <c r="C459" s="311"/>
      <c r="D459" s="311"/>
      <c r="E459" s="311"/>
      <c r="F459" s="311"/>
      <c r="G459" s="311"/>
    </row>
    <row r="460" spans="1:7">
      <c r="A460" s="311"/>
      <c r="B460" s="311"/>
      <c r="C460" s="311"/>
      <c r="D460" s="311"/>
      <c r="E460" s="311"/>
      <c r="F460" s="311"/>
      <c r="G460" s="311"/>
    </row>
    <row r="461" spans="1:7">
      <c r="A461" s="311"/>
      <c r="B461" s="311"/>
      <c r="C461" s="311"/>
      <c r="D461" s="311"/>
      <c r="E461" s="311"/>
      <c r="F461" s="311"/>
      <c r="G461" s="311"/>
    </row>
    <row r="462" spans="1:7">
      <c r="E462" s="261"/>
    </row>
    <row r="463" spans="1:7">
      <c r="E463" s="261"/>
    </row>
    <row r="464" spans="1:7">
      <c r="E464" s="261"/>
    </row>
    <row r="465" spans="5:5">
      <c r="E465" s="261"/>
    </row>
    <row r="466" spans="5:5">
      <c r="E466" s="261"/>
    </row>
    <row r="467" spans="5:5">
      <c r="E467" s="261"/>
    </row>
    <row r="468" spans="5:5">
      <c r="E468" s="261"/>
    </row>
    <row r="469" spans="5:5">
      <c r="E469" s="261"/>
    </row>
    <row r="470" spans="5:5">
      <c r="E470" s="261"/>
    </row>
    <row r="471" spans="5:5">
      <c r="E471" s="261"/>
    </row>
    <row r="472" spans="5:5">
      <c r="E472" s="261"/>
    </row>
    <row r="473" spans="5:5">
      <c r="E473" s="261"/>
    </row>
    <row r="474" spans="5:5">
      <c r="E474" s="261"/>
    </row>
    <row r="475" spans="5:5">
      <c r="E475" s="261"/>
    </row>
    <row r="476" spans="5:5">
      <c r="E476" s="261"/>
    </row>
    <row r="477" spans="5:5">
      <c r="E477" s="261"/>
    </row>
    <row r="478" spans="5:5">
      <c r="E478" s="261"/>
    </row>
    <row r="479" spans="5:5">
      <c r="E479" s="261"/>
    </row>
    <row r="480" spans="5:5">
      <c r="E480" s="261"/>
    </row>
    <row r="481" spans="1:7">
      <c r="E481" s="261"/>
    </row>
    <row r="482" spans="1:7">
      <c r="E482" s="261"/>
    </row>
    <row r="483" spans="1:7">
      <c r="E483" s="261"/>
    </row>
    <row r="484" spans="1:7">
      <c r="E484" s="261"/>
    </row>
    <row r="485" spans="1:7">
      <c r="E485" s="261"/>
    </row>
    <row r="486" spans="1:7">
      <c r="E486" s="261"/>
    </row>
    <row r="487" spans="1:7">
      <c r="E487" s="261"/>
    </row>
    <row r="488" spans="1:7">
      <c r="E488" s="261"/>
    </row>
    <row r="489" spans="1:7">
      <c r="E489" s="261"/>
    </row>
    <row r="490" spans="1:7">
      <c r="E490" s="261"/>
    </row>
    <row r="491" spans="1:7">
      <c r="E491" s="261"/>
    </row>
    <row r="492" spans="1:7">
      <c r="E492" s="261"/>
    </row>
    <row r="493" spans="1:7">
      <c r="A493" s="322"/>
      <c r="B493" s="322"/>
    </row>
    <row r="494" spans="1:7">
      <c r="A494" s="311"/>
      <c r="B494" s="311"/>
      <c r="C494" s="323"/>
      <c r="D494" s="323"/>
      <c r="E494" s="324"/>
      <c r="F494" s="323"/>
      <c r="G494" s="325"/>
    </row>
    <row r="495" spans="1:7">
      <c r="A495" s="326"/>
      <c r="B495" s="326"/>
      <c r="C495" s="311"/>
      <c r="D495" s="311"/>
      <c r="E495" s="327"/>
      <c r="F495" s="311"/>
      <c r="G495" s="311"/>
    </row>
    <row r="496" spans="1:7">
      <c r="A496" s="311"/>
      <c r="B496" s="311"/>
      <c r="C496" s="311"/>
      <c r="D496" s="311"/>
      <c r="E496" s="327"/>
      <c r="F496" s="311"/>
      <c r="G496" s="311"/>
    </row>
    <row r="497" spans="1:7">
      <c r="A497" s="311"/>
      <c r="B497" s="311"/>
      <c r="C497" s="311"/>
      <c r="D497" s="311"/>
      <c r="E497" s="327"/>
      <c r="F497" s="311"/>
      <c r="G497" s="311"/>
    </row>
    <row r="498" spans="1:7">
      <c r="A498" s="311"/>
      <c r="B498" s="311"/>
      <c r="C498" s="311"/>
      <c r="D498" s="311"/>
      <c r="E498" s="327"/>
      <c r="F498" s="311"/>
      <c r="G498" s="311"/>
    </row>
    <row r="499" spans="1:7">
      <c r="A499" s="311"/>
      <c r="B499" s="311"/>
      <c r="C499" s="311"/>
      <c r="D499" s="311"/>
      <c r="E499" s="327"/>
      <c r="F499" s="311"/>
      <c r="G499" s="311"/>
    </row>
    <row r="500" spans="1:7">
      <c r="A500" s="311"/>
      <c r="B500" s="311"/>
      <c r="C500" s="311"/>
      <c r="D500" s="311"/>
      <c r="E500" s="327"/>
      <c r="F500" s="311"/>
      <c r="G500" s="311"/>
    </row>
    <row r="501" spans="1:7">
      <c r="A501" s="311"/>
      <c r="B501" s="311"/>
      <c r="C501" s="311"/>
      <c r="D501" s="311"/>
      <c r="E501" s="327"/>
      <c r="F501" s="311"/>
      <c r="G501" s="311"/>
    </row>
    <row r="502" spans="1:7">
      <c r="A502" s="311"/>
      <c r="B502" s="311"/>
      <c r="C502" s="311"/>
      <c r="D502" s="311"/>
      <c r="E502" s="327"/>
      <c r="F502" s="311"/>
      <c r="G502" s="311"/>
    </row>
    <row r="503" spans="1:7">
      <c r="A503" s="311"/>
      <c r="B503" s="311"/>
      <c r="C503" s="311"/>
      <c r="D503" s="311"/>
      <c r="E503" s="327"/>
      <c r="F503" s="311"/>
      <c r="G503" s="311"/>
    </row>
    <row r="504" spans="1:7">
      <c r="A504" s="311"/>
      <c r="B504" s="311"/>
      <c r="C504" s="311"/>
      <c r="D504" s="311"/>
      <c r="E504" s="327"/>
      <c r="F504" s="311"/>
      <c r="G504" s="311"/>
    </row>
    <row r="505" spans="1:7">
      <c r="A505" s="311"/>
      <c r="B505" s="311"/>
      <c r="C505" s="311"/>
      <c r="D505" s="311"/>
      <c r="E505" s="327"/>
      <c r="F505" s="311"/>
      <c r="G505" s="311"/>
    </row>
    <row r="506" spans="1:7">
      <c r="A506" s="311"/>
      <c r="B506" s="311"/>
      <c r="C506" s="311"/>
      <c r="D506" s="311"/>
      <c r="E506" s="327"/>
      <c r="F506" s="311"/>
      <c r="G506" s="311"/>
    </row>
    <row r="507" spans="1:7">
      <c r="A507" s="311"/>
      <c r="B507" s="311"/>
      <c r="C507" s="311"/>
      <c r="D507" s="311"/>
      <c r="E507" s="327"/>
      <c r="F507" s="311"/>
      <c r="G507" s="311"/>
    </row>
  </sheetData>
  <mergeCells count="359">
    <mergeCell ref="C424:D424"/>
    <mergeCell ref="C425:D425"/>
    <mergeCell ref="C426:D426"/>
    <mergeCell ref="C418:D418"/>
    <mergeCell ref="C419:D419"/>
    <mergeCell ref="C420:D420"/>
    <mergeCell ref="C421:D421"/>
    <mergeCell ref="C422:D422"/>
    <mergeCell ref="C423:D423"/>
    <mergeCell ref="C412:D412"/>
    <mergeCell ref="C413:D413"/>
    <mergeCell ref="C414:D414"/>
    <mergeCell ref="C415:D415"/>
    <mergeCell ref="C416:D416"/>
    <mergeCell ref="C417:D417"/>
    <mergeCell ref="C406:D406"/>
    <mergeCell ref="C407:D407"/>
    <mergeCell ref="C408:D408"/>
    <mergeCell ref="C409:D409"/>
    <mergeCell ref="C410:D410"/>
    <mergeCell ref="C411:D411"/>
    <mergeCell ref="C399:D399"/>
    <mergeCell ref="C400:D400"/>
    <mergeCell ref="C401:D401"/>
    <mergeCell ref="C402:D402"/>
    <mergeCell ref="C404:D404"/>
    <mergeCell ref="C405:D405"/>
    <mergeCell ref="C393:D393"/>
    <mergeCell ref="C394:D394"/>
    <mergeCell ref="C395:D395"/>
    <mergeCell ref="C396:D396"/>
    <mergeCell ref="C397:D397"/>
    <mergeCell ref="C398:D398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70:D370"/>
    <mergeCell ref="C371:D371"/>
    <mergeCell ref="C372:D372"/>
    <mergeCell ref="C373:D373"/>
    <mergeCell ref="C375:D375"/>
    <mergeCell ref="C389:D389"/>
    <mergeCell ref="C390:D390"/>
    <mergeCell ref="C391:D391"/>
    <mergeCell ref="C392:D392"/>
    <mergeCell ref="C364:D364"/>
    <mergeCell ref="C365:D365"/>
    <mergeCell ref="C366:D366"/>
    <mergeCell ref="C367:D367"/>
    <mergeCell ref="C368:D368"/>
    <mergeCell ref="C369:D369"/>
    <mergeCell ref="C358:D358"/>
    <mergeCell ref="C359:D359"/>
    <mergeCell ref="C360:D360"/>
    <mergeCell ref="C361:D361"/>
    <mergeCell ref="C362:D362"/>
    <mergeCell ref="C363:D363"/>
    <mergeCell ref="C352:D352"/>
    <mergeCell ref="C353:D353"/>
    <mergeCell ref="C354:D354"/>
    <mergeCell ref="C355:D355"/>
    <mergeCell ref="C356:D356"/>
    <mergeCell ref="C357:D357"/>
    <mergeCell ref="C342:D342"/>
    <mergeCell ref="C343:D343"/>
    <mergeCell ref="C344:D344"/>
    <mergeCell ref="C346:D346"/>
    <mergeCell ref="C347:D347"/>
    <mergeCell ref="C348:D348"/>
    <mergeCell ref="C349:D349"/>
    <mergeCell ref="C351:D351"/>
    <mergeCell ref="C333:D333"/>
    <mergeCell ref="C334:D334"/>
    <mergeCell ref="C335:D335"/>
    <mergeCell ref="C336:D336"/>
    <mergeCell ref="C337:D337"/>
    <mergeCell ref="C338:D338"/>
    <mergeCell ref="C327:D327"/>
    <mergeCell ref="C328:D328"/>
    <mergeCell ref="C329:D329"/>
    <mergeCell ref="C330:D330"/>
    <mergeCell ref="C331:D331"/>
    <mergeCell ref="C332:D332"/>
    <mergeCell ref="C321:D321"/>
    <mergeCell ref="C322:D322"/>
    <mergeCell ref="C323:D323"/>
    <mergeCell ref="C324:D324"/>
    <mergeCell ref="C325:D325"/>
    <mergeCell ref="C326:D326"/>
    <mergeCell ref="C309:D309"/>
    <mergeCell ref="C310:D310"/>
    <mergeCell ref="C311:D311"/>
    <mergeCell ref="C316:D316"/>
    <mergeCell ref="C317:D317"/>
    <mergeCell ref="C318:D318"/>
    <mergeCell ref="C319:D319"/>
    <mergeCell ref="C320:D320"/>
    <mergeCell ref="C303:D303"/>
    <mergeCell ref="C304:D304"/>
    <mergeCell ref="C305:D305"/>
    <mergeCell ref="C306:D306"/>
    <mergeCell ref="C307:D307"/>
    <mergeCell ref="C308:D308"/>
    <mergeCell ref="C296:D296"/>
    <mergeCell ref="C297:D297"/>
    <mergeCell ref="C299:D299"/>
    <mergeCell ref="C300:D300"/>
    <mergeCell ref="C301:D301"/>
    <mergeCell ref="C302:D302"/>
    <mergeCell ref="C290:D290"/>
    <mergeCell ref="C291:D291"/>
    <mergeCell ref="C292:D292"/>
    <mergeCell ref="C293:D293"/>
    <mergeCell ref="C294:D294"/>
    <mergeCell ref="C295:D295"/>
    <mergeCell ref="C278:D278"/>
    <mergeCell ref="C285:D285"/>
    <mergeCell ref="C286:D286"/>
    <mergeCell ref="C287:D287"/>
    <mergeCell ref="C288:D288"/>
    <mergeCell ref="C289:D289"/>
    <mergeCell ref="C272:D272"/>
    <mergeCell ref="C273:D273"/>
    <mergeCell ref="C274:D274"/>
    <mergeCell ref="C275:D275"/>
    <mergeCell ref="C276:D276"/>
    <mergeCell ref="C277:D277"/>
    <mergeCell ref="C266:D266"/>
    <mergeCell ref="C267:D267"/>
    <mergeCell ref="C268:D268"/>
    <mergeCell ref="C269:D269"/>
    <mergeCell ref="C270:D270"/>
    <mergeCell ref="C271:D271"/>
    <mergeCell ref="C260:D260"/>
    <mergeCell ref="C261:D261"/>
    <mergeCell ref="C262:D262"/>
    <mergeCell ref="C263:D263"/>
    <mergeCell ref="C264:D264"/>
    <mergeCell ref="C265:D265"/>
    <mergeCell ref="C253:D253"/>
    <mergeCell ref="C254:D254"/>
    <mergeCell ref="C256:D256"/>
    <mergeCell ref="C257:D257"/>
    <mergeCell ref="C258:D258"/>
    <mergeCell ref="C259:D259"/>
    <mergeCell ref="C247:D247"/>
    <mergeCell ref="C248:D248"/>
    <mergeCell ref="C249:D249"/>
    <mergeCell ref="C250:D250"/>
    <mergeCell ref="C251:D251"/>
    <mergeCell ref="C252:D252"/>
    <mergeCell ref="C241:D241"/>
    <mergeCell ref="C242:D242"/>
    <mergeCell ref="C243:D243"/>
    <mergeCell ref="C244:D244"/>
    <mergeCell ref="C245:D245"/>
    <mergeCell ref="C246:D246"/>
    <mergeCell ref="C235:D235"/>
    <mergeCell ref="C236:D236"/>
    <mergeCell ref="C237:D237"/>
    <mergeCell ref="C238:D238"/>
    <mergeCell ref="C239:D239"/>
    <mergeCell ref="C240:D240"/>
    <mergeCell ref="C228:D228"/>
    <mergeCell ref="C229:D229"/>
    <mergeCell ref="C230:D230"/>
    <mergeCell ref="C232:D232"/>
    <mergeCell ref="C233:D233"/>
    <mergeCell ref="C234:D234"/>
    <mergeCell ref="C222:D222"/>
    <mergeCell ref="C223:D223"/>
    <mergeCell ref="C224:D224"/>
    <mergeCell ref="C225:D225"/>
    <mergeCell ref="C226:D226"/>
    <mergeCell ref="C227:D227"/>
    <mergeCell ref="C216:D216"/>
    <mergeCell ref="C217:D217"/>
    <mergeCell ref="C218:D218"/>
    <mergeCell ref="C219:D219"/>
    <mergeCell ref="C220:D220"/>
    <mergeCell ref="C221:D221"/>
    <mergeCell ref="C210:D210"/>
    <mergeCell ref="C211:D211"/>
    <mergeCell ref="C212:D212"/>
    <mergeCell ref="C213:D213"/>
    <mergeCell ref="C214:D214"/>
    <mergeCell ref="C215:D215"/>
    <mergeCell ref="C203:D203"/>
    <mergeCell ref="C204:D204"/>
    <mergeCell ref="C205:D205"/>
    <mergeCell ref="C206:D206"/>
    <mergeCell ref="C208:D208"/>
    <mergeCell ref="C209:D209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180:D180"/>
    <mergeCell ref="C184:D184"/>
    <mergeCell ref="C185:D185"/>
    <mergeCell ref="C186:D186"/>
    <mergeCell ref="C187:D187"/>
    <mergeCell ref="C188:D188"/>
    <mergeCell ref="C189:D189"/>
    <mergeCell ref="C190:D190"/>
    <mergeCell ref="C174:D174"/>
    <mergeCell ref="C175:D175"/>
    <mergeCell ref="C176:D176"/>
    <mergeCell ref="C177:D177"/>
    <mergeCell ref="C178:D178"/>
    <mergeCell ref="C179:D179"/>
    <mergeCell ref="C168:D168"/>
    <mergeCell ref="C169:D169"/>
    <mergeCell ref="C170:D170"/>
    <mergeCell ref="C171:D171"/>
    <mergeCell ref="C172:D172"/>
    <mergeCell ref="C173:D173"/>
    <mergeCell ref="C162:D162"/>
    <mergeCell ref="C163:D163"/>
    <mergeCell ref="C164:D164"/>
    <mergeCell ref="C165:D165"/>
    <mergeCell ref="C166:D166"/>
    <mergeCell ref="C167:D167"/>
    <mergeCell ref="C128:D128"/>
    <mergeCell ref="C129:D129"/>
    <mergeCell ref="C130:D130"/>
    <mergeCell ref="C131:D131"/>
    <mergeCell ref="C158:D158"/>
    <mergeCell ref="C159:D159"/>
    <mergeCell ref="C160:D160"/>
    <mergeCell ref="C161:D161"/>
    <mergeCell ref="C122:D122"/>
    <mergeCell ref="C123:D123"/>
    <mergeCell ref="C124:D124"/>
    <mergeCell ref="C125:D125"/>
    <mergeCell ref="C126:D126"/>
    <mergeCell ref="C127:D127"/>
    <mergeCell ref="C115:D115"/>
    <mergeCell ref="C116:D116"/>
    <mergeCell ref="C117:D117"/>
    <mergeCell ref="C118:D118"/>
    <mergeCell ref="C119:D119"/>
    <mergeCell ref="C121:D121"/>
    <mergeCell ref="C109:D109"/>
    <mergeCell ref="C110:D110"/>
    <mergeCell ref="C111:D111"/>
    <mergeCell ref="C112:D112"/>
    <mergeCell ref="C113:D113"/>
    <mergeCell ref="C114:D114"/>
    <mergeCell ref="C103:D103"/>
    <mergeCell ref="C104:D104"/>
    <mergeCell ref="C105:D105"/>
    <mergeCell ref="C106:D106"/>
    <mergeCell ref="C107:D107"/>
    <mergeCell ref="C108:D108"/>
    <mergeCell ref="C97:D97"/>
    <mergeCell ref="C98:D98"/>
    <mergeCell ref="C99:D99"/>
    <mergeCell ref="C100:D100"/>
    <mergeCell ref="C101:D101"/>
    <mergeCell ref="C102:D102"/>
    <mergeCell ref="C90:D90"/>
    <mergeCell ref="C91:D91"/>
    <mergeCell ref="C92:D92"/>
    <mergeCell ref="C93:D93"/>
    <mergeCell ref="C94:D94"/>
    <mergeCell ref="C95:D95"/>
    <mergeCell ref="C84:D84"/>
    <mergeCell ref="C85:D85"/>
    <mergeCell ref="C86:D86"/>
    <mergeCell ref="C87:D87"/>
    <mergeCell ref="C88:D88"/>
    <mergeCell ref="C89:D89"/>
    <mergeCell ref="C78:D78"/>
    <mergeCell ref="C79:D79"/>
    <mergeCell ref="C80:D80"/>
    <mergeCell ref="C81:D81"/>
    <mergeCell ref="C82:D82"/>
    <mergeCell ref="C83:D83"/>
    <mergeCell ref="C71:D71"/>
    <mergeCell ref="C73:D73"/>
    <mergeCell ref="C74:D74"/>
    <mergeCell ref="C75:D75"/>
    <mergeCell ref="C76:D76"/>
    <mergeCell ref="C77:D77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2:D42"/>
    <mergeCell ref="C43:D43"/>
    <mergeCell ref="C44:D44"/>
    <mergeCell ref="C45:D45"/>
    <mergeCell ref="C49:D49"/>
    <mergeCell ref="C50:D50"/>
    <mergeCell ref="C51:D51"/>
    <mergeCell ref="C52:D52"/>
    <mergeCell ref="C31:D31"/>
    <mergeCell ref="C35:D35"/>
    <mergeCell ref="C36:D36"/>
    <mergeCell ref="C37:D37"/>
    <mergeCell ref="C38:D38"/>
    <mergeCell ref="C39:D39"/>
    <mergeCell ref="C40:D40"/>
    <mergeCell ref="C41:D41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C13:D13"/>
    <mergeCell ref="C14:D14"/>
    <mergeCell ref="C15:D15"/>
    <mergeCell ref="C16:D16"/>
    <mergeCell ref="C17:D17"/>
    <mergeCell ref="C18:D18"/>
    <mergeCell ref="A1:G1"/>
    <mergeCell ref="A3:B3"/>
    <mergeCell ref="A4:B4"/>
    <mergeCell ref="E4:G4"/>
    <mergeCell ref="C9:D9"/>
    <mergeCell ref="C10:D10"/>
    <mergeCell ref="C11:D11"/>
    <mergeCell ref="C12:D12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List23"/>
  <dimension ref="A1:BE51"/>
  <sheetViews>
    <sheetView topLeftCell="A19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460</v>
      </c>
      <c r="D2" s="105" t="s">
        <v>458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457</v>
      </c>
      <c r="B5" s="118"/>
      <c r="C5" s="119" t="s">
        <v>458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02 SO 02.2 Rek'!E20</f>
        <v>0</v>
      </c>
      <c r="D15" s="160" t="str">
        <f>'SO 02 SO 02.2 Rek'!A25</f>
        <v>Ztížené výrobní podmínky</v>
      </c>
      <c r="E15" s="161"/>
      <c r="F15" s="162"/>
      <c r="G15" s="159">
        <f>'SO 02 SO 02.2 Rek'!I25</f>
        <v>0</v>
      </c>
    </row>
    <row r="16" spans="1:57" ht="15.95" customHeight="1">
      <c r="A16" s="157" t="s">
        <v>52</v>
      </c>
      <c r="B16" s="158" t="s">
        <v>53</v>
      </c>
      <c r="C16" s="159">
        <f>'SO 02 SO 02.2 Rek'!F20</f>
        <v>0</v>
      </c>
      <c r="D16" s="109" t="str">
        <f>'SO 02 SO 02.2 Rek'!A26</f>
        <v>Oborová přirážka</v>
      </c>
      <c r="E16" s="163"/>
      <c r="F16" s="164"/>
      <c r="G16" s="159">
        <f>'SO 02 SO 02.2 Rek'!I26</f>
        <v>0</v>
      </c>
    </row>
    <row r="17" spans="1:7" ht="15.95" customHeight="1">
      <c r="A17" s="157" t="s">
        <v>54</v>
      </c>
      <c r="B17" s="158" t="s">
        <v>55</v>
      </c>
      <c r="C17" s="159">
        <f>'SO 02 SO 02.2 Rek'!H20</f>
        <v>0</v>
      </c>
      <c r="D17" s="109" t="str">
        <f>'SO 02 SO 02.2 Rek'!A27</f>
        <v>Přesun stavebních kapacit</v>
      </c>
      <c r="E17" s="163"/>
      <c r="F17" s="164"/>
      <c r="G17" s="159">
        <f>'SO 02 SO 02.2 Rek'!I27</f>
        <v>0</v>
      </c>
    </row>
    <row r="18" spans="1:7" ht="15.95" customHeight="1">
      <c r="A18" s="165" t="s">
        <v>56</v>
      </c>
      <c r="B18" s="166" t="s">
        <v>57</v>
      </c>
      <c r="C18" s="159">
        <f>'SO 02 SO 02.2 Rek'!G20</f>
        <v>0</v>
      </c>
      <c r="D18" s="109" t="str">
        <f>'SO 02 SO 02.2 Rek'!A28</f>
        <v>Mimostaveništní doprava</v>
      </c>
      <c r="E18" s="163"/>
      <c r="F18" s="164"/>
      <c r="G18" s="159">
        <f>'SO 02 SO 02.2 Rek'!I28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02 SO 02.2 Rek'!A29</f>
        <v>Zařízení staveniště</v>
      </c>
      <c r="E19" s="163"/>
      <c r="F19" s="164"/>
      <c r="G19" s="159">
        <f>'SO 02 SO 02.2 Rek'!I29</f>
        <v>0</v>
      </c>
    </row>
    <row r="20" spans="1:7" ht="15.95" customHeight="1">
      <c r="A20" s="167"/>
      <c r="B20" s="158"/>
      <c r="C20" s="159"/>
      <c r="D20" s="109" t="str">
        <f>'SO 02 SO 02.2 Rek'!A30</f>
        <v>Provoz investora</v>
      </c>
      <c r="E20" s="163"/>
      <c r="F20" s="164"/>
      <c r="G20" s="159">
        <f>'SO 02 SO 02.2 Rek'!I30</f>
        <v>0</v>
      </c>
    </row>
    <row r="21" spans="1:7" ht="15.95" customHeight="1">
      <c r="A21" s="167" t="s">
        <v>29</v>
      </c>
      <c r="B21" s="158"/>
      <c r="C21" s="159">
        <f>'SO 02 SO 02.2 Rek'!I20</f>
        <v>0</v>
      </c>
      <c r="D21" s="109" t="str">
        <f>'SO 02 SO 02.2 Rek'!A31</f>
        <v>Kompletační činnost (IČD)</v>
      </c>
      <c r="E21" s="163"/>
      <c r="F21" s="164"/>
      <c r="G21" s="159">
        <f>'SO 02 SO 02.2 Rek'!I31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02 SO 02.2 Rek'!H33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 t="s">
        <v>656</v>
      </c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List33"/>
  <dimension ref="A1:BE84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9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460</v>
      </c>
      <c r="I1" s="212"/>
    </row>
    <row r="2" spans="1:9" ht="13.5" thickBot="1">
      <c r="A2" s="213" t="s">
        <v>76</v>
      </c>
      <c r="B2" s="214"/>
      <c r="C2" s="215" t="s">
        <v>459</v>
      </c>
      <c r="D2" s="216"/>
      <c r="E2" s="217"/>
      <c r="F2" s="216"/>
      <c r="G2" s="218" t="s">
        <v>458</v>
      </c>
      <c r="H2" s="219"/>
      <c r="I2" s="220"/>
    </row>
    <row r="3" spans="1:9" ht="13.5" thickTop="1">
      <c r="F3" s="137"/>
    </row>
    <row r="4" spans="1:9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9" ht="13.5" thickBot="1"/>
    <row r="6" spans="1:9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9" s="137" customFormat="1">
      <c r="A7" s="328" t="str">
        <f>'SO 02 SO 02.2 Pol'!B7</f>
        <v>3</v>
      </c>
      <c r="B7" s="70" t="str">
        <f>'SO 02 SO 02.2 Pol'!C7</f>
        <v>Svislé a kompletní konstrukce</v>
      </c>
      <c r="D7" s="230"/>
      <c r="E7" s="329">
        <f>'SO 02 SO 02.2 Pol'!BA13</f>
        <v>0</v>
      </c>
      <c r="F7" s="330">
        <f>'SO 02 SO 02.2 Pol'!BB13</f>
        <v>0</v>
      </c>
      <c r="G7" s="330">
        <f>'SO 02 SO 02.2 Pol'!BC13</f>
        <v>0</v>
      </c>
      <c r="H7" s="330">
        <f>'SO 02 SO 02.2 Pol'!BD13</f>
        <v>0</v>
      </c>
      <c r="I7" s="331">
        <f>'SO 02 SO 02.2 Pol'!BE13</f>
        <v>0</v>
      </c>
    </row>
    <row r="8" spans="1:9" s="137" customFormat="1">
      <c r="A8" s="328" t="str">
        <f>'SO 02 SO 02.2 Pol'!B14</f>
        <v>61</v>
      </c>
      <c r="B8" s="70" t="str">
        <f>'SO 02 SO 02.2 Pol'!C14</f>
        <v>Upravy povrchů vnitřní</v>
      </c>
      <c r="D8" s="230"/>
      <c r="E8" s="329">
        <f>'SO 02 SO 02.2 Pol'!BA17</f>
        <v>0</v>
      </c>
      <c r="F8" s="330">
        <f>'SO 02 SO 02.2 Pol'!BB17</f>
        <v>0</v>
      </c>
      <c r="G8" s="330">
        <f>'SO 02 SO 02.2 Pol'!BC17</f>
        <v>0</v>
      </c>
      <c r="H8" s="330">
        <f>'SO 02 SO 02.2 Pol'!BD17</f>
        <v>0</v>
      </c>
      <c r="I8" s="331">
        <f>'SO 02 SO 02.2 Pol'!BE17</f>
        <v>0</v>
      </c>
    </row>
    <row r="9" spans="1:9" s="137" customFormat="1">
      <c r="A9" s="328" t="str">
        <f>'SO 02 SO 02.2 Pol'!B18</f>
        <v>62</v>
      </c>
      <c r="B9" s="70" t="str">
        <f>'SO 02 SO 02.2 Pol'!C18</f>
        <v>Úpravy povrchů vnější</v>
      </c>
      <c r="D9" s="230"/>
      <c r="E9" s="329">
        <f>'SO 02 SO 02.2 Pol'!BA196</f>
        <v>0</v>
      </c>
      <c r="F9" s="330">
        <f>'SO 02 SO 02.2 Pol'!BB196</f>
        <v>0</v>
      </c>
      <c r="G9" s="330">
        <f>'SO 02 SO 02.2 Pol'!BC196</f>
        <v>0</v>
      </c>
      <c r="H9" s="330">
        <f>'SO 02 SO 02.2 Pol'!BD196</f>
        <v>0</v>
      </c>
      <c r="I9" s="331">
        <f>'SO 02 SO 02.2 Pol'!BE196</f>
        <v>0</v>
      </c>
    </row>
    <row r="10" spans="1:9" s="137" customFormat="1">
      <c r="A10" s="328" t="str">
        <f>'SO 02 SO 02.2 Pol'!B197</f>
        <v>94</v>
      </c>
      <c r="B10" s="70" t="str">
        <f>'SO 02 SO 02.2 Pol'!C197</f>
        <v>Lešení a stavební výtahy</v>
      </c>
      <c r="D10" s="230"/>
      <c r="E10" s="329">
        <f>'SO 02 SO 02.2 Pol'!BA207</f>
        <v>0</v>
      </c>
      <c r="F10" s="330">
        <f>'SO 02 SO 02.2 Pol'!BB207</f>
        <v>0</v>
      </c>
      <c r="G10" s="330">
        <f>'SO 02 SO 02.2 Pol'!BC207</f>
        <v>0</v>
      </c>
      <c r="H10" s="330">
        <f>'SO 02 SO 02.2 Pol'!BD207</f>
        <v>0</v>
      </c>
      <c r="I10" s="331">
        <f>'SO 02 SO 02.2 Pol'!BE207</f>
        <v>0</v>
      </c>
    </row>
    <row r="11" spans="1:9" s="137" customFormat="1">
      <c r="A11" s="328" t="str">
        <f>'SO 02 SO 02.2 Pol'!B208</f>
        <v>96</v>
      </c>
      <c r="B11" s="70" t="str">
        <f>'SO 02 SO 02.2 Pol'!C208</f>
        <v>Bourání konstrukcí</v>
      </c>
      <c r="D11" s="230"/>
      <c r="E11" s="329">
        <f>'SO 02 SO 02.2 Pol'!BA212</f>
        <v>0</v>
      </c>
      <c r="F11" s="330">
        <f>'SO 02 SO 02.2 Pol'!BB212</f>
        <v>0</v>
      </c>
      <c r="G11" s="330">
        <f>'SO 02 SO 02.2 Pol'!BC212</f>
        <v>0</v>
      </c>
      <c r="H11" s="330">
        <f>'SO 02 SO 02.2 Pol'!BD212</f>
        <v>0</v>
      </c>
      <c r="I11" s="331">
        <f>'SO 02 SO 02.2 Pol'!BE212</f>
        <v>0</v>
      </c>
    </row>
    <row r="12" spans="1:9" s="137" customFormat="1">
      <c r="A12" s="328" t="str">
        <f>'SO 02 SO 02.2 Pol'!B213</f>
        <v>97</v>
      </c>
      <c r="B12" s="70" t="str">
        <f>'SO 02 SO 02.2 Pol'!C213</f>
        <v>Prorážení otvorů</v>
      </c>
      <c r="D12" s="230"/>
      <c r="E12" s="329">
        <f>'SO 02 SO 02.2 Pol'!BA218</f>
        <v>0</v>
      </c>
      <c r="F12" s="330">
        <f>'SO 02 SO 02.2 Pol'!BB218</f>
        <v>0</v>
      </c>
      <c r="G12" s="330">
        <f>'SO 02 SO 02.2 Pol'!BC218</f>
        <v>0</v>
      </c>
      <c r="H12" s="330">
        <f>'SO 02 SO 02.2 Pol'!BD218</f>
        <v>0</v>
      </c>
      <c r="I12" s="331">
        <f>'SO 02 SO 02.2 Pol'!BE218</f>
        <v>0</v>
      </c>
    </row>
    <row r="13" spans="1:9" s="137" customFormat="1">
      <c r="A13" s="328" t="str">
        <f>'SO 02 SO 02.2 Pol'!B219</f>
        <v>98</v>
      </c>
      <c r="B13" s="70" t="str">
        <f>'SO 02 SO 02.2 Pol'!C219</f>
        <v>Demolice</v>
      </c>
      <c r="D13" s="230"/>
      <c r="E13" s="329">
        <f>'SO 02 SO 02.2 Pol'!BA221</f>
        <v>0</v>
      </c>
      <c r="F13" s="330">
        <f>'SO 02 SO 02.2 Pol'!BB221</f>
        <v>0</v>
      </c>
      <c r="G13" s="330">
        <f>'SO 02 SO 02.2 Pol'!BC221</f>
        <v>0</v>
      </c>
      <c r="H13" s="330">
        <f>'SO 02 SO 02.2 Pol'!BD221</f>
        <v>0</v>
      </c>
      <c r="I13" s="331">
        <f>'SO 02 SO 02.2 Pol'!BE221</f>
        <v>0</v>
      </c>
    </row>
    <row r="14" spans="1:9" s="137" customFormat="1">
      <c r="A14" s="328" t="str">
        <f>'SO 02 SO 02.2 Pol'!B222</f>
        <v>99</v>
      </c>
      <c r="B14" s="70" t="str">
        <f>'SO 02 SO 02.2 Pol'!C222</f>
        <v>Staveništní přesun hmot</v>
      </c>
      <c r="D14" s="230"/>
      <c r="E14" s="329">
        <f>'SO 02 SO 02.2 Pol'!BA224</f>
        <v>0</v>
      </c>
      <c r="F14" s="330">
        <f>'SO 02 SO 02.2 Pol'!BB224</f>
        <v>0</v>
      </c>
      <c r="G14" s="330">
        <f>'SO 02 SO 02.2 Pol'!BC224</f>
        <v>0</v>
      </c>
      <c r="H14" s="330">
        <f>'SO 02 SO 02.2 Pol'!BD224</f>
        <v>0</v>
      </c>
      <c r="I14" s="331">
        <f>'SO 02 SO 02.2 Pol'!BE224</f>
        <v>0</v>
      </c>
    </row>
    <row r="15" spans="1:9" s="137" customFormat="1">
      <c r="A15" s="328" t="str">
        <f>'SO 02 SO 02.2 Pol'!B225</f>
        <v>713</v>
      </c>
      <c r="B15" s="70" t="str">
        <f>'SO 02 SO 02.2 Pol'!C225</f>
        <v>Izolace tepelné</v>
      </c>
      <c r="D15" s="230"/>
      <c r="E15" s="329">
        <f>'SO 02 SO 02.2 Pol'!BA231</f>
        <v>0</v>
      </c>
      <c r="F15" s="330">
        <f>'SO 02 SO 02.2 Pol'!BB231</f>
        <v>0</v>
      </c>
      <c r="G15" s="330">
        <f>'SO 02 SO 02.2 Pol'!BC231</f>
        <v>0</v>
      </c>
      <c r="H15" s="330">
        <f>'SO 02 SO 02.2 Pol'!BD231</f>
        <v>0</v>
      </c>
      <c r="I15" s="331">
        <f>'SO 02 SO 02.2 Pol'!BE231</f>
        <v>0</v>
      </c>
    </row>
    <row r="16" spans="1:9" s="137" customFormat="1">
      <c r="A16" s="328" t="str">
        <f>'SO 02 SO 02.2 Pol'!B232</f>
        <v>764</v>
      </c>
      <c r="B16" s="70" t="str">
        <f>'SO 02 SO 02.2 Pol'!C232</f>
        <v>Konstrukce klempířské</v>
      </c>
      <c r="D16" s="230"/>
      <c r="E16" s="329">
        <f>'SO 02 SO 02.2 Pol'!BA258</f>
        <v>0</v>
      </c>
      <c r="F16" s="330">
        <f>'SO 02 SO 02.2 Pol'!BB258</f>
        <v>0</v>
      </c>
      <c r="G16" s="330">
        <f>'SO 02 SO 02.2 Pol'!BC258</f>
        <v>0</v>
      </c>
      <c r="H16" s="330">
        <f>'SO 02 SO 02.2 Pol'!BD258</f>
        <v>0</v>
      </c>
      <c r="I16" s="331">
        <f>'SO 02 SO 02.2 Pol'!BE258</f>
        <v>0</v>
      </c>
    </row>
    <row r="17" spans="1:57" s="137" customFormat="1">
      <c r="A17" s="328" t="str">
        <f>'SO 02 SO 02.2 Pol'!B259</f>
        <v>767</v>
      </c>
      <c r="B17" s="70" t="str">
        <f>'SO 02 SO 02.2 Pol'!C259</f>
        <v>Konstrukce zámečnické</v>
      </c>
      <c r="D17" s="230"/>
      <c r="E17" s="329">
        <f>'SO 02 SO 02.2 Pol'!BA271</f>
        <v>0</v>
      </c>
      <c r="F17" s="330">
        <f>'SO 02 SO 02.2 Pol'!BB271</f>
        <v>0</v>
      </c>
      <c r="G17" s="330">
        <f>'SO 02 SO 02.2 Pol'!BC271</f>
        <v>0</v>
      </c>
      <c r="H17" s="330">
        <f>'SO 02 SO 02.2 Pol'!BD271</f>
        <v>0</v>
      </c>
      <c r="I17" s="331">
        <f>'SO 02 SO 02.2 Pol'!BE271</f>
        <v>0</v>
      </c>
    </row>
    <row r="18" spans="1:57" s="137" customFormat="1">
      <c r="A18" s="328" t="str">
        <f>'SO 02 SO 02.2 Pol'!B272</f>
        <v>784</v>
      </c>
      <c r="B18" s="70" t="str">
        <f>'SO 02 SO 02.2 Pol'!C272</f>
        <v>Malby</v>
      </c>
      <c r="D18" s="230"/>
      <c r="E18" s="329">
        <f>'SO 02 SO 02.2 Pol'!BA277</f>
        <v>0</v>
      </c>
      <c r="F18" s="330">
        <f>'SO 02 SO 02.2 Pol'!BB277</f>
        <v>0</v>
      </c>
      <c r="G18" s="330">
        <f>'SO 02 SO 02.2 Pol'!BC277</f>
        <v>0</v>
      </c>
      <c r="H18" s="330">
        <f>'SO 02 SO 02.2 Pol'!BD277</f>
        <v>0</v>
      </c>
      <c r="I18" s="331">
        <f>'SO 02 SO 02.2 Pol'!BE277</f>
        <v>0</v>
      </c>
    </row>
    <row r="19" spans="1:57" s="137" customFormat="1" ht="13.5" thickBot="1">
      <c r="A19" s="328" t="str">
        <f>'SO 02 SO 02.2 Pol'!B278</f>
        <v>D96</v>
      </c>
      <c r="B19" s="70" t="str">
        <f>'SO 02 SO 02.2 Pol'!C278</f>
        <v>Přesuny suti a vybouraných hmot</v>
      </c>
      <c r="D19" s="230"/>
      <c r="E19" s="329">
        <f>'SO 02 SO 02.2 Pol'!BA284</f>
        <v>0</v>
      </c>
      <c r="F19" s="330">
        <f>'SO 02 SO 02.2 Pol'!BB284</f>
        <v>0</v>
      </c>
      <c r="G19" s="330">
        <f>'SO 02 SO 02.2 Pol'!BC284</f>
        <v>0</v>
      </c>
      <c r="H19" s="330">
        <f>'SO 02 SO 02.2 Pol'!BD284</f>
        <v>0</v>
      </c>
      <c r="I19" s="331">
        <f>'SO 02 SO 02.2 Pol'!BE284</f>
        <v>0</v>
      </c>
    </row>
    <row r="20" spans="1:57" s="14" customFormat="1" ht="13.5" thickBot="1">
      <c r="A20" s="231"/>
      <c r="B20" s="232" t="s">
        <v>79</v>
      </c>
      <c r="C20" s="232"/>
      <c r="D20" s="233"/>
      <c r="E20" s="234">
        <f>SUM(E7:E19)</f>
        <v>0</v>
      </c>
      <c r="F20" s="235">
        <f>SUM(F7:F19)</f>
        <v>0</v>
      </c>
      <c r="G20" s="235">
        <f>SUM(G7:G19)</f>
        <v>0</v>
      </c>
      <c r="H20" s="235">
        <f>SUM(H7:H19)</f>
        <v>0</v>
      </c>
      <c r="I20" s="236">
        <f>SUM(I7:I19)</f>
        <v>0</v>
      </c>
    </row>
    <row r="21" spans="1:57">
      <c r="A21" s="137"/>
      <c r="B21" s="137"/>
      <c r="C21" s="137"/>
      <c r="D21" s="137"/>
      <c r="E21" s="137"/>
      <c r="F21" s="137"/>
      <c r="G21" s="137"/>
      <c r="H21" s="137"/>
      <c r="I21" s="137"/>
    </row>
    <row r="22" spans="1:57" ht="19.5" customHeight="1">
      <c r="A22" s="222" t="s">
        <v>80</v>
      </c>
      <c r="B22" s="222"/>
      <c r="C22" s="222"/>
      <c r="D22" s="222"/>
      <c r="E22" s="222"/>
      <c r="F22" s="222"/>
      <c r="G22" s="237"/>
      <c r="H22" s="222"/>
      <c r="I22" s="222"/>
      <c r="BA22" s="143"/>
      <c r="BB22" s="143"/>
      <c r="BC22" s="143"/>
      <c r="BD22" s="143"/>
      <c r="BE22" s="143"/>
    </row>
    <row r="23" spans="1:57" ht="13.5" thickBot="1"/>
    <row r="24" spans="1:57">
      <c r="A24" s="175" t="s">
        <v>81</v>
      </c>
      <c r="B24" s="176"/>
      <c r="C24" s="176"/>
      <c r="D24" s="238"/>
      <c r="E24" s="239" t="s">
        <v>82</v>
      </c>
      <c r="F24" s="240" t="s">
        <v>12</v>
      </c>
      <c r="G24" s="241" t="s">
        <v>83</v>
      </c>
      <c r="H24" s="242"/>
      <c r="I24" s="243" t="s">
        <v>82</v>
      </c>
    </row>
    <row r="25" spans="1:57">
      <c r="A25" s="167" t="s">
        <v>147</v>
      </c>
      <c r="B25" s="158"/>
      <c r="C25" s="158"/>
      <c r="D25" s="244"/>
      <c r="E25" s="245"/>
      <c r="F25" s="246"/>
      <c r="G25" s="247">
        <v>0</v>
      </c>
      <c r="H25" s="248"/>
      <c r="I25" s="249">
        <f>E25+F25*G25/100</f>
        <v>0</v>
      </c>
      <c r="BA25" s="1">
        <v>0</v>
      </c>
    </row>
    <row r="26" spans="1:57">
      <c r="A26" s="167" t="s">
        <v>148</v>
      </c>
      <c r="B26" s="158"/>
      <c r="C26" s="158"/>
      <c r="D26" s="244"/>
      <c r="E26" s="245"/>
      <c r="F26" s="246"/>
      <c r="G26" s="247">
        <v>0</v>
      </c>
      <c r="H26" s="248"/>
      <c r="I26" s="249">
        <f>E26+F26*G26/100</f>
        <v>0</v>
      </c>
      <c r="BA26" s="1">
        <v>0</v>
      </c>
    </row>
    <row r="27" spans="1:57">
      <c r="A27" s="167" t="s">
        <v>149</v>
      </c>
      <c r="B27" s="158"/>
      <c r="C27" s="158"/>
      <c r="D27" s="244"/>
      <c r="E27" s="245"/>
      <c r="F27" s="246"/>
      <c r="G27" s="247">
        <v>0</v>
      </c>
      <c r="H27" s="248"/>
      <c r="I27" s="249">
        <f>E27+F27*G27/100</f>
        <v>0</v>
      </c>
      <c r="BA27" s="1">
        <v>0</v>
      </c>
    </row>
    <row r="28" spans="1:57">
      <c r="A28" s="167" t="s">
        <v>150</v>
      </c>
      <c r="B28" s="158"/>
      <c r="C28" s="158"/>
      <c r="D28" s="244"/>
      <c r="E28" s="245"/>
      <c r="F28" s="246"/>
      <c r="G28" s="247">
        <v>0</v>
      </c>
      <c r="H28" s="248"/>
      <c r="I28" s="249">
        <f>E28+F28*G28/100</f>
        <v>0</v>
      </c>
      <c r="BA28" s="1">
        <v>0</v>
      </c>
    </row>
    <row r="29" spans="1:57">
      <c r="A29" s="167" t="s">
        <v>151</v>
      </c>
      <c r="B29" s="158"/>
      <c r="C29" s="158"/>
      <c r="D29" s="244"/>
      <c r="E29" s="245"/>
      <c r="F29" s="246"/>
      <c r="G29" s="247">
        <v>0</v>
      </c>
      <c r="H29" s="248"/>
      <c r="I29" s="249">
        <f>E29+F29*G29/100</f>
        <v>0</v>
      </c>
      <c r="BA29" s="1">
        <v>1</v>
      </c>
    </row>
    <row r="30" spans="1:57">
      <c r="A30" s="167" t="s">
        <v>152</v>
      </c>
      <c r="B30" s="158"/>
      <c r="C30" s="158"/>
      <c r="D30" s="244"/>
      <c r="E30" s="245"/>
      <c r="F30" s="246"/>
      <c r="G30" s="247">
        <v>0</v>
      </c>
      <c r="H30" s="248"/>
      <c r="I30" s="249">
        <f>E30+F30*G30/100</f>
        <v>0</v>
      </c>
      <c r="BA30" s="1">
        <v>1</v>
      </c>
    </row>
    <row r="31" spans="1:57">
      <c r="A31" s="167" t="s">
        <v>153</v>
      </c>
      <c r="B31" s="158"/>
      <c r="C31" s="158"/>
      <c r="D31" s="244"/>
      <c r="E31" s="245"/>
      <c r="F31" s="246"/>
      <c r="G31" s="247">
        <v>0</v>
      </c>
      <c r="H31" s="248"/>
      <c r="I31" s="249">
        <f>E31+F31*G31/100</f>
        <v>0</v>
      </c>
      <c r="BA31" s="1">
        <v>2</v>
      </c>
    </row>
    <row r="32" spans="1:57">
      <c r="A32" s="167" t="s">
        <v>154</v>
      </c>
      <c r="B32" s="158"/>
      <c r="C32" s="158"/>
      <c r="D32" s="244"/>
      <c r="E32" s="245"/>
      <c r="F32" s="246"/>
      <c r="G32" s="247">
        <v>0</v>
      </c>
      <c r="H32" s="248"/>
      <c r="I32" s="249">
        <f>E32+F32*G32/100</f>
        <v>0</v>
      </c>
      <c r="BA32" s="1">
        <v>2</v>
      </c>
    </row>
    <row r="33" spans="1:9" ht="13.5" thickBot="1">
      <c r="A33" s="250"/>
      <c r="B33" s="251" t="s">
        <v>84</v>
      </c>
      <c r="C33" s="252"/>
      <c r="D33" s="253"/>
      <c r="E33" s="254"/>
      <c r="F33" s="255"/>
      <c r="G33" s="255"/>
      <c r="H33" s="256">
        <f>SUM(I25:I32)</f>
        <v>0</v>
      </c>
      <c r="I33" s="257"/>
    </row>
    <row r="35" spans="1:9">
      <c r="B35" s="14"/>
      <c r="F35" s="258"/>
      <c r="G35" s="259"/>
      <c r="H35" s="259"/>
      <c r="I35" s="54"/>
    </row>
    <row r="36" spans="1:9">
      <c r="F36" s="258"/>
      <c r="G36" s="259"/>
      <c r="H36" s="259"/>
      <c r="I36" s="54"/>
    </row>
    <row r="37" spans="1:9">
      <c r="F37" s="258"/>
      <c r="G37" s="259"/>
      <c r="H37" s="259"/>
      <c r="I37" s="54"/>
    </row>
    <row r="38" spans="1:9">
      <c r="F38" s="258"/>
      <c r="G38" s="259"/>
      <c r="H38" s="259"/>
      <c r="I38" s="54"/>
    </row>
    <row r="39" spans="1:9">
      <c r="F39" s="258"/>
      <c r="G39" s="259"/>
      <c r="H39" s="259"/>
      <c r="I39" s="54"/>
    </row>
    <row r="40" spans="1:9">
      <c r="F40" s="258"/>
      <c r="G40" s="259"/>
      <c r="H40" s="259"/>
      <c r="I40" s="54"/>
    </row>
    <row r="41" spans="1:9">
      <c r="F41" s="258"/>
      <c r="G41" s="259"/>
      <c r="H41" s="259"/>
      <c r="I41" s="54"/>
    </row>
    <row r="42" spans="1:9">
      <c r="F42" s="258"/>
      <c r="G42" s="259"/>
      <c r="H42" s="259"/>
      <c r="I42" s="54"/>
    </row>
    <row r="43" spans="1:9">
      <c r="F43" s="258"/>
      <c r="G43" s="259"/>
      <c r="H43" s="259"/>
      <c r="I43" s="54"/>
    </row>
    <row r="44" spans="1:9">
      <c r="F44" s="258"/>
      <c r="G44" s="259"/>
      <c r="H44" s="259"/>
      <c r="I44" s="54"/>
    </row>
    <row r="45" spans="1:9">
      <c r="F45" s="258"/>
      <c r="G45" s="259"/>
      <c r="H45" s="259"/>
      <c r="I45" s="54"/>
    </row>
    <row r="46" spans="1:9">
      <c r="F46" s="258"/>
      <c r="G46" s="259"/>
      <c r="H46" s="259"/>
      <c r="I46" s="54"/>
    </row>
    <row r="47" spans="1:9">
      <c r="F47" s="258"/>
      <c r="G47" s="259"/>
      <c r="H47" s="259"/>
      <c r="I47" s="54"/>
    </row>
    <row r="48" spans="1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  <row r="73" spans="6:9">
      <c r="F73" s="258"/>
      <c r="G73" s="259"/>
      <c r="H73" s="259"/>
      <c r="I73" s="54"/>
    </row>
    <row r="74" spans="6:9">
      <c r="F74" s="258"/>
      <c r="G74" s="259"/>
      <c r="H74" s="259"/>
      <c r="I74" s="54"/>
    </row>
    <row r="75" spans="6:9">
      <c r="F75" s="258"/>
      <c r="G75" s="259"/>
      <c r="H75" s="259"/>
      <c r="I75" s="54"/>
    </row>
    <row r="76" spans="6:9">
      <c r="F76" s="258"/>
      <c r="G76" s="259"/>
      <c r="H76" s="259"/>
      <c r="I76" s="54"/>
    </row>
    <row r="77" spans="6:9">
      <c r="F77" s="258"/>
      <c r="G77" s="259"/>
      <c r="H77" s="259"/>
      <c r="I77" s="54"/>
    </row>
    <row r="78" spans="6:9">
      <c r="F78" s="258"/>
      <c r="G78" s="259"/>
      <c r="H78" s="259"/>
      <c r="I78" s="54"/>
    </row>
    <row r="79" spans="6:9">
      <c r="F79" s="258"/>
      <c r="G79" s="259"/>
      <c r="H79" s="259"/>
      <c r="I79" s="54"/>
    </row>
    <row r="80" spans="6:9">
      <c r="F80" s="258"/>
      <c r="G80" s="259"/>
      <c r="H80" s="259"/>
      <c r="I80" s="54"/>
    </row>
    <row r="81" spans="6:9">
      <c r="F81" s="258"/>
      <c r="G81" s="259"/>
      <c r="H81" s="259"/>
      <c r="I81" s="54"/>
    </row>
    <row r="82" spans="6:9">
      <c r="F82" s="258"/>
      <c r="G82" s="259"/>
      <c r="H82" s="259"/>
      <c r="I82" s="54"/>
    </row>
    <row r="83" spans="6:9">
      <c r="F83" s="258"/>
      <c r="G83" s="259"/>
      <c r="H83" s="259"/>
      <c r="I83" s="54"/>
    </row>
    <row r="84" spans="6:9">
      <c r="F84" s="258"/>
      <c r="G84" s="259"/>
      <c r="H84" s="259"/>
      <c r="I84" s="54"/>
    </row>
  </sheetData>
  <mergeCells count="4">
    <mergeCell ref="A1:B1"/>
    <mergeCell ref="A2:B2"/>
    <mergeCell ref="G2:I2"/>
    <mergeCell ref="H33:I3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List4"/>
  <dimension ref="A1:CB357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02 SO 02.2 Rek'!H1</f>
        <v>SO 02.2</v>
      </c>
      <c r="G3" s="268"/>
    </row>
    <row r="4" spans="1:80" ht="13.5" thickBot="1">
      <c r="A4" s="269" t="s">
        <v>76</v>
      </c>
      <c r="B4" s="214"/>
      <c r="C4" s="215" t="s">
        <v>459</v>
      </c>
      <c r="D4" s="270"/>
      <c r="E4" s="271" t="str">
        <f>'SO 02 SO 02.2 Rek'!G2</f>
        <v>Zateplení fasády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461</v>
      </c>
      <c r="C7" s="284" t="s">
        <v>462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464</v>
      </c>
      <c r="C8" s="295" t="s">
        <v>465</v>
      </c>
      <c r="D8" s="296" t="s">
        <v>164</v>
      </c>
      <c r="E8" s="297">
        <v>3.5815999999999999</v>
      </c>
      <c r="F8" s="297">
        <v>0</v>
      </c>
      <c r="G8" s="298">
        <f>E8*F8</f>
        <v>0</v>
      </c>
      <c r="H8" s="299">
        <v>0.40512999999999999</v>
      </c>
      <c r="I8" s="300">
        <f>E8*H8</f>
        <v>1.451013608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1</v>
      </c>
      <c r="AC8" s="261">
        <v>1</v>
      </c>
      <c r="AZ8" s="261">
        <v>1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1</v>
      </c>
    </row>
    <row r="9" spans="1:80">
      <c r="A9" s="301"/>
      <c r="B9" s="304"/>
      <c r="C9" s="305" t="s">
        <v>466</v>
      </c>
      <c r="D9" s="306"/>
      <c r="E9" s="307">
        <v>3.5815999999999999</v>
      </c>
      <c r="F9" s="308"/>
      <c r="G9" s="309"/>
      <c r="H9" s="310"/>
      <c r="I9" s="302"/>
      <c r="J9" s="311"/>
      <c r="K9" s="302"/>
      <c r="M9" s="303" t="s">
        <v>466</v>
      </c>
      <c r="O9" s="292"/>
    </row>
    <row r="10" spans="1:80">
      <c r="A10" s="293">
        <v>2</v>
      </c>
      <c r="B10" s="294" t="s">
        <v>467</v>
      </c>
      <c r="C10" s="295" t="s">
        <v>468</v>
      </c>
      <c r="D10" s="296" t="s">
        <v>164</v>
      </c>
      <c r="E10" s="297">
        <v>339.95389999999998</v>
      </c>
      <c r="F10" s="297">
        <v>0</v>
      </c>
      <c r="G10" s="298">
        <f>E10*F10</f>
        <v>0</v>
      </c>
      <c r="H10" s="299">
        <v>3.7670000000000002E-2</v>
      </c>
      <c r="I10" s="300">
        <f>E10*H10</f>
        <v>12.806063413</v>
      </c>
      <c r="J10" s="299">
        <v>0</v>
      </c>
      <c r="K10" s="300">
        <f>E10*J10</f>
        <v>0</v>
      </c>
      <c r="O10" s="292">
        <v>2</v>
      </c>
      <c r="AA10" s="261">
        <v>1</v>
      </c>
      <c r="AB10" s="261">
        <v>1</v>
      </c>
      <c r="AC10" s="261">
        <v>1</v>
      </c>
      <c r="AZ10" s="261">
        <v>1</v>
      </c>
      <c r="BA10" s="261">
        <f>IF(AZ10=1,G10,0)</f>
        <v>0</v>
      </c>
      <c r="BB10" s="261">
        <f>IF(AZ10=2,G10,0)</f>
        <v>0</v>
      </c>
      <c r="BC10" s="261">
        <f>IF(AZ10=3,G10,0)</f>
        <v>0</v>
      </c>
      <c r="BD10" s="261">
        <f>IF(AZ10=4,G10,0)</f>
        <v>0</v>
      </c>
      <c r="BE10" s="261">
        <f>IF(AZ10=5,G10,0)</f>
        <v>0</v>
      </c>
      <c r="CA10" s="292">
        <v>1</v>
      </c>
      <c r="CB10" s="292">
        <v>1</v>
      </c>
    </row>
    <row r="11" spans="1:80" ht="22.5">
      <c r="A11" s="301"/>
      <c r="B11" s="304"/>
      <c r="C11" s="305" t="s">
        <v>469</v>
      </c>
      <c r="D11" s="306"/>
      <c r="E11" s="307">
        <v>30.5184</v>
      </c>
      <c r="F11" s="308"/>
      <c r="G11" s="309"/>
      <c r="H11" s="310"/>
      <c r="I11" s="302"/>
      <c r="J11" s="311"/>
      <c r="K11" s="302"/>
      <c r="M11" s="303" t="s">
        <v>469</v>
      </c>
      <c r="O11" s="292"/>
    </row>
    <row r="12" spans="1:80" ht="22.5">
      <c r="A12" s="301"/>
      <c r="B12" s="304"/>
      <c r="C12" s="305" t="s">
        <v>470</v>
      </c>
      <c r="D12" s="306"/>
      <c r="E12" s="307">
        <v>309.43549999999999</v>
      </c>
      <c r="F12" s="308"/>
      <c r="G12" s="309"/>
      <c r="H12" s="310"/>
      <c r="I12" s="302"/>
      <c r="J12" s="311"/>
      <c r="K12" s="302"/>
      <c r="M12" s="303" t="s">
        <v>470</v>
      </c>
      <c r="O12" s="292"/>
    </row>
    <row r="13" spans="1:80">
      <c r="A13" s="312"/>
      <c r="B13" s="313" t="s">
        <v>99</v>
      </c>
      <c r="C13" s="314" t="s">
        <v>463</v>
      </c>
      <c r="D13" s="315"/>
      <c r="E13" s="316"/>
      <c r="F13" s="317"/>
      <c r="G13" s="318">
        <f>SUM(G7:G12)</f>
        <v>0</v>
      </c>
      <c r="H13" s="319"/>
      <c r="I13" s="320">
        <f>SUM(I7:I12)</f>
        <v>14.257077021000001</v>
      </c>
      <c r="J13" s="319"/>
      <c r="K13" s="320">
        <f>SUM(K7:K12)</f>
        <v>0</v>
      </c>
      <c r="O13" s="292">
        <v>4</v>
      </c>
      <c r="BA13" s="321">
        <f>SUM(BA7:BA12)</f>
        <v>0</v>
      </c>
      <c r="BB13" s="321">
        <f>SUM(BB7:BB12)</f>
        <v>0</v>
      </c>
      <c r="BC13" s="321">
        <f>SUM(BC7:BC12)</f>
        <v>0</v>
      </c>
      <c r="BD13" s="321">
        <f>SUM(BD7:BD12)</f>
        <v>0</v>
      </c>
      <c r="BE13" s="321">
        <f>SUM(BE7:BE12)</f>
        <v>0</v>
      </c>
    </row>
    <row r="14" spans="1:80">
      <c r="A14" s="282" t="s">
        <v>97</v>
      </c>
      <c r="B14" s="283" t="s">
        <v>159</v>
      </c>
      <c r="C14" s="284" t="s">
        <v>160</v>
      </c>
      <c r="D14" s="285"/>
      <c r="E14" s="286"/>
      <c r="F14" s="286"/>
      <c r="G14" s="287"/>
      <c r="H14" s="288"/>
      <c r="I14" s="289"/>
      <c r="J14" s="290"/>
      <c r="K14" s="291"/>
      <c r="O14" s="292">
        <v>1</v>
      </c>
    </row>
    <row r="15" spans="1:80">
      <c r="A15" s="293">
        <v>3</v>
      </c>
      <c r="B15" s="294" t="s">
        <v>471</v>
      </c>
      <c r="C15" s="295" t="s">
        <v>472</v>
      </c>
      <c r="D15" s="296" t="s">
        <v>164</v>
      </c>
      <c r="E15" s="297">
        <v>3.5815999999999999</v>
      </c>
      <c r="F15" s="297">
        <v>0</v>
      </c>
      <c r="G15" s="298">
        <f>E15*F15</f>
        <v>0</v>
      </c>
      <c r="H15" s="299">
        <v>4.7660000000000001E-2</v>
      </c>
      <c r="I15" s="300">
        <f>E15*H15</f>
        <v>0.17069905599999999</v>
      </c>
      <c r="J15" s="299">
        <v>0</v>
      </c>
      <c r="K15" s="300">
        <f>E15*J15</f>
        <v>0</v>
      </c>
      <c r="O15" s="292">
        <v>2</v>
      </c>
      <c r="AA15" s="261">
        <v>1</v>
      </c>
      <c r="AB15" s="261">
        <v>1</v>
      </c>
      <c r="AC15" s="261">
        <v>1</v>
      </c>
      <c r="AZ15" s="261">
        <v>1</v>
      </c>
      <c r="BA15" s="261">
        <f>IF(AZ15=1,G15,0)</f>
        <v>0</v>
      </c>
      <c r="BB15" s="261">
        <f>IF(AZ15=2,G15,0)</f>
        <v>0</v>
      </c>
      <c r="BC15" s="261">
        <f>IF(AZ15=3,G15,0)</f>
        <v>0</v>
      </c>
      <c r="BD15" s="261">
        <f>IF(AZ15=4,G15,0)</f>
        <v>0</v>
      </c>
      <c r="BE15" s="261">
        <f>IF(AZ15=5,G15,0)</f>
        <v>0</v>
      </c>
      <c r="CA15" s="292">
        <v>1</v>
      </c>
      <c r="CB15" s="292">
        <v>1</v>
      </c>
    </row>
    <row r="16" spans="1:80">
      <c r="A16" s="301"/>
      <c r="B16" s="304"/>
      <c r="C16" s="305" t="s">
        <v>466</v>
      </c>
      <c r="D16" s="306"/>
      <c r="E16" s="307">
        <v>3.5815999999999999</v>
      </c>
      <c r="F16" s="308"/>
      <c r="G16" s="309"/>
      <c r="H16" s="310"/>
      <c r="I16" s="302"/>
      <c r="J16" s="311"/>
      <c r="K16" s="302"/>
      <c r="M16" s="303" t="s">
        <v>466</v>
      </c>
      <c r="O16" s="292"/>
    </row>
    <row r="17" spans="1:80">
      <c r="A17" s="312"/>
      <c r="B17" s="313" t="s">
        <v>99</v>
      </c>
      <c r="C17" s="314" t="s">
        <v>161</v>
      </c>
      <c r="D17" s="315"/>
      <c r="E17" s="316"/>
      <c r="F17" s="317"/>
      <c r="G17" s="318">
        <f>SUM(G14:G16)</f>
        <v>0</v>
      </c>
      <c r="H17" s="319"/>
      <c r="I17" s="320">
        <f>SUM(I14:I16)</f>
        <v>0.17069905599999999</v>
      </c>
      <c r="J17" s="319"/>
      <c r="K17" s="320">
        <f>SUM(K14:K16)</f>
        <v>0</v>
      </c>
      <c r="O17" s="292">
        <v>4</v>
      </c>
      <c r="BA17" s="321">
        <f>SUM(BA14:BA16)</f>
        <v>0</v>
      </c>
      <c r="BB17" s="321">
        <f>SUM(BB14:BB16)</f>
        <v>0</v>
      </c>
      <c r="BC17" s="321">
        <f>SUM(BC14:BC16)</f>
        <v>0</v>
      </c>
      <c r="BD17" s="321">
        <f>SUM(BD14:BD16)</f>
        <v>0</v>
      </c>
      <c r="BE17" s="321">
        <f>SUM(BE14:BE16)</f>
        <v>0</v>
      </c>
    </row>
    <row r="18" spans="1:80">
      <c r="A18" s="282" t="s">
        <v>97</v>
      </c>
      <c r="B18" s="283" t="s">
        <v>188</v>
      </c>
      <c r="C18" s="284" t="s">
        <v>189</v>
      </c>
      <c r="D18" s="285"/>
      <c r="E18" s="286"/>
      <c r="F18" s="286"/>
      <c r="G18" s="287"/>
      <c r="H18" s="288"/>
      <c r="I18" s="289"/>
      <c r="J18" s="290"/>
      <c r="K18" s="291"/>
      <c r="O18" s="292">
        <v>1</v>
      </c>
    </row>
    <row r="19" spans="1:80">
      <c r="A19" s="293">
        <v>4</v>
      </c>
      <c r="B19" s="294" t="s">
        <v>473</v>
      </c>
      <c r="C19" s="295" t="s">
        <v>474</v>
      </c>
      <c r="D19" s="296" t="s">
        <v>164</v>
      </c>
      <c r="E19" s="297">
        <v>649.38940000000002</v>
      </c>
      <c r="F19" s="297">
        <v>0</v>
      </c>
      <c r="G19" s="298">
        <f>E19*F19</f>
        <v>0</v>
      </c>
      <c r="H19" s="299">
        <v>2.5000000000000001E-4</v>
      </c>
      <c r="I19" s="300">
        <f>E19*H19</f>
        <v>0.16234735</v>
      </c>
      <c r="J19" s="299">
        <v>0</v>
      </c>
      <c r="K19" s="300">
        <f>E19*J19</f>
        <v>0</v>
      </c>
      <c r="O19" s="292">
        <v>2</v>
      </c>
      <c r="AA19" s="261">
        <v>1</v>
      </c>
      <c r="AB19" s="261">
        <v>1</v>
      </c>
      <c r="AC19" s="261">
        <v>1</v>
      </c>
      <c r="AZ19" s="261">
        <v>1</v>
      </c>
      <c r="BA19" s="261">
        <f>IF(AZ19=1,G19,0)</f>
        <v>0</v>
      </c>
      <c r="BB19" s="261">
        <f>IF(AZ19=2,G19,0)</f>
        <v>0</v>
      </c>
      <c r="BC19" s="261">
        <f>IF(AZ19=3,G19,0)</f>
        <v>0</v>
      </c>
      <c r="BD19" s="261">
        <f>IF(AZ19=4,G19,0)</f>
        <v>0</v>
      </c>
      <c r="BE19" s="261">
        <f>IF(AZ19=5,G19,0)</f>
        <v>0</v>
      </c>
      <c r="CA19" s="292">
        <v>1</v>
      </c>
      <c r="CB19" s="292">
        <v>1</v>
      </c>
    </row>
    <row r="20" spans="1:80" ht="22.5">
      <c r="A20" s="301"/>
      <c r="B20" s="304"/>
      <c r="C20" s="305" t="s">
        <v>475</v>
      </c>
      <c r="D20" s="306"/>
      <c r="E20" s="307">
        <v>618.87099999999998</v>
      </c>
      <c r="F20" s="308"/>
      <c r="G20" s="309"/>
      <c r="H20" s="310"/>
      <c r="I20" s="302"/>
      <c r="J20" s="311"/>
      <c r="K20" s="302"/>
      <c r="M20" s="303" t="s">
        <v>475</v>
      </c>
      <c r="O20" s="292"/>
    </row>
    <row r="21" spans="1:80" ht="22.5">
      <c r="A21" s="301"/>
      <c r="B21" s="304"/>
      <c r="C21" s="305" t="s">
        <v>469</v>
      </c>
      <c r="D21" s="306"/>
      <c r="E21" s="307">
        <v>30.5184</v>
      </c>
      <c r="F21" s="308"/>
      <c r="G21" s="309"/>
      <c r="H21" s="310"/>
      <c r="I21" s="302"/>
      <c r="J21" s="311"/>
      <c r="K21" s="302"/>
      <c r="M21" s="303" t="s">
        <v>469</v>
      </c>
      <c r="O21" s="292"/>
    </row>
    <row r="22" spans="1:80">
      <c r="A22" s="293">
        <v>5</v>
      </c>
      <c r="B22" s="294" t="s">
        <v>476</v>
      </c>
      <c r="C22" s="295" t="s">
        <v>477</v>
      </c>
      <c r="D22" s="296" t="s">
        <v>164</v>
      </c>
      <c r="E22" s="297">
        <v>105.31440000000001</v>
      </c>
      <c r="F22" s="297">
        <v>0</v>
      </c>
      <c r="G22" s="298">
        <f>E22*F22</f>
        <v>0</v>
      </c>
      <c r="H22" s="299">
        <v>0</v>
      </c>
      <c r="I22" s="300">
        <f>E22*H22</f>
        <v>0</v>
      </c>
      <c r="J22" s="299">
        <v>0</v>
      </c>
      <c r="K22" s="300">
        <f>E22*J22</f>
        <v>0</v>
      </c>
      <c r="O22" s="292">
        <v>2</v>
      </c>
      <c r="AA22" s="261">
        <v>1</v>
      </c>
      <c r="AB22" s="261">
        <v>1</v>
      </c>
      <c r="AC22" s="261">
        <v>1</v>
      </c>
      <c r="AZ22" s="261">
        <v>1</v>
      </c>
      <c r="BA22" s="261">
        <f>IF(AZ22=1,G22,0)</f>
        <v>0</v>
      </c>
      <c r="BB22" s="261">
        <f>IF(AZ22=2,G22,0)</f>
        <v>0</v>
      </c>
      <c r="BC22" s="261">
        <f>IF(AZ22=3,G22,0)</f>
        <v>0</v>
      </c>
      <c r="BD22" s="261">
        <f>IF(AZ22=4,G22,0)</f>
        <v>0</v>
      </c>
      <c r="BE22" s="261">
        <f>IF(AZ22=5,G22,0)</f>
        <v>0</v>
      </c>
      <c r="CA22" s="292">
        <v>1</v>
      </c>
      <c r="CB22" s="292">
        <v>1</v>
      </c>
    </row>
    <row r="23" spans="1:80">
      <c r="A23" s="301"/>
      <c r="B23" s="304"/>
      <c r="C23" s="305" t="s">
        <v>337</v>
      </c>
      <c r="D23" s="306"/>
      <c r="E23" s="307">
        <v>14.82</v>
      </c>
      <c r="F23" s="308"/>
      <c r="G23" s="309"/>
      <c r="H23" s="310"/>
      <c r="I23" s="302"/>
      <c r="J23" s="311"/>
      <c r="K23" s="302"/>
      <c r="M23" s="303" t="s">
        <v>337</v>
      </c>
      <c r="O23" s="292"/>
    </row>
    <row r="24" spans="1:80">
      <c r="A24" s="301"/>
      <c r="B24" s="304"/>
      <c r="C24" s="305" t="s">
        <v>338</v>
      </c>
      <c r="D24" s="306"/>
      <c r="E24" s="307">
        <v>3.24</v>
      </c>
      <c r="F24" s="308"/>
      <c r="G24" s="309"/>
      <c r="H24" s="310"/>
      <c r="I24" s="302"/>
      <c r="J24" s="311"/>
      <c r="K24" s="302"/>
      <c r="M24" s="303" t="s">
        <v>338</v>
      </c>
      <c r="O24" s="292"/>
    </row>
    <row r="25" spans="1:80">
      <c r="A25" s="301"/>
      <c r="B25" s="304"/>
      <c r="C25" s="305" t="s">
        <v>339</v>
      </c>
      <c r="D25" s="306"/>
      <c r="E25" s="307">
        <v>1.0640000000000001</v>
      </c>
      <c r="F25" s="308"/>
      <c r="G25" s="309"/>
      <c r="H25" s="310"/>
      <c r="I25" s="302"/>
      <c r="J25" s="311"/>
      <c r="K25" s="302"/>
      <c r="M25" s="303" t="s">
        <v>339</v>
      </c>
      <c r="O25" s="292"/>
    </row>
    <row r="26" spans="1:80">
      <c r="A26" s="301"/>
      <c r="B26" s="304"/>
      <c r="C26" s="305" t="s">
        <v>340</v>
      </c>
      <c r="D26" s="306"/>
      <c r="E26" s="307">
        <v>2.88</v>
      </c>
      <c r="F26" s="308"/>
      <c r="G26" s="309"/>
      <c r="H26" s="310"/>
      <c r="I26" s="302"/>
      <c r="J26" s="311"/>
      <c r="K26" s="302"/>
      <c r="M26" s="303" t="s">
        <v>340</v>
      </c>
      <c r="O26" s="292"/>
    </row>
    <row r="27" spans="1:80">
      <c r="A27" s="301"/>
      <c r="B27" s="304"/>
      <c r="C27" s="305" t="s">
        <v>341</v>
      </c>
      <c r="D27" s="306"/>
      <c r="E27" s="307">
        <v>1.794</v>
      </c>
      <c r="F27" s="308"/>
      <c r="G27" s="309"/>
      <c r="H27" s="310"/>
      <c r="I27" s="302"/>
      <c r="J27" s="311"/>
      <c r="K27" s="302"/>
      <c r="M27" s="303" t="s">
        <v>341</v>
      </c>
      <c r="O27" s="292"/>
    </row>
    <row r="28" spans="1:80">
      <c r="A28" s="301"/>
      <c r="B28" s="304"/>
      <c r="C28" s="305" t="s">
        <v>342</v>
      </c>
      <c r="D28" s="306"/>
      <c r="E28" s="307">
        <v>2.4569999999999999</v>
      </c>
      <c r="F28" s="308"/>
      <c r="G28" s="309"/>
      <c r="H28" s="310"/>
      <c r="I28" s="302"/>
      <c r="J28" s="311"/>
      <c r="K28" s="302"/>
      <c r="M28" s="303" t="s">
        <v>342</v>
      </c>
      <c r="O28" s="292"/>
    </row>
    <row r="29" spans="1:80">
      <c r="A29" s="301"/>
      <c r="B29" s="304"/>
      <c r="C29" s="305" t="s">
        <v>343</v>
      </c>
      <c r="D29" s="306"/>
      <c r="E29" s="307">
        <v>2.1</v>
      </c>
      <c r="F29" s="308"/>
      <c r="G29" s="309"/>
      <c r="H29" s="310"/>
      <c r="I29" s="302"/>
      <c r="J29" s="311"/>
      <c r="K29" s="302"/>
      <c r="M29" s="303" t="s">
        <v>343</v>
      </c>
      <c r="O29" s="292"/>
    </row>
    <row r="30" spans="1:80">
      <c r="A30" s="301"/>
      <c r="B30" s="304"/>
      <c r="C30" s="305" t="s">
        <v>344</v>
      </c>
      <c r="D30" s="306"/>
      <c r="E30" s="307">
        <v>14.7936</v>
      </c>
      <c r="F30" s="308"/>
      <c r="G30" s="309"/>
      <c r="H30" s="310"/>
      <c r="I30" s="302"/>
      <c r="J30" s="311"/>
      <c r="K30" s="302"/>
      <c r="M30" s="303" t="s">
        <v>344</v>
      </c>
      <c r="O30" s="292"/>
    </row>
    <row r="31" spans="1:80">
      <c r="A31" s="301"/>
      <c r="B31" s="304"/>
      <c r="C31" s="305" t="s">
        <v>345</v>
      </c>
      <c r="D31" s="306"/>
      <c r="E31" s="307">
        <v>10.5984</v>
      </c>
      <c r="F31" s="308"/>
      <c r="G31" s="309"/>
      <c r="H31" s="310"/>
      <c r="I31" s="302"/>
      <c r="J31" s="311"/>
      <c r="K31" s="302"/>
      <c r="M31" s="303" t="s">
        <v>345</v>
      </c>
      <c r="O31" s="292"/>
    </row>
    <row r="32" spans="1:80">
      <c r="A32" s="301"/>
      <c r="B32" s="304"/>
      <c r="C32" s="305" t="s">
        <v>346</v>
      </c>
      <c r="D32" s="306"/>
      <c r="E32" s="307">
        <v>3.7052</v>
      </c>
      <c r="F32" s="308"/>
      <c r="G32" s="309"/>
      <c r="H32" s="310"/>
      <c r="I32" s="302"/>
      <c r="J32" s="311"/>
      <c r="K32" s="302"/>
      <c r="M32" s="303" t="s">
        <v>346</v>
      </c>
      <c r="O32" s="292"/>
    </row>
    <row r="33" spans="1:80">
      <c r="A33" s="301"/>
      <c r="B33" s="304"/>
      <c r="C33" s="305" t="s">
        <v>347</v>
      </c>
      <c r="D33" s="306"/>
      <c r="E33" s="307">
        <v>3.46</v>
      </c>
      <c r="F33" s="308"/>
      <c r="G33" s="309"/>
      <c r="H33" s="310"/>
      <c r="I33" s="302"/>
      <c r="J33" s="311"/>
      <c r="K33" s="302"/>
      <c r="M33" s="303" t="s">
        <v>347</v>
      </c>
      <c r="O33" s="292"/>
    </row>
    <row r="34" spans="1:80">
      <c r="A34" s="301"/>
      <c r="B34" s="304"/>
      <c r="C34" s="305" t="s">
        <v>348</v>
      </c>
      <c r="D34" s="306"/>
      <c r="E34" s="307">
        <v>2.44</v>
      </c>
      <c r="F34" s="308"/>
      <c r="G34" s="309"/>
      <c r="H34" s="310"/>
      <c r="I34" s="302"/>
      <c r="J34" s="311"/>
      <c r="K34" s="302"/>
      <c r="M34" s="303" t="s">
        <v>348</v>
      </c>
      <c r="O34" s="292"/>
    </row>
    <row r="35" spans="1:80">
      <c r="A35" s="301"/>
      <c r="B35" s="304"/>
      <c r="C35" s="305" t="s">
        <v>349</v>
      </c>
      <c r="D35" s="306"/>
      <c r="E35" s="307">
        <v>4.7214</v>
      </c>
      <c r="F35" s="308"/>
      <c r="G35" s="309"/>
      <c r="H35" s="310"/>
      <c r="I35" s="302"/>
      <c r="J35" s="311"/>
      <c r="K35" s="302"/>
      <c r="M35" s="303" t="s">
        <v>349</v>
      </c>
      <c r="O35" s="292"/>
    </row>
    <row r="36" spans="1:80">
      <c r="A36" s="301"/>
      <c r="B36" s="304"/>
      <c r="C36" s="305" t="s">
        <v>350</v>
      </c>
      <c r="D36" s="306"/>
      <c r="E36" s="307">
        <v>6.03</v>
      </c>
      <c r="F36" s="308"/>
      <c r="G36" s="309"/>
      <c r="H36" s="310"/>
      <c r="I36" s="302"/>
      <c r="J36" s="311"/>
      <c r="K36" s="302"/>
      <c r="M36" s="303" t="s">
        <v>350</v>
      </c>
      <c r="O36" s="292"/>
    </row>
    <row r="37" spans="1:80">
      <c r="A37" s="301"/>
      <c r="B37" s="304"/>
      <c r="C37" s="305" t="s">
        <v>351</v>
      </c>
      <c r="D37" s="306"/>
      <c r="E37" s="307">
        <v>8.2127999999999997</v>
      </c>
      <c r="F37" s="308"/>
      <c r="G37" s="309"/>
      <c r="H37" s="310"/>
      <c r="I37" s="302"/>
      <c r="J37" s="311"/>
      <c r="K37" s="302"/>
      <c r="M37" s="303" t="s">
        <v>351</v>
      </c>
      <c r="O37" s="292"/>
    </row>
    <row r="38" spans="1:80">
      <c r="A38" s="301"/>
      <c r="B38" s="304"/>
      <c r="C38" s="305" t="s">
        <v>352</v>
      </c>
      <c r="D38" s="306"/>
      <c r="E38" s="307">
        <v>6.6558000000000002</v>
      </c>
      <c r="F38" s="308"/>
      <c r="G38" s="309"/>
      <c r="H38" s="310"/>
      <c r="I38" s="302"/>
      <c r="J38" s="311"/>
      <c r="K38" s="302"/>
      <c r="M38" s="303" t="s">
        <v>352</v>
      </c>
      <c r="O38" s="292"/>
    </row>
    <row r="39" spans="1:80">
      <c r="A39" s="301"/>
      <c r="B39" s="304"/>
      <c r="C39" s="305" t="s">
        <v>353</v>
      </c>
      <c r="D39" s="306"/>
      <c r="E39" s="307">
        <v>2.1480000000000001</v>
      </c>
      <c r="F39" s="308"/>
      <c r="G39" s="309"/>
      <c r="H39" s="310"/>
      <c r="I39" s="302"/>
      <c r="J39" s="311"/>
      <c r="K39" s="302"/>
      <c r="M39" s="303" t="s">
        <v>353</v>
      </c>
      <c r="O39" s="292"/>
    </row>
    <row r="40" spans="1:80">
      <c r="A40" s="301"/>
      <c r="B40" s="304"/>
      <c r="C40" s="305" t="s">
        <v>354</v>
      </c>
      <c r="D40" s="306"/>
      <c r="E40" s="307">
        <v>2.8536000000000001</v>
      </c>
      <c r="F40" s="308"/>
      <c r="G40" s="309"/>
      <c r="H40" s="310"/>
      <c r="I40" s="302"/>
      <c r="J40" s="311"/>
      <c r="K40" s="302"/>
      <c r="M40" s="303" t="s">
        <v>354</v>
      </c>
      <c r="O40" s="292"/>
    </row>
    <row r="41" spans="1:80">
      <c r="A41" s="301"/>
      <c r="B41" s="304"/>
      <c r="C41" s="305" t="s">
        <v>355</v>
      </c>
      <c r="D41" s="306"/>
      <c r="E41" s="307">
        <v>4.7766000000000002</v>
      </c>
      <c r="F41" s="308"/>
      <c r="G41" s="309"/>
      <c r="H41" s="310"/>
      <c r="I41" s="302"/>
      <c r="J41" s="311"/>
      <c r="K41" s="302"/>
      <c r="M41" s="303" t="s">
        <v>355</v>
      </c>
      <c r="O41" s="292"/>
    </row>
    <row r="42" spans="1:80">
      <c r="A42" s="301"/>
      <c r="B42" s="304"/>
      <c r="C42" s="305" t="s">
        <v>356</v>
      </c>
      <c r="D42" s="306"/>
      <c r="E42" s="307">
        <v>1.494</v>
      </c>
      <c r="F42" s="308"/>
      <c r="G42" s="309"/>
      <c r="H42" s="310"/>
      <c r="I42" s="302"/>
      <c r="J42" s="311"/>
      <c r="K42" s="302"/>
      <c r="M42" s="303" t="s">
        <v>356</v>
      </c>
      <c r="O42" s="292"/>
    </row>
    <row r="43" spans="1:80">
      <c r="A43" s="301"/>
      <c r="B43" s="304"/>
      <c r="C43" s="305" t="s">
        <v>357</v>
      </c>
      <c r="D43" s="306"/>
      <c r="E43" s="307">
        <v>1.1220000000000001</v>
      </c>
      <c r="F43" s="308"/>
      <c r="G43" s="309"/>
      <c r="H43" s="310"/>
      <c r="I43" s="302"/>
      <c r="J43" s="311"/>
      <c r="K43" s="302"/>
      <c r="M43" s="303" t="s">
        <v>357</v>
      </c>
      <c r="O43" s="292"/>
    </row>
    <row r="44" spans="1:80">
      <c r="A44" s="301"/>
      <c r="B44" s="304"/>
      <c r="C44" s="305" t="s">
        <v>358</v>
      </c>
      <c r="D44" s="306"/>
      <c r="E44" s="307">
        <v>2.5979999999999999</v>
      </c>
      <c r="F44" s="308"/>
      <c r="G44" s="309"/>
      <c r="H44" s="310"/>
      <c r="I44" s="302"/>
      <c r="J44" s="311"/>
      <c r="K44" s="302"/>
      <c r="M44" s="303" t="s">
        <v>358</v>
      </c>
      <c r="O44" s="292"/>
    </row>
    <row r="45" spans="1:80">
      <c r="A45" s="301"/>
      <c r="B45" s="304"/>
      <c r="C45" s="305" t="s">
        <v>359</v>
      </c>
      <c r="D45" s="306"/>
      <c r="E45" s="307">
        <v>1.35</v>
      </c>
      <c r="F45" s="308"/>
      <c r="G45" s="309"/>
      <c r="H45" s="310"/>
      <c r="I45" s="302"/>
      <c r="J45" s="311"/>
      <c r="K45" s="302"/>
      <c r="M45" s="303" t="s">
        <v>359</v>
      </c>
      <c r="O45" s="292"/>
    </row>
    <row r="46" spans="1:80">
      <c r="A46" s="293">
        <v>6</v>
      </c>
      <c r="B46" s="294" t="s">
        <v>478</v>
      </c>
      <c r="C46" s="295" t="s">
        <v>479</v>
      </c>
      <c r="D46" s="296" t="s">
        <v>193</v>
      </c>
      <c r="E46" s="297">
        <v>76.296000000000006</v>
      </c>
      <c r="F46" s="297">
        <v>0</v>
      </c>
      <c r="G46" s="298">
        <f>E46*F46</f>
        <v>0</v>
      </c>
      <c r="H46" s="299">
        <v>8.0000000000000004E-4</v>
      </c>
      <c r="I46" s="300">
        <f>E46*H46</f>
        <v>6.1036800000000009E-2</v>
      </c>
      <c r="J46" s="299">
        <v>0</v>
      </c>
      <c r="K46" s="300">
        <f>E46*J46</f>
        <v>0</v>
      </c>
      <c r="O46" s="292">
        <v>2</v>
      </c>
      <c r="AA46" s="261">
        <v>1</v>
      </c>
      <c r="AB46" s="261">
        <v>1</v>
      </c>
      <c r="AC46" s="261">
        <v>1</v>
      </c>
      <c r="AZ46" s="261">
        <v>1</v>
      </c>
      <c r="BA46" s="261">
        <f>IF(AZ46=1,G46,0)</f>
        <v>0</v>
      </c>
      <c r="BB46" s="261">
        <f>IF(AZ46=2,G46,0)</f>
        <v>0</v>
      </c>
      <c r="BC46" s="261">
        <f>IF(AZ46=3,G46,0)</f>
        <v>0</v>
      </c>
      <c r="BD46" s="261">
        <f>IF(AZ46=4,G46,0)</f>
        <v>0</v>
      </c>
      <c r="BE46" s="261">
        <f>IF(AZ46=5,G46,0)</f>
        <v>0</v>
      </c>
      <c r="CA46" s="292">
        <v>1</v>
      </c>
      <c r="CB46" s="292">
        <v>1</v>
      </c>
    </row>
    <row r="47" spans="1:80">
      <c r="A47" s="301"/>
      <c r="B47" s="304"/>
      <c r="C47" s="305" t="s">
        <v>480</v>
      </c>
      <c r="D47" s="306"/>
      <c r="E47" s="307">
        <v>76.296000000000006</v>
      </c>
      <c r="F47" s="308"/>
      <c r="G47" s="309"/>
      <c r="H47" s="310"/>
      <c r="I47" s="302"/>
      <c r="J47" s="311"/>
      <c r="K47" s="302"/>
      <c r="M47" s="303" t="s">
        <v>480</v>
      </c>
      <c r="O47" s="292"/>
    </row>
    <row r="48" spans="1:80" ht="22.5">
      <c r="A48" s="293">
        <v>7</v>
      </c>
      <c r="B48" s="294" t="s">
        <v>481</v>
      </c>
      <c r="C48" s="295" t="s">
        <v>482</v>
      </c>
      <c r="D48" s="296" t="s">
        <v>164</v>
      </c>
      <c r="E48" s="297">
        <v>46.351999999999997</v>
      </c>
      <c r="F48" s="297">
        <v>0</v>
      </c>
      <c r="G48" s="298">
        <f>E48*F48</f>
        <v>0</v>
      </c>
      <c r="H48" s="299">
        <v>1.38E-2</v>
      </c>
      <c r="I48" s="300">
        <f>E48*H48</f>
        <v>0.63965759999999994</v>
      </c>
      <c r="J48" s="299">
        <v>0</v>
      </c>
      <c r="K48" s="300">
        <f>E48*J48</f>
        <v>0</v>
      </c>
      <c r="O48" s="292">
        <v>2</v>
      </c>
      <c r="AA48" s="261">
        <v>1</v>
      </c>
      <c r="AB48" s="261">
        <v>1</v>
      </c>
      <c r="AC48" s="261">
        <v>1</v>
      </c>
      <c r="AZ48" s="261">
        <v>1</v>
      </c>
      <c r="BA48" s="261">
        <f>IF(AZ48=1,G48,0)</f>
        <v>0</v>
      </c>
      <c r="BB48" s="261">
        <f>IF(AZ48=2,G48,0)</f>
        <v>0</v>
      </c>
      <c r="BC48" s="261">
        <f>IF(AZ48=3,G48,0)</f>
        <v>0</v>
      </c>
      <c r="BD48" s="261">
        <f>IF(AZ48=4,G48,0)</f>
        <v>0</v>
      </c>
      <c r="BE48" s="261">
        <f>IF(AZ48=5,G48,0)</f>
        <v>0</v>
      </c>
      <c r="CA48" s="292">
        <v>1</v>
      </c>
      <c r="CB48" s="292">
        <v>1</v>
      </c>
    </row>
    <row r="49" spans="1:15">
      <c r="A49" s="301"/>
      <c r="B49" s="304"/>
      <c r="C49" s="305" t="s">
        <v>483</v>
      </c>
      <c r="D49" s="306"/>
      <c r="E49" s="307">
        <v>4.88</v>
      </c>
      <c r="F49" s="308"/>
      <c r="G49" s="309"/>
      <c r="H49" s="310"/>
      <c r="I49" s="302"/>
      <c r="J49" s="311"/>
      <c r="K49" s="302"/>
      <c r="M49" s="303" t="s">
        <v>483</v>
      </c>
      <c r="O49" s="292"/>
    </row>
    <row r="50" spans="1:15">
      <c r="A50" s="301"/>
      <c r="B50" s="304"/>
      <c r="C50" s="305" t="s">
        <v>484</v>
      </c>
      <c r="D50" s="306"/>
      <c r="E50" s="307">
        <v>1.56</v>
      </c>
      <c r="F50" s="308"/>
      <c r="G50" s="309"/>
      <c r="H50" s="310"/>
      <c r="I50" s="302"/>
      <c r="J50" s="311"/>
      <c r="K50" s="302"/>
      <c r="M50" s="303" t="s">
        <v>484</v>
      </c>
      <c r="O50" s="292"/>
    </row>
    <row r="51" spans="1:15">
      <c r="A51" s="301"/>
      <c r="B51" s="304"/>
      <c r="C51" s="305" t="s">
        <v>485</v>
      </c>
      <c r="D51" s="306"/>
      <c r="E51" s="307">
        <v>0.98399999999999999</v>
      </c>
      <c r="F51" s="308"/>
      <c r="G51" s="309"/>
      <c r="H51" s="310"/>
      <c r="I51" s="302"/>
      <c r="J51" s="311"/>
      <c r="K51" s="302"/>
      <c r="M51" s="303" t="s">
        <v>485</v>
      </c>
      <c r="O51" s="292"/>
    </row>
    <row r="52" spans="1:15">
      <c r="A52" s="301"/>
      <c r="B52" s="304"/>
      <c r="C52" s="305" t="s">
        <v>486</v>
      </c>
      <c r="D52" s="306"/>
      <c r="E52" s="307">
        <v>2.1760000000000002</v>
      </c>
      <c r="F52" s="308"/>
      <c r="G52" s="309"/>
      <c r="H52" s="310"/>
      <c r="I52" s="302"/>
      <c r="J52" s="311"/>
      <c r="K52" s="302"/>
      <c r="M52" s="303" t="s">
        <v>486</v>
      </c>
      <c r="O52" s="292"/>
    </row>
    <row r="53" spans="1:15">
      <c r="A53" s="301"/>
      <c r="B53" s="304"/>
      <c r="C53" s="305" t="s">
        <v>487</v>
      </c>
      <c r="D53" s="306"/>
      <c r="E53" s="307">
        <v>0.79600000000000004</v>
      </c>
      <c r="F53" s="308"/>
      <c r="G53" s="309"/>
      <c r="H53" s="310"/>
      <c r="I53" s="302"/>
      <c r="J53" s="311"/>
      <c r="K53" s="302"/>
      <c r="M53" s="303" t="s">
        <v>487</v>
      </c>
      <c r="O53" s="292"/>
    </row>
    <row r="54" spans="1:15">
      <c r="A54" s="301"/>
      <c r="B54" s="304"/>
      <c r="C54" s="305" t="s">
        <v>488</v>
      </c>
      <c r="D54" s="306"/>
      <c r="E54" s="307">
        <v>1.0740000000000001</v>
      </c>
      <c r="F54" s="308"/>
      <c r="G54" s="309"/>
      <c r="H54" s="310"/>
      <c r="I54" s="302"/>
      <c r="J54" s="311"/>
      <c r="K54" s="302"/>
      <c r="M54" s="303" t="s">
        <v>488</v>
      </c>
      <c r="O54" s="292"/>
    </row>
    <row r="55" spans="1:15">
      <c r="A55" s="301"/>
      <c r="B55" s="304"/>
      <c r="C55" s="305" t="s">
        <v>489</v>
      </c>
      <c r="D55" s="306"/>
      <c r="E55" s="307">
        <v>1.04</v>
      </c>
      <c r="F55" s="308"/>
      <c r="G55" s="309"/>
      <c r="H55" s="310"/>
      <c r="I55" s="302"/>
      <c r="J55" s="311"/>
      <c r="K55" s="302"/>
      <c r="M55" s="303" t="s">
        <v>489</v>
      </c>
      <c r="O55" s="292"/>
    </row>
    <row r="56" spans="1:15">
      <c r="A56" s="301"/>
      <c r="B56" s="304"/>
      <c r="C56" s="305" t="s">
        <v>490</v>
      </c>
      <c r="D56" s="306"/>
      <c r="E56" s="307">
        <v>4.5519999999999996</v>
      </c>
      <c r="F56" s="308"/>
      <c r="G56" s="309"/>
      <c r="H56" s="310"/>
      <c r="I56" s="302"/>
      <c r="J56" s="311"/>
      <c r="K56" s="302"/>
      <c r="M56" s="303" t="s">
        <v>490</v>
      </c>
      <c r="O56" s="292"/>
    </row>
    <row r="57" spans="1:15">
      <c r="A57" s="301"/>
      <c r="B57" s="304"/>
      <c r="C57" s="305" t="s">
        <v>491</v>
      </c>
      <c r="D57" s="306"/>
      <c r="E57" s="307">
        <v>4.0960000000000001</v>
      </c>
      <c r="F57" s="308"/>
      <c r="G57" s="309"/>
      <c r="H57" s="310"/>
      <c r="I57" s="302"/>
      <c r="J57" s="311"/>
      <c r="K57" s="302"/>
      <c r="M57" s="303" t="s">
        <v>491</v>
      </c>
      <c r="O57" s="292"/>
    </row>
    <row r="58" spans="1:15">
      <c r="A58" s="301"/>
      <c r="B58" s="304"/>
      <c r="C58" s="305" t="s">
        <v>492</v>
      </c>
      <c r="D58" s="306"/>
      <c r="E58" s="307">
        <v>1.728</v>
      </c>
      <c r="F58" s="308"/>
      <c r="G58" s="309"/>
      <c r="H58" s="310"/>
      <c r="I58" s="302"/>
      <c r="J58" s="311"/>
      <c r="K58" s="302"/>
      <c r="M58" s="303" t="s">
        <v>492</v>
      </c>
      <c r="O58" s="292"/>
    </row>
    <row r="59" spans="1:15">
      <c r="A59" s="301"/>
      <c r="B59" s="304"/>
      <c r="C59" s="305" t="s">
        <v>493</v>
      </c>
      <c r="D59" s="306"/>
      <c r="E59" s="307">
        <v>1.492</v>
      </c>
      <c r="F59" s="308"/>
      <c r="G59" s="309"/>
      <c r="H59" s="310"/>
      <c r="I59" s="302"/>
      <c r="J59" s="311"/>
      <c r="K59" s="302"/>
      <c r="M59" s="303" t="s">
        <v>493</v>
      </c>
      <c r="O59" s="292"/>
    </row>
    <row r="60" spans="1:15">
      <c r="A60" s="301"/>
      <c r="B60" s="304"/>
      <c r="C60" s="305" t="s">
        <v>494</v>
      </c>
      <c r="D60" s="306"/>
      <c r="E60" s="307">
        <v>1.288</v>
      </c>
      <c r="F60" s="308"/>
      <c r="G60" s="309"/>
      <c r="H60" s="310"/>
      <c r="I60" s="302"/>
      <c r="J60" s="311"/>
      <c r="K60" s="302"/>
      <c r="M60" s="303" t="s">
        <v>494</v>
      </c>
      <c r="O60" s="292"/>
    </row>
    <row r="61" spans="1:15">
      <c r="A61" s="301"/>
      <c r="B61" s="304"/>
      <c r="C61" s="305" t="s">
        <v>495</v>
      </c>
      <c r="D61" s="306"/>
      <c r="E61" s="307">
        <v>1.98</v>
      </c>
      <c r="F61" s="308"/>
      <c r="G61" s="309"/>
      <c r="H61" s="310"/>
      <c r="I61" s="302"/>
      <c r="J61" s="311"/>
      <c r="K61" s="302"/>
      <c r="M61" s="303" t="s">
        <v>495</v>
      </c>
      <c r="O61" s="292"/>
    </row>
    <row r="62" spans="1:15">
      <c r="A62" s="301"/>
      <c r="B62" s="304"/>
      <c r="C62" s="305" t="s">
        <v>496</v>
      </c>
      <c r="D62" s="306"/>
      <c r="E62" s="307">
        <v>3.06</v>
      </c>
      <c r="F62" s="308"/>
      <c r="G62" s="309"/>
      <c r="H62" s="310"/>
      <c r="I62" s="302"/>
      <c r="J62" s="311"/>
      <c r="K62" s="302"/>
      <c r="M62" s="303" t="s">
        <v>496</v>
      </c>
      <c r="O62" s="292"/>
    </row>
    <row r="63" spans="1:15">
      <c r="A63" s="301"/>
      <c r="B63" s="304"/>
      <c r="C63" s="305" t="s">
        <v>497</v>
      </c>
      <c r="D63" s="306"/>
      <c r="E63" s="307">
        <v>2.5640000000000001</v>
      </c>
      <c r="F63" s="308"/>
      <c r="G63" s="309"/>
      <c r="H63" s="310"/>
      <c r="I63" s="302"/>
      <c r="J63" s="311"/>
      <c r="K63" s="302"/>
      <c r="M63" s="303" t="s">
        <v>497</v>
      </c>
      <c r="O63" s="292"/>
    </row>
    <row r="64" spans="1:15">
      <c r="A64" s="301"/>
      <c r="B64" s="304"/>
      <c r="C64" s="305" t="s">
        <v>498</v>
      </c>
      <c r="D64" s="306"/>
      <c r="E64" s="307">
        <v>2.8940000000000001</v>
      </c>
      <c r="F64" s="308"/>
      <c r="G64" s="309"/>
      <c r="H64" s="310"/>
      <c r="I64" s="302"/>
      <c r="J64" s="311"/>
      <c r="K64" s="302"/>
      <c r="M64" s="303" t="s">
        <v>498</v>
      </c>
      <c r="O64" s="292"/>
    </row>
    <row r="65" spans="1:80">
      <c r="A65" s="301"/>
      <c r="B65" s="304"/>
      <c r="C65" s="305" t="s">
        <v>499</v>
      </c>
      <c r="D65" s="306"/>
      <c r="E65" s="307">
        <v>0.95599999999999996</v>
      </c>
      <c r="F65" s="308"/>
      <c r="G65" s="309"/>
      <c r="H65" s="310"/>
      <c r="I65" s="302"/>
      <c r="J65" s="311"/>
      <c r="K65" s="302"/>
      <c r="M65" s="303" t="s">
        <v>499</v>
      </c>
      <c r="O65" s="292"/>
    </row>
    <row r="66" spans="1:80">
      <c r="A66" s="301"/>
      <c r="B66" s="304"/>
      <c r="C66" s="305" t="s">
        <v>500</v>
      </c>
      <c r="D66" s="306"/>
      <c r="E66" s="307">
        <v>1.42</v>
      </c>
      <c r="F66" s="308"/>
      <c r="G66" s="309"/>
      <c r="H66" s="310"/>
      <c r="I66" s="302"/>
      <c r="J66" s="311"/>
      <c r="K66" s="302"/>
      <c r="M66" s="303" t="s">
        <v>500</v>
      </c>
      <c r="O66" s="292"/>
    </row>
    <row r="67" spans="1:80">
      <c r="A67" s="301"/>
      <c r="B67" s="304"/>
      <c r="C67" s="305" t="s">
        <v>501</v>
      </c>
      <c r="D67" s="306"/>
      <c r="E67" s="307">
        <v>1.9039999999999999</v>
      </c>
      <c r="F67" s="308"/>
      <c r="G67" s="309"/>
      <c r="H67" s="310"/>
      <c r="I67" s="302"/>
      <c r="J67" s="311"/>
      <c r="K67" s="302"/>
      <c r="M67" s="303" t="s">
        <v>501</v>
      </c>
      <c r="O67" s="292"/>
    </row>
    <row r="68" spans="1:80">
      <c r="A68" s="301"/>
      <c r="B68" s="304"/>
      <c r="C68" s="305" t="s">
        <v>502</v>
      </c>
      <c r="D68" s="306"/>
      <c r="E68" s="307">
        <v>0.73799999999999999</v>
      </c>
      <c r="F68" s="308"/>
      <c r="G68" s="309"/>
      <c r="H68" s="310"/>
      <c r="I68" s="302"/>
      <c r="J68" s="311"/>
      <c r="K68" s="302"/>
      <c r="M68" s="303" t="s">
        <v>502</v>
      </c>
      <c r="O68" s="292"/>
    </row>
    <row r="69" spans="1:80">
      <c r="A69" s="301"/>
      <c r="B69" s="304"/>
      <c r="C69" s="305" t="s">
        <v>503</v>
      </c>
      <c r="D69" s="306"/>
      <c r="E69" s="307">
        <v>0.61399999999999999</v>
      </c>
      <c r="F69" s="308"/>
      <c r="G69" s="309"/>
      <c r="H69" s="310"/>
      <c r="I69" s="302"/>
      <c r="J69" s="311"/>
      <c r="K69" s="302"/>
      <c r="M69" s="303" t="s">
        <v>503</v>
      </c>
      <c r="O69" s="292"/>
    </row>
    <row r="70" spans="1:80">
      <c r="A70" s="301"/>
      <c r="B70" s="304"/>
      <c r="C70" s="305" t="s">
        <v>504</v>
      </c>
      <c r="D70" s="306"/>
      <c r="E70" s="307">
        <v>1.1060000000000001</v>
      </c>
      <c r="F70" s="308"/>
      <c r="G70" s="309"/>
      <c r="H70" s="310"/>
      <c r="I70" s="302"/>
      <c r="J70" s="311"/>
      <c r="K70" s="302"/>
      <c r="M70" s="303" t="s">
        <v>504</v>
      </c>
      <c r="O70" s="292"/>
    </row>
    <row r="71" spans="1:80">
      <c r="A71" s="301"/>
      <c r="B71" s="304"/>
      <c r="C71" s="305" t="s">
        <v>505</v>
      </c>
      <c r="D71" s="306"/>
      <c r="E71" s="307">
        <v>3.45</v>
      </c>
      <c r="F71" s="308"/>
      <c r="G71" s="309"/>
      <c r="H71" s="310"/>
      <c r="I71" s="302"/>
      <c r="J71" s="311"/>
      <c r="K71" s="302"/>
      <c r="M71" s="303" t="s">
        <v>505</v>
      </c>
      <c r="O71" s="292"/>
    </row>
    <row r="72" spans="1:80">
      <c r="A72" s="293">
        <v>8</v>
      </c>
      <c r="B72" s="294" t="s">
        <v>506</v>
      </c>
      <c r="C72" s="295" t="s">
        <v>507</v>
      </c>
      <c r="D72" s="296" t="s">
        <v>164</v>
      </c>
      <c r="E72" s="297">
        <v>18.783999999999999</v>
      </c>
      <c r="F72" s="297">
        <v>0</v>
      </c>
      <c r="G72" s="298">
        <f>E72*F72</f>
        <v>0</v>
      </c>
      <c r="H72" s="299">
        <v>9.3699999999999999E-3</v>
      </c>
      <c r="I72" s="300">
        <f>E72*H72</f>
        <v>0.17600607999999998</v>
      </c>
      <c r="J72" s="299">
        <v>0</v>
      </c>
      <c r="K72" s="300">
        <f>E72*J72</f>
        <v>0</v>
      </c>
      <c r="O72" s="292">
        <v>2</v>
      </c>
      <c r="AA72" s="261">
        <v>1</v>
      </c>
      <c r="AB72" s="261">
        <v>0</v>
      </c>
      <c r="AC72" s="261">
        <v>0</v>
      </c>
      <c r="AZ72" s="261">
        <v>1</v>
      </c>
      <c r="BA72" s="261">
        <f>IF(AZ72=1,G72,0)</f>
        <v>0</v>
      </c>
      <c r="BB72" s="261">
        <f>IF(AZ72=2,G72,0)</f>
        <v>0</v>
      </c>
      <c r="BC72" s="261">
        <f>IF(AZ72=3,G72,0)</f>
        <v>0</v>
      </c>
      <c r="BD72" s="261">
        <f>IF(AZ72=4,G72,0)</f>
        <v>0</v>
      </c>
      <c r="BE72" s="261">
        <f>IF(AZ72=5,G72,0)</f>
        <v>0</v>
      </c>
      <c r="CA72" s="292">
        <v>1</v>
      </c>
      <c r="CB72" s="292">
        <v>0</v>
      </c>
    </row>
    <row r="73" spans="1:80">
      <c r="A73" s="301"/>
      <c r="B73" s="304"/>
      <c r="C73" s="305" t="s">
        <v>508</v>
      </c>
      <c r="D73" s="306"/>
      <c r="E73" s="307">
        <v>2.2799999999999998</v>
      </c>
      <c r="F73" s="308"/>
      <c r="G73" s="309"/>
      <c r="H73" s="310"/>
      <c r="I73" s="302"/>
      <c r="J73" s="311"/>
      <c r="K73" s="302"/>
      <c r="M73" s="303" t="s">
        <v>508</v>
      </c>
      <c r="O73" s="292"/>
    </row>
    <row r="74" spans="1:80">
      <c r="A74" s="301"/>
      <c r="B74" s="304"/>
      <c r="C74" s="305" t="s">
        <v>509</v>
      </c>
      <c r="D74" s="306"/>
      <c r="E74" s="307">
        <v>0.48</v>
      </c>
      <c r="F74" s="308"/>
      <c r="G74" s="309"/>
      <c r="H74" s="310"/>
      <c r="I74" s="302"/>
      <c r="J74" s="311"/>
      <c r="K74" s="302"/>
      <c r="M74" s="303" t="s">
        <v>509</v>
      </c>
      <c r="O74" s="292"/>
    </row>
    <row r="75" spans="1:80">
      <c r="A75" s="301"/>
      <c r="B75" s="304"/>
      <c r="C75" s="305" t="s">
        <v>510</v>
      </c>
      <c r="D75" s="306"/>
      <c r="E75" s="307">
        <v>0.224</v>
      </c>
      <c r="F75" s="308"/>
      <c r="G75" s="309"/>
      <c r="H75" s="310"/>
      <c r="I75" s="302"/>
      <c r="J75" s="311"/>
      <c r="K75" s="302"/>
      <c r="M75" s="303" t="s">
        <v>510</v>
      </c>
      <c r="O75" s="292"/>
    </row>
    <row r="76" spans="1:80">
      <c r="A76" s="301"/>
      <c r="B76" s="304"/>
      <c r="C76" s="305" t="s">
        <v>511</v>
      </c>
      <c r="D76" s="306"/>
      <c r="E76" s="307">
        <v>0.57599999999999996</v>
      </c>
      <c r="F76" s="308"/>
      <c r="G76" s="309"/>
      <c r="H76" s="310"/>
      <c r="I76" s="302"/>
      <c r="J76" s="311"/>
      <c r="K76" s="302"/>
      <c r="M76" s="303" t="s">
        <v>511</v>
      </c>
      <c r="O76" s="292"/>
    </row>
    <row r="77" spans="1:80">
      <c r="A77" s="301"/>
      <c r="B77" s="304"/>
      <c r="C77" s="305" t="s">
        <v>512</v>
      </c>
      <c r="D77" s="306"/>
      <c r="E77" s="307">
        <v>0.27600000000000002</v>
      </c>
      <c r="F77" s="308"/>
      <c r="G77" s="309"/>
      <c r="H77" s="310"/>
      <c r="I77" s="302"/>
      <c r="J77" s="311"/>
      <c r="K77" s="302"/>
      <c r="M77" s="303" t="s">
        <v>512</v>
      </c>
      <c r="O77" s="292"/>
    </row>
    <row r="78" spans="1:80">
      <c r="A78" s="301"/>
      <c r="B78" s="304"/>
      <c r="C78" s="305" t="s">
        <v>513</v>
      </c>
      <c r="D78" s="306"/>
      <c r="E78" s="307">
        <v>0.23400000000000001</v>
      </c>
      <c r="F78" s="308"/>
      <c r="G78" s="309"/>
      <c r="H78" s="310"/>
      <c r="I78" s="302"/>
      <c r="J78" s="311"/>
      <c r="K78" s="302"/>
      <c r="M78" s="303" t="s">
        <v>513</v>
      </c>
      <c r="O78" s="292"/>
    </row>
    <row r="79" spans="1:80">
      <c r="A79" s="301"/>
      <c r="B79" s="304"/>
      <c r="C79" s="305" t="s">
        <v>514</v>
      </c>
      <c r="D79" s="306"/>
      <c r="E79" s="307">
        <v>0.2</v>
      </c>
      <c r="F79" s="308"/>
      <c r="G79" s="309"/>
      <c r="H79" s="310"/>
      <c r="I79" s="302"/>
      <c r="J79" s="311"/>
      <c r="K79" s="302"/>
      <c r="M79" s="303" t="s">
        <v>514</v>
      </c>
      <c r="O79" s="292"/>
    </row>
    <row r="80" spans="1:80">
      <c r="A80" s="301"/>
      <c r="B80" s="304"/>
      <c r="C80" s="305" t="s">
        <v>515</v>
      </c>
      <c r="D80" s="306"/>
      <c r="E80" s="307">
        <v>1.6080000000000001</v>
      </c>
      <c r="F80" s="308"/>
      <c r="G80" s="309"/>
      <c r="H80" s="310"/>
      <c r="I80" s="302"/>
      <c r="J80" s="311"/>
      <c r="K80" s="302"/>
      <c r="M80" s="303" t="s">
        <v>515</v>
      </c>
      <c r="O80" s="292"/>
    </row>
    <row r="81" spans="1:80">
      <c r="A81" s="301"/>
      <c r="B81" s="304"/>
      <c r="C81" s="305" t="s">
        <v>516</v>
      </c>
      <c r="D81" s="306"/>
      <c r="E81" s="307">
        <v>1.1519999999999999</v>
      </c>
      <c r="F81" s="308"/>
      <c r="G81" s="309"/>
      <c r="H81" s="310"/>
      <c r="I81" s="302"/>
      <c r="J81" s="311"/>
      <c r="K81" s="302"/>
      <c r="M81" s="303" t="s">
        <v>516</v>
      </c>
      <c r="O81" s="292"/>
    </row>
    <row r="82" spans="1:80">
      <c r="A82" s="301"/>
      <c r="B82" s="304"/>
      <c r="C82" s="305" t="s">
        <v>517</v>
      </c>
      <c r="D82" s="306"/>
      <c r="E82" s="307">
        <v>0.47199999999999998</v>
      </c>
      <c r="F82" s="308"/>
      <c r="G82" s="309"/>
      <c r="H82" s="310"/>
      <c r="I82" s="302"/>
      <c r="J82" s="311"/>
      <c r="K82" s="302"/>
      <c r="M82" s="303" t="s">
        <v>517</v>
      </c>
      <c r="O82" s="292"/>
    </row>
    <row r="83" spans="1:80">
      <c r="A83" s="301"/>
      <c r="B83" s="304"/>
      <c r="C83" s="305" t="s">
        <v>518</v>
      </c>
      <c r="D83" s="306"/>
      <c r="E83" s="307">
        <v>0.69199999999999995</v>
      </c>
      <c r="F83" s="308"/>
      <c r="G83" s="309"/>
      <c r="H83" s="310"/>
      <c r="I83" s="302"/>
      <c r="J83" s="311"/>
      <c r="K83" s="302"/>
      <c r="M83" s="303" t="s">
        <v>518</v>
      </c>
      <c r="O83" s="292"/>
    </row>
    <row r="84" spans="1:80">
      <c r="A84" s="301"/>
      <c r="B84" s="304"/>
      <c r="C84" s="305" t="s">
        <v>519</v>
      </c>
      <c r="D84" s="306"/>
      <c r="E84" s="307">
        <v>0.48799999999999999</v>
      </c>
      <c r="F84" s="308"/>
      <c r="G84" s="309"/>
      <c r="H84" s="310"/>
      <c r="I84" s="302"/>
      <c r="J84" s="311"/>
      <c r="K84" s="302"/>
      <c r="M84" s="303" t="s">
        <v>519</v>
      </c>
      <c r="O84" s="292"/>
    </row>
    <row r="85" spans="1:80">
      <c r="A85" s="301"/>
      <c r="B85" s="304"/>
      <c r="C85" s="305" t="s">
        <v>520</v>
      </c>
      <c r="D85" s="306"/>
      <c r="E85" s="307">
        <v>0.51600000000000001</v>
      </c>
      <c r="F85" s="308"/>
      <c r="G85" s="309"/>
      <c r="H85" s="310"/>
      <c r="I85" s="302"/>
      <c r="J85" s="311"/>
      <c r="K85" s="302"/>
      <c r="M85" s="303" t="s">
        <v>520</v>
      </c>
      <c r="O85" s="292"/>
    </row>
    <row r="86" spans="1:80">
      <c r="A86" s="301"/>
      <c r="B86" s="304"/>
      <c r="C86" s="305" t="s">
        <v>496</v>
      </c>
      <c r="D86" s="306"/>
      <c r="E86" s="307">
        <v>3.06</v>
      </c>
      <c r="F86" s="308"/>
      <c r="G86" s="309"/>
      <c r="H86" s="310"/>
      <c r="I86" s="302"/>
      <c r="J86" s="311"/>
      <c r="K86" s="302"/>
      <c r="M86" s="303" t="s">
        <v>496</v>
      </c>
      <c r="O86" s="292"/>
    </row>
    <row r="87" spans="1:80">
      <c r="A87" s="301"/>
      <c r="B87" s="304"/>
      <c r="C87" s="305" t="s">
        <v>521</v>
      </c>
      <c r="D87" s="306"/>
      <c r="E87" s="307">
        <v>0.70799999999999996</v>
      </c>
      <c r="F87" s="308"/>
      <c r="G87" s="309"/>
      <c r="H87" s="310"/>
      <c r="I87" s="302"/>
      <c r="J87" s="311"/>
      <c r="K87" s="302"/>
      <c r="M87" s="303" t="s">
        <v>521</v>
      </c>
      <c r="O87" s="292"/>
    </row>
    <row r="88" spans="1:80">
      <c r="A88" s="301"/>
      <c r="B88" s="304"/>
      <c r="C88" s="305" t="s">
        <v>522</v>
      </c>
      <c r="D88" s="306"/>
      <c r="E88" s="307">
        <v>0.87</v>
      </c>
      <c r="F88" s="308"/>
      <c r="G88" s="309"/>
      <c r="H88" s="310"/>
      <c r="I88" s="302"/>
      <c r="J88" s="311"/>
      <c r="K88" s="302"/>
      <c r="M88" s="303" t="s">
        <v>522</v>
      </c>
      <c r="O88" s="292"/>
    </row>
    <row r="89" spans="1:80">
      <c r="A89" s="301"/>
      <c r="B89" s="304"/>
      <c r="C89" s="305" t="s">
        <v>523</v>
      </c>
      <c r="D89" s="306"/>
      <c r="E89" s="307">
        <v>0.24</v>
      </c>
      <c r="F89" s="308"/>
      <c r="G89" s="309"/>
      <c r="H89" s="310"/>
      <c r="I89" s="302"/>
      <c r="J89" s="311"/>
      <c r="K89" s="302"/>
      <c r="M89" s="303" t="s">
        <v>523</v>
      </c>
      <c r="O89" s="292"/>
    </row>
    <row r="90" spans="1:80">
      <c r="A90" s="301"/>
      <c r="B90" s="304"/>
      <c r="C90" s="305" t="s">
        <v>524</v>
      </c>
      <c r="D90" s="306"/>
      <c r="E90" s="307">
        <v>0.49199999999999999</v>
      </c>
      <c r="F90" s="308"/>
      <c r="G90" s="309"/>
      <c r="H90" s="310"/>
      <c r="I90" s="302"/>
      <c r="J90" s="311"/>
      <c r="K90" s="302"/>
      <c r="M90" s="303" t="s">
        <v>524</v>
      </c>
      <c r="O90" s="292"/>
    </row>
    <row r="91" spans="1:80">
      <c r="A91" s="301"/>
      <c r="B91" s="304"/>
      <c r="C91" s="305" t="s">
        <v>525</v>
      </c>
      <c r="D91" s="306"/>
      <c r="E91" s="307">
        <v>0.22800000000000001</v>
      </c>
      <c r="F91" s="308"/>
      <c r="G91" s="309"/>
      <c r="H91" s="310"/>
      <c r="I91" s="302"/>
      <c r="J91" s="311"/>
      <c r="K91" s="302"/>
      <c r="M91" s="303" t="s">
        <v>525</v>
      </c>
      <c r="O91" s="292"/>
    </row>
    <row r="92" spans="1:80">
      <c r="A92" s="301"/>
      <c r="B92" s="304"/>
      <c r="C92" s="305" t="s">
        <v>526</v>
      </c>
      <c r="D92" s="306"/>
      <c r="E92" s="307">
        <v>0.498</v>
      </c>
      <c r="F92" s="308"/>
      <c r="G92" s="309"/>
      <c r="H92" s="310"/>
      <c r="I92" s="302"/>
      <c r="J92" s="311"/>
      <c r="K92" s="302"/>
      <c r="M92" s="303" t="s">
        <v>526</v>
      </c>
      <c r="O92" s="292"/>
    </row>
    <row r="93" spans="1:80">
      <c r="A93" s="301"/>
      <c r="B93" s="304"/>
      <c r="C93" s="305" t="s">
        <v>527</v>
      </c>
      <c r="D93" s="306"/>
      <c r="E93" s="307">
        <v>0.374</v>
      </c>
      <c r="F93" s="308"/>
      <c r="G93" s="309"/>
      <c r="H93" s="310"/>
      <c r="I93" s="302"/>
      <c r="J93" s="311"/>
      <c r="K93" s="302"/>
      <c r="M93" s="303" t="s">
        <v>527</v>
      </c>
      <c r="O93" s="292"/>
    </row>
    <row r="94" spans="1:80">
      <c r="A94" s="301"/>
      <c r="B94" s="304"/>
      <c r="C94" s="305" t="s">
        <v>528</v>
      </c>
      <c r="D94" s="306"/>
      <c r="E94" s="307">
        <v>0.86599999999999999</v>
      </c>
      <c r="F94" s="308"/>
      <c r="G94" s="309"/>
      <c r="H94" s="310"/>
      <c r="I94" s="302"/>
      <c r="J94" s="311"/>
      <c r="K94" s="302"/>
      <c r="M94" s="303" t="s">
        <v>528</v>
      </c>
      <c r="O94" s="292"/>
    </row>
    <row r="95" spans="1:80">
      <c r="A95" s="301"/>
      <c r="B95" s="304"/>
      <c r="C95" s="305" t="s">
        <v>529</v>
      </c>
      <c r="D95" s="306"/>
      <c r="E95" s="307">
        <v>2.25</v>
      </c>
      <c r="F95" s="308"/>
      <c r="G95" s="309"/>
      <c r="H95" s="310"/>
      <c r="I95" s="302"/>
      <c r="J95" s="311"/>
      <c r="K95" s="302"/>
      <c r="M95" s="303" t="s">
        <v>529</v>
      </c>
      <c r="O95" s="292"/>
    </row>
    <row r="96" spans="1:80">
      <c r="A96" s="293">
        <v>9</v>
      </c>
      <c r="B96" s="294" t="s">
        <v>530</v>
      </c>
      <c r="C96" s="295" t="s">
        <v>531</v>
      </c>
      <c r="D96" s="296" t="s">
        <v>164</v>
      </c>
      <c r="E96" s="297">
        <v>649.38940000000002</v>
      </c>
      <c r="F96" s="297">
        <v>0</v>
      </c>
      <c r="G96" s="298">
        <f>E96*F96</f>
        <v>0</v>
      </c>
      <c r="H96" s="299">
        <v>0</v>
      </c>
      <c r="I96" s="300">
        <f>E96*H96</f>
        <v>0</v>
      </c>
      <c r="J96" s="299">
        <v>0</v>
      </c>
      <c r="K96" s="300">
        <f>E96*J96</f>
        <v>0</v>
      </c>
      <c r="O96" s="292">
        <v>2</v>
      </c>
      <c r="AA96" s="261">
        <v>1</v>
      </c>
      <c r="AB96" s="261">
        <v>1</v>
      </c>
      <c r="AC96" s="261">
        <v>1</v>
      </c>
      <c r="AZ96" s="261">
        <v>1</v>
      </c>
      <c r="BA96" s="261">
        <f>IF(AZ96=1,G96,0)</f>
        <v>0</v>
      </c>
      <c r="BB96" s="261">
        <f>IF(AZ96=2,G96,0)</f>
        <v>0</v>
      </c>
      <c r="BC96" s="261">
        <f>IF(AZ96=3,G96,0)</f>
        <v>0</v>
      </c>
      <c r="BD96" s="261">
        <f>IF(AZ96=4,G96,0)</f>
        <v>0</v>
      </c>
      <c r="BE96" s="261">
        <f>IF(AZ96=5,G96,0)</f>
        <v>0</v>
      </c>
      <c r="CA96" s="292">
        <v>1</v>
      </c>
      <c r="CB96" s="292">
        <v>1</v>
      </c>
    </row>
    <row r="97" spans="1:80" ht="22.5">
      <c r="A97" s="301"/>
      <c r="B97" s="304"/>
      <c r="C97" s="305" t="s">
        <v>475</v>
      </c>
      <c r="D97" s="306"/>
      <c r="E97" s="307">
        <v>618.87099999999998</v>
      </c>
      <c r="F97" s="308"/>
      <c r="G97" s="309"/>
      <c r="H97" s="310"/>
      <c r="I97" s="302"/>
      <c r="J97" s="311"/>
      <c r="K97" s="302"/>
      <c r="M97" s="303" t="s">
        <v>475</v>
      </c>
      <c r="O97" s="292"/>
    </row>
    <row r="98" spans="1:80" ht="22.5">
      <c r="A98" s="301"/>
      <c r="B98" s="304"/>
      <c r="C98" s="305" t="s">
        <v>469</v>
      </c>
      <c r="D98" s="306"/>
      <c r="E98" s="307">
        <v>30.5184</v>
      </c>
      <c r="F98" s="308"/>
      <c r="G98" s="309"/>
      <c r="H98" s="310"/>
      <c r="I98" s="302"/>
      <c r="J98" s="311"/>
      <c r="K98" s="302"/>
      <c r="M98" s="303" t="s">
        <v>469</v>
      </c>
      <c r="O98" s="292"/>
    </row>
    <row r="99" spans="1:80" ht="22.5">
      <c r="A99" s="293">
        <v>10</v>
      </c>
      <c r="B99" s="294" t="s">
        <v>532</v>
      </c>
      <c r="C99" s="295" t="s">
        <v>533</v>
      </c>
      <c r="D99" s="296" t="s">
        <v>164</v>
      </c>
      <c r="E99" s="297">
        <v>696.00139999999999</v>
      </c>
      <c r="F99" s="297">
        <v>0</v>
      </c>
      <c r="G99" s="298">
        <f>E99*F99</f>
        <v>0</v>
      </c>
      <c r="H99" s="299">
        <v>8.0000000000000007E-5</v>
      </c>
      <c r="I99" s="300">
        <f>E99*H99</f>
        <v>5.5680112000000004E-2</v>
      </c>
      <c r="J99" s="299">
        <v>0</v>
      </c>
      <c r="K99" s="300">
        <f>E99*J99</f>
        <v>0</v>
      </c>
      <c r="O99" s="292">
        <v>2</v>
      </c>
      <c r="AA99" s="261">
        <v>1</v>
      </c>
      <c r="AB99" s="261">
        <v>1</v>
      </c>
      <c r="AC99" s="261">
        <v>1</v>
      </c>
      <c r="AZ99" s="261">
        <v>1</v>
      </c>
      <c r="BA99" s="261">
        <f>IF(AZ99=1,G99,0)</f>
        <v>0</v>
      </c>
      <c r="BB99" s="261">
        <f>IF(AZ99=2,G99,0)</f>
        <v>0</v>
      </c>
      <c r="BC99" s="261">
        <f>IF(AZ99=3,G99,0)</f>
        <v>0</v>
      </c>
      <c r="BD99" s="261">
        <f>IF(AZ99=4,G99,0)</f>
        <v>0</v>
      </c>
      <c r="BE99" s="261">
        <f>IF(AZ99=5,G99,0)</f>
        <v>0</v>
      </c>
      <c r="CA99" s="292">
        <v>1</v>
      </c>
      <c r="CB99" s="292">
        <v>1</v>
      </c>
    </row>
    <row r="100" spans="1:80" ht="22.5">
      <c r="A100" s="301"/>
      <c r="B100" s="304"/>
      <c r="C100" s="305" t="s">
        <v>475</v>
      </c>
      <c r="D100" s="306"/>
      <c r="E100" s="307">
        <v>618.87099999999998</v>
      </c>
      <c r="F100" s="308"/>
      <c r="G100" s="309"/>
      <c r="H100" s="310"/>
      <c r="I100" s="302"/>
      <c r="J100" s="311"/>
      <c r="K100" s="302"/>
      <c r="M100" s="303" t="s">
        <v>475</v>
      </c>
      <c r="O100" s="292"/>
    </row>
    <row r="101" spans="1:80" ht="22.5">
      <c r="A101" s="301"/>
      <c r="B101" s="304"/>
      <c r="C101" s="305" t="s">
        <v>469</v>
      </c>
      <c r="D101" s="306"/>
      <c r="E101" s="307">
        <v>30.5184</v>
      </c>
      <c r="F101" s="308"/>
      <c r="G101" s="309"/>
      <c r="H101" s="310"/>
      <c r="I101" s="302"/>
      <c r="J101" s="311"/>
      <c r="K101" s="302"/>
      <c r="M101" s="303" t="s">
        <v>469</v>
      </c>
      <c r="O101" s="292"/>
    </row>
    <row r="102" spans="1:80">
      <c r="A102" s="301"/>
      <c r="B102" s="304"/>
      <c r="C102" s="305" t="s">
        <v>534</v>
      </c>
      <c r="D102" s="306"/>
      <c r="E102" s="307">
        <v>0</v>
      </c>
      <c r="F102" s="308"/>
      <c r="G102" s="309"/>
      <c r="H102" s="310"/>
      <c r="I102" s="302"/>
      <c r="J102" s="311"/>
      <c r="K102" s="302"/>
      <c r="M102" s="303" t="s">
        <v>534</v>
      </c>
      <c r="O102" s="292"/>
    </row>
    <row r="103" spans="1:80">
      <c r="A103" s="301"/>
      <c r="B103" s="304"/>
      <c r="C103" s="305" t="s">
        <v>535</v>
      </c>
      <c r="D103" s="306"/>
      <c r="E103" s="307">
        <v>4.9800000000000004</v>
      </c>
      <c r="F103" s="308"/>
      <c r="G103" s="309"/>
      <c r="H103" s="310"/>
      <c r="I103" s="302"/>
      <c r="J103" s="311"/>
      <c r="K103" s="302"/>
      <c r="M103" s="303" t="s">
        <v>535</v>
      </c>
      <c r="O103" s="292"/>
    </row>
    <row r="104" spans="1:80">
      <c r="A104" s="301"/>
      <c r="B104" s="304"/>
      <c r="C104" s="305" t="s">
        <v>484</v>
      </c>
      <c r="D104" s="306"/>
      <c r="E104" s="307">
        <v>1.56</v>
      </c>
      <c r="F104" s="308"/>
      <c r="G104" s="309"/>
      <c r="H104" s="310"/>
      <c r="I104" s="302"/>
      <c r="J104" s="311"/>
      <c r="K104" s="302"/>
      <c r="M104" s="303" t="s">
        <v>484</v>
      </c>
      <c r="O104" s="292"/>
    </row>
    <row r="105" spans="1:80">
      <c r="A105" s="301"/>
      <c r="B105" s="304"/>
      <c r="C105" s="305" t="s">
        <v>485</v>
      </c>
      <c r="D105" s="306"/>
      <c r="E105" s="307">
        <v>0.98399999999999999</v>
      </c>
      <c r="F105" s="308"/>
      <c r="G105" s="309"/>
      <c r="H105" s="310"/>
      <c r="I105" s="302"/>
      <c r="J105" s="311"/>
      <c r="K105" s="302"/>
      <c r="M105" s="303" t="s">
        <v>485</v>
      </c>
      <c r="O105" s="292"/>
    </row>
    <row r="106" spans="1:80">
      <c r="A106" s="301"/>
      <c r="B106" s="304"/>
      <c r="C106" s="305" t="s">
        <v>486</v>
      </c>
      <c r="D106" s="306"/>
      <c r="E106" s="307">
        <v>2.1760000000000002</v>
      </c>
      <c r="F106" s="308"/>
      <c r="G106" s="309"/>
      <c r="H106" s="310"/>
      <c r="I106" s="302"/>
      <c r="J106" s="311"/>
      <c r="K106" s="302"/>
      <c r="M106" s="303" t="s">
        <v>486</v>
      </c>
      <c r="O106" s="292"/>
    </row>
    <row r="107" spans="1:80">
      <c r="A107" s="301"/>
      <c r="B107" s="304"/>
      <c r="C107" s="305" t="s">
        <v>487</v>
      </c>
      <c r="D107" s="306"/>
      <c r="E107" s="307">
        <v>0.79600000000000004</v>
      </c>
      <c r="F107" s="308"/>
      <c r="G107" s="309"/>
      <c r="H107" s="310"/>
      <c r="I107" s="302"/>
      <c r="J107" s="311"/>
      <c r="K107" s="302"/>
      <c r="M107" s="303" t="s">
        <v>487</v>
      </c>
      <c r="O107" s="292"/>
    </row>
    <row r="108" spans="1:80">
      <c r="A108" s="301"/>
      <c r="B108" s="304"/>
      <c r="C108" s="305" t="s">
        <v>488</v>
      </c>
      <c r="D108" s="306"/>
      <c r="E108" s="307">
        <v>1.0740000000000001</v>
      </c>
      <c r="F108" s="308"/>
      <c r="G108" s="309"/>
      <c r="H108" s="310"/>
      <c r="I108" s="302"/>
      <c r="J108" s="311"/>
      <c r="K108" s="302"/>
      <c r="M108" s="303" t="s">
        <v>488</v>
      </c>
      <c r="O108" s="292"/>
    </row>
    <row r="109" spans="1:80">
      <c r="A109" s="301"/>
      <c r="B109" s="304"/>
      <c r="C109" s="305" t="s">
        <v>489</v>
      </c>
      <c r="D109" s="306"/>
      <c r="E109" s="307">
        <v>1.04</v>
      </c>
      <c r="F109" s="308"/>
      <c r="G109" s="309"/>
      <c r="H109" s="310"/>
      <c r="I109" s="302"/>
      <c r="J109" s="311"/>
      <c r="K109" s="302"/>
      <c r="M109" s="303" t="s">
        <v>489</v>
      </c>
      <c r="O109" s="292"/>
    </row>
    <row r="110" spans="1:80">
      <c r="A110" s="301"/>
      <c r="B110" s="304"/>
      <c r="C110" s="305" t="s">
        <v>536</v>
      </c>
      <c r="D110" s="306"/>
      <c r="E110" s="307">
        <v>4.7119999999999997</v>
      </c>
      <c r="F110" s="308"/>
      <c r="G110" s="309"/>
      <c r="H110" s="310"/>
      <c r="I110" s="302"/>
      <c r="J110" s="311"/>
      <c r="K110" s="302"/>
      <c r="M110" s="303" t="s">
        <v>536</v>
      </c>
      <c r="O110" s="292"/>
    </row>
    <row r="111" spans="1:80">
      <c r="A111" s="301"/>
      <c r="B111" s="304"/>
      <c r="C111" s="305" t="s">
        <v>491</v>
      </c>
      <c r="D111" s="306"/>
      <c r="E111" s="307">
        <v>4.0960000000000001</v>
      </c>
      <c r="F111" s="308"/>
      <c r="G111" s="309"/>
      <c r="H111" s="310"/>
      <c r="I111" s="302"/>
      <c r="J111" s="311"/>
      <c r="K111" s="302"/>
      <c r="M111" s="303" t="s">
        <v>491</v>
      </c>
      <c r="O111" s="292"/>
    </row>
    <row r="112" spans="1:80">
      <c r="A112" s="301"/>
      <c r="B112" s="304"/>
      <c r="C112" s="305" t="s">
        <v>492</v>
      </c>
      <c r="D112" s="306"/>
      <c r="E112" s="307">
        <v>1.728</v>
      </c>
      <c r="F112" s="308"/>
      <c r="G112" s="309"/>
      <c r="H112" s="310"/>
      <c r="I112" s="302"/>
      <c r="J112" s="311"/>
      <c r="K112" s="302"/>
      <c r="M112" s="303" t="s">
        <v>492</v>
      </c>
      <c r="O112" s="292"/>
    </row>
    <row r="113" spans="1:80">
      <c r="A113" s="301"/>
      <c r="B113" s="304"/>
      <c r="C113" s="305" t="s">
        <v>493</v>
      </c>
      <c r="D113" s="306"/>
      <c r="E113" s="307">
        <v>1.492</v>
      </c>
      <c r="F113" s="308"/>
      <c r="G113" s="309"/>
      <c r="H113" s="310"/>
      <c r="I113" s="302"/>
      <c r="J113" s="311"/>
      <c r="K113" s="302"/>
      <c r="M113" s="303" t="s">
        <v>493</v>
      </c>
      <c r="O113" s="292"/>
    </row>
    <row r="114" spans="1:80">
      <c r="A114" s="301"/>
      <c r="B114" s="304"/>
      <c r="C114" s="305" t="s">
        <v>494</v>
      </c>
      <c r="D114" s="306"/>
      <c r="E114" s="307">
        <v>1.288</v>
      </c>
      <c r="F114" s="308"/>
      <c r="G114" s="309"/>
      <c r="H114" s="310"/>
      <c r="I114" s="302"/>
      <c r="J114" s="311"/>
      <c r="K114" s="302"/>
      <c r="M114" s="303" t="s">
        <v>494</v>
      </c>
      <c r="O114" s="292"/>
    </row>
    <row r="115" spans="1:80">
      <c r="A115" s="301"/>
      <c r="B115" s="304"/>
      <c r="C115" s="305" t="s">
        <v>495</v>
      </c>
      <c r="D115" s="306"/>
      <c r="E115" s="307">
        <v>1.98</v>
      </c>
      <c r="F115" s="308"/>
      <c r="G115" s="309"/>
      <c r="H115" s="310"/>
      <c r="I115" s="302"/>
      <c r="J115" s="311"/>
      <c r="K115" s="302"/>
      <c r="M115" s="303" t="s">
        <v>495</v>
      </c>
      <c r="O115" s="292"/>
    </row>
    <row r="116" spans="1:80">
      <c r="A116" s="301"/>
      <c r="B116" s="304"/>
      <c r="C116" s="305" t="s">
        <v>496</v>
      </c>
      <c r="D116" s="306"/>
      <c r="E116" s="307">
        <v>3.06</v>
      </c>
      <c r="F116" s="308"/>
      <c r="G116" s="309"/>
      <c r="H116" s="310"/>
      <c r="I116" s="302"/>
      <c r="J116" s="311"/>
      <c r="K116" s="302"/>
      <c r="M116" s="303" t="s">
        <v>496</v>
      </c>
      <c r="O116" s="292"/>
    </row>
    <row r="117" spans="1:80">
      <c r="A117" s="301"/>
      <c r="B117" s="304"/>
      <c r="C117" s="305" t="s">
        <v>497</v>
      </c>
      <c r="D117" s="306"/>
      <c r="E117" s="307">
        <v>2.5640000000000001</v>
      </c>
      <c r="F117" s="308"/>
      <c r="G117" s="309"/>
      <c r="H117" s="310"/>
      <c r="I117" s="302"/>
      <c r="J117" s="311"/>
      <c r="K117" s="302"/>
      <c r="M117" s="303" t="s">
        <v>497</v>
      </c>
      <c r="O117" s="292"/>
    </row>
    <row r="118" spans="1:80">
      <c r="A118" s="301"/>
      <c r="B118" s="304"/>
      <c r="C118" s="305" t="s">
        <v>498</v>
      </c>
      <c r="D118" s="306"/>
      <c r="E118" s="307">
        <v>2.8940000000000001</v>
      </c>
      <c r="F118" s="308"/>
      <c r="G118" s="309"/>
      <c r="H118" s="310"/>
      <c r="I118" s="302"/>
      <c r="J118" s="311"/>
      <c r="K118" s="302"/>
      <c r="M118" s="303" t="s">
        <v>498</v>
      </c>
      <c r="O118" s="292"/>
    </row>
    <row r="119" spans="1:80">
      <c r="A119" s="301"/>
      <c r="B119" s="304"/>
      <c r="C119" s="305" t="s">
        <v>499</v>
      </c>
      <c r="D119" s="306"/>
      <c r="E119" s="307">
        <v>0.95599999999999996</v>
      </c>
      <c r="F119" s="308"/>
      <c r="G119" s="309"/>
      <c r="H119" s="310"/>
      <c r="I119" s="302"/>
      <c r="J119" s="311"/>
      <c r="K119" s="302"/>
      <c r="M119" s="303" t="s">
        <v>499</v>
      </c>
      <c r="O119" s="292"/>
    </row>
    <row r="120" spans="1:80">
      <c r="A120" s="301"/>
      <c r="B120" s="304"/>
      <c r="C120" s="305" t="s">
        <v>500</v>
      </c>
      <c r="D120" s="306"/>
      <c r="E120" s="307">
        <v>1.42</v>
      </c>
      <c r="F120" s="308"/>
      <c r="G120" s="309"/>
      <c r="H120" s="310"/>
      <c r="I120" s="302"/>
      <c r="J120" s="311"/>
      <c r="K120" s="302"/>
      <c r="M120" s="303" t="s">
        <v>500</v>
      </c>
      <c r="O120" s="292"/>
    </row>
    <row r="121" spans="1:80">
      <c r="A121" s="301"/>
      <c r="B121" s="304"/>
      <c r="C121" s="305" t="s">
        <v>501</v>
      </c>
      <c r="D121" s="306"/>
      <c r="E121" s="307">
        <v>1.9039999999999999</v>
      </c>
      <c r="F121" s="308"/>
      <c r="G121" s="309"/>
      <c r="H121" s="310"/>
      <c r="I121" s="302"/>
      <c r="J121" s="311"/>
      <c r="K121" s="302"/>
      <c r="M121" s="303" t="s">
        <v>501</v>
      </c>
      <c r="O121" s="292"/>
    </row>
    <row r="122" spans="1:80">
      <c r="A122" s="301"/>
      <c r="B122" s="304"/>
      <c r="C122" s="305" t="s">
        <v>502</v>
      </c>
      <c r="D122" s="306"/>
      <c r="E122" s="307">
        <v>0.73799999999999999</v>
      </c>
      <c r="F122" s="308"/>
      <c r="G122" s="309"/>
      <c r="H122" s="310"/>
      <c r="I122" s="302"/>
      <c r="J122" s="311"/>
      <c r="K122" s="302"/>
      <c r="M122" s="303" t="s">
        <v>502</v>
      </c>
      <c r="O122" s="292"/>
    </row>
    <row r="123" spans="1:80">
      <c r="A123" s="301"/>
      <c r="B123" s="304"/>
      <c r="C123" s="305" t="s">
        <v>503</v>
      </c>
      <c r="D123" s="306"/>
      <c r="E123" s="307">
        <v>0.61399999999999999</v>
      </c>
      <c r="F123" s="308"/>
      <c r="G123" s="309"/>
      <c r="H123" s="310"/>
      <c r="I123" s="302"/>
      <c r="J123" s="311"/>
      <c r="K123" s="302"/>
      <c r="M123" s="303" t="s">
        <v>503</v>
      </c>
      <c r="O123" s="292"/>
    </row>
    <row r="124" spans="1:80">
      <c r="A124" s="301"/>
      <c r="B124" s="304"/>
      <c r="C124" s="305" t="s">
        <v>504</v>
      </c>
      <c r="D124" s="306"/>
      <c r="E124" s="307">
        <v>1.1060000000000001</v>
      </c>
      <c r="F124" s="308"/>
      <c r="G124" s="309"/>
      <c r="H124" s="310"/>
      <c r="I124" s="302"/>
      <c r="J124" s="311"/>
      <c r="K124" s="302"/>
      <c r="M124" s="303" t="s">
        <v>504</v>
      </c>
      <c r="O124" s="292"/>
    </row>
    <row r="125" spans="1:80">
      <c r="A125" s="301"/>
      <c r="B125" s="304"/>
      <c r="C125" s="305" t="s">
        <v>505</v>
      </c>
      <c r="D125" s="306"/>
      <c r="E125" s="307">
        <v>3.45</v>
      </c>
      <c r="F125" s="308"/>
      <c r="G125" s="309"/>
      <c r="H125" s="310"/>
      <c r="I125" s="302"/>
      <c r="J125" s="311"/>
      <c r="K125" s="302"/>
      <c r="M125" s="303" t="s">
        <v>505</v>
      </c>
      <c r="O125" s="292"/>
    </row>
    <row r="126" spans="1:80">
      <c r="A126" s="293">
        <v>11</v>
      </c>
      <c r="B126" s="294" t="s">
        <v>537</v>
      </c>
      <c r="C126" s="295" t="s">
        <v>538</v>
      </c>
      <c r="D126" s="296" t="s">
        <v>164</v>
      </c>
      <c r="E126" s="297">
        <v>649.38940000000002</v>
      </c>
      <c r="F126" s="297">
        <v>0</v>
      </c>
      <c r="G126" s="298">
        <f>E126*F126</f>
        <v>0</v>
      </c>
      <c r="H126" s="299">
        <v>1.3999999999999999E-4</v>
      </c>
      <c r="I126" s="300">
        <f>E126*H126</f>
        <v>9.0914516000000001E-2</v>
      </c>
      <c r="J126" s="299">
        <v>0</v>
      </c>
      <c r="K126" s="300">
        <f>E126*J126</f>
        <v>0</v>
      </c>
      <c r="O126" s="292">
        <v>2</v>
      </c>
      <c r="AA126" s="261">
        <v>1</v>
      </c>
      <c r="AB126" s="261">
        <v>1</v>
      </c>
      <c r="AC126" s="261">
        <v>1</v>
      </c>
      <c r="AZ126" s="261">
        <v>1</v>
      </c>
      <c r="BA126" s="261">
        <f>IF(AZ126=1,G126,0)</f>
        <v>0</v>
      </c>
      <c r="BB126" s="261">
        <f>IF(AZ126=2,G126,0)</f>
        <v>0</v>
      </c>
      <c r="BC126" s="261">
        <f>IF(AZ126=3,G126,0)</f>
        <v>0</v>
      </c>
      <c r="BD126" s="261">
        <f>IF(AZ126=4,G126,0)</f>
        <v>0</v>
      </c>
      <c r="BE126" s="261">
        <f>IF(AZ126=5,G126,0)</f>
        <v>0</v>
      </c>
      <c r="CA126" s="292">
        <v>1</v>
      </c>
      <c r="CB126" s="292">
        <v>1</v>
      </c>
    </row>
    <row r="127" spans="1:80" ht="22.5">
      <c r="A127" s="301"/>
      <c r="B127" s="304"/>
      <c r="C127" s="305" t="s">
        <v>475</v>
      </c>
      <c r="D127" s="306"/>
      <c r="E127" s="307">
        <v>618.87099999999998</v>
      </c>
      <c r="F127" s="308"/>
      <c r="G127" s="309"/>
      <c r="H127" s="310"/>
      <c r="I127" s="302"/>
      <c r="J127" s="311"/>
      <c r="K127" s="302"/>
      <c r="M127" s="303" t="s">
        <v>475</v>
      </c>
      <c r="O127" s="292"/>
    </row>
    <row r="128" spans="1:80" ht="22.5">
      <c r="A128" s="301"/>
      <c r="B128" s="304"/>
      <c r="C128" s="305" t="s">
        <v>469</v>
      </c>
      <c r="D128" s="306"/>
      <c r="E128" s="307">
        <v>30.5184</v>
      </c>
      <c r="F128" s="308"/>
      <c r="G128" s="309"/>
      <c r="H128" s="310"/>
      <c r="I128" s="302"/>
      <c r="J128" s="311"/>
      <c r="K128" s="302"/>
      <c r="M128" s="303" t="s">
        <v>469</v>
      </c>
      <c r="O128" s="292"/>
    </row>
    <row r="129" spans="1:80">
      <c r="A129" s="293">
        <v>12</v>
      </c>
      <c r="B129" s="294" t="s">
        <v>539</v>
      </c>
      <c r="C129" s="295" t="s">
        <v>540</v>
      </c>
      <c r="D129" s="296" t="s">
        <v>193</v>
      </c>
      <c r="E129" s="297">
        <v>7.96</v>
      </c>
      <c r="F129" s="297">
        <v>0</v>
      </c>
      <c r="G129" s="298">
        <f>E129*F129</f>
        <v>0</v>
      </c>
      <c r="H129" s="299">
        <v>5.0000000000000001E-4</v>
      </c>
      <c r="I129" s="300">
        <f>E129*H129</f>
        <v>3.98E-3</v>
      </c>
      <c r="J129" s="299">
        <v>0</v>
      </c>
      <c r="K129" s="300">
        <f>E129*J129</f>
        <v>0</v>
      </c>
      <c r="O129" s="292">
        <v>2</v>
      </c>
      <c r="AA129" s="261">
        <v>1</v>
      </c>
      <c r="AB129" s="261">
        <v>1</v>
      </c>
      <c r="AC129" s="261">
        <v>1</v>
      </c>
      <c r="AZ129" s="261">
        <v>1</v>
      </c>
      <c r="BA129" s="261">
        <f>IF(AZ129=1,G129,0)</f>
        <v>0</v>
      </c>
      <c r="BB129" s="261">
        <f>IF(AZ129=2,G129,0)</f>
        <v>0</v>
      </c>
      <c r="BC129" s="261">
        <f>IF(AZ129=3,G129,0)</f>
        <v>0</v>
      </c>
      <c r="BD129" s="261">
        <f>IF(AZ129=4,G129,0)</f>
        <v>0</v>
      </c>
      <c r="BE129" s="261">
        <f>IF(AZ129=5,G129,0)</f>
        <v>0</v>
      </c>
      <c r="CA129" s="292">
        <v>1</v>
      </c>
      <c r="CB129" s="292">
        <v>1</v>
      </c>
    </row>
    <row r="130" spans="1:80">
      <c r="A130" s="301"/>
      <c r="B130" s="304"/>
      <c r="C130" s="305" t="s">
        <v>541</v>
      </c>
      <c r="D130" s="306"/>
      <c r="E130" s="307">
        <v>7.96</v>
      </c>
      <c r="F130" s="308"/>
      <c r="G130" s="309"/>
      <c r="H130" s="310"/>
      <c r="I130" s="302"/>
      <c r="J130" s="311"/>
      <c r="K130" s="302"/>
      <c r="M130" s="303" t="s">
        <v>541</v>
      </c>
      <c r="O130" s="292"/>
    </row>
    <row r="131" spans="1:80">
      <c r="A131" s="293">
        <v>13</v>
      </c>
      <c r="B131" s="294" t="s">
        <v>542</v>
      </c>
      <c r="C131" s="295" t="s">
        <v>543</v>
      </c>
      <c r="D131" s="296" t="s">
        <v>193</v>
      </c>
      <c r="E131" s="297">
        <v>287.58</v>
      </c>
      <c r="F131" s="297">
        <v>0</v>
      </c>
      <c r="G131" s="298">
        <f>E131*F131</f>
        <v>0</v>
      </c>
      <c r="H131" s="299">
        <v>2.9999999999999997E-4</v>
      </c>
      <c r="I131" s="300">
        <f>E131*H131</f>
        <v>8.627399999999999E-2</v>
      </c>
      <c r="J131" s="299">
        <v>0</v>
      </c>
      <c r="K131" s="300">
        <f>E131*J131</f>
        <v>0</v>
      </c>
      <c r="O131" s="292">
        <v>2</v>
      </c>
      <c r="AA131" s="261">
        <v>1</v>
      </c>
      <c r="AB131" s="261">
        <v>1</v>
      </c>
      <c r="AC131" s="261">
        <v>1</v>
      </c>
      <c r="AZ131" s="261">
        <v>1</v>
      </c>
      <c r="BA131" s="261">
        <f>IF(AZ131=1,G131,0)</f>
        <v>0</v>
      </c>
      <c r="BB131" s="261">
        <f>IF(AZ131=2,G131,0)</f>
        <v>0</v>
      </c>
      <c r="BC131" s="261">
        <f>IF(AZ131=3,G131,0)</f>
        <v>0</v>
      </c>
      <c r="BD131" s="261">
        <f>IF(AZ131=4,G131,0)</f>
        <v>0</v>
      </c>
      <c r="BE131" s="261">
        <f>IF(AZ131=5,G131,0)</f>
        <v>0</v>
      </c>
      <c r="CA131" s="292">
        <v>1</v>
      </c>
      <c r="CB131" s="292">
        <v>1</v>
      </c>
    </row>
    <row r="132" spans="1:80">
      <c r="A132" s="301"/>
      <c r="B132" s="304"/>
      <c r="C132" s="305" t="s">
        <v>236</v>
      </c>
      <c r="D132" s="306"/>
      <c r="E132" s="307">
        <v>35.799999999999997</v>
      </c>
      <c r="F132" s="308"/>
      <c r="G132" s="309"/>
      <c r="H132" s="310"/>
      <c r="I132" s="302"/>
      <c r="J132" s="311"/>
      <c r="K132" s="302"/>
      <c r="M132" s="303" t="s">
        <v>236</v>
      </c>
      <c r="O132" s="292"/>
    </row>
    <row r="133" spans="1:80">
      <c r="A133" s="301"/>
      <c r="B133" s="304"/>
      <c r="C133" s="305" t="s">
        <v>237</v>
      </c>
      <c r="D133" s="306"/>
      <c r="E133" s="307">
        <v>10.199999999999999</v>
      </c>
      <c r="F133" s="308"/>
      <c r="G133" s="309"/>
      <c r="H133" s="310"/>
      <c r="I133" s="302"/>
      <c r="J133" s="311"/>
      <c r="K133" s="302"/>
      <c r="M133" s="303" t="s">
        <v>237</v>
      </c>
      <c r="O133" s="292"/>
    </row>
    <row r="134" spans="1:80">
      <c r="A134" s="301"/>
      <c r="B134" s="304"/>
      <c r="C134" s="305" t="s">
        <v>238</v>
      </c>
      <c r="D134" s="306"/>
      <c r="E134" s="307">
        <v>6.04</v>
      </c>
      <c r="F134" s="308"/>
      <c r="G134" s="309"/>
      <c r="H134" s="310"/>
      <c r="I134" s="302"/>
      <c r="J134" s="311"/>
      <c r="K134" s="302"/>
      <c r="M134" s="303" t="s">
        <v>238</v>
      </c>
      <c r="O134" s="292"/>
    </row>
    <row r="135" spans="1:80">
      <c r="A135" s="301"/>
      <c r="B135" s="304"/>
      <c r="C135" s="305" t="s">
        <v>239</v>
      </c>
      <c r="D135" s="306"/>
      <c r="E135" s="307">
        <v>13.76</v>
      </c>
      <c r="F135" s="308"/>
      <c r="G135" s="309"/>
      <c r="H135" s="310"/>
      <c r="I135" s="302"/>
      <c r="J135" s="311"/>
      <c r="K135" s="302"/>
      <c r="M135" s="303" t="s">
        <v>239</v>
      </c>
      <c r="O135" s="292"/>
    </row>
    <row r="136" spans="1:80">
      <c r="A136" s="301"/>
      <c r="B136" s="304"/>
      <c r="C136" s="305" t="s">
        <v>240</v>
      </c>
      <c r="D136" s="306"/>
      <c r="E136" s="307">
        <v>5.36</v>
      </c>
      <c r="F136" s="308"/>
      <c r="G136" s="309"/>
      <c r="H136" s="310"/>
      <c r="I136" s="302"/>
      <c r="J136" s="311"/>
      <c r="K136" s="302"/>
      <c r="M136" s="303" t="s">
        <v>240</v>
      </c>
      <c r="O136" s="292"/>
    </row>
    <row r="137" spans="1:80">
      <c r="A137" s="301"/>
      <c r="B137" s="304"/>
      <c r="C137" s="305" t="s">
        <v>241</v>
      </c>
      <c r="D137" s="306"/>
      <c r="E137" s="307">
        <v>6.54</v>
      </c>
      <c r="F137" s="308"/>
      <c r="G137" s="309"/>
      <c r="H137" s="310"/>
      <c r="I137" s="302"/>
      <c r="J137" s="311"/>
      <c r="K137" s="302"/>
      <c r="M137" s="303" t="s">
        <v>241</v>
      </c>
      <c r="O137" s="292"/>
    </row>
    <row r="138" spans="1:80">
      <c r="A138" s="301"/>
      <c r="B138" s="304"/>
      <c r="C138" s="305" t="s">
        <v>242</v>
      </c>
      <c r="D138" s="306"/>
      <c r="E138" s="307">
        <v>6.2</v>
      </c>
      <c r="F138" s="308"/>
      <c r="G138" s="309"/>
      <c r="H138" s="310"/>
      <c r="I138" s="302"/>
      <c r="J138" s="311"/>
      <c r="K138" s="302"/>
      <c r="M138" s="303" t="s">
        <v>242</v>
      </c>
      <c r="O138" s="292"/>
    </row>
    <row r="139" spans="1:80">
      <c r="A139" s="301"/>
      <c r="B139" s="304"/>
      <c r="C139" s="305" t="s">
        <v>243</v>
      </c>
      <c r="D139" s="306"/>
      <c r="E139" s="307">
        <v>30.8</v>
      </c>
      <c r="F139" s="308"/>
      <c r="G139" s="309"/>
      <c r="H139" s="310"/>
      <c r="I139" s="302"/>
      <c r="J139" s="311"/>
      <c r="K139" s="302"/>
      <c r="M139" s="303" t="s">
        <v>243</v>
      </c>
      <c r="O139" s="292"/>
    </row>
    <row r="140" spans="1:80">
      <c r="A140" s="301"/>
      <c r="B140" s="304"/>
      <c r="C140" s="305" t="s">
        <v>244</v>
      </c>
      <c r="D140" s="306"/>
      <c r="E140" s="307">
        <v>26.24</v>
      </c>
      <c r="F140" s="308"/>
      <c r="G140" s="309"/>
      <c r="H140" s="310"/>
      <c r="I140" s="302"/>
      <c r="J140" s="311"/>
      <c r="K140" s="302"/>
      <c r="M140" s="303" t="s">
        <v>244</v>
      </c>
      <c r="O140" s="292"/>
    </row>
    <row r="141" spans="1:80">
      <c r="A141" s="301"/>
      <c r="B141" s="304"/>
      <c r="C141" s="305" t="s">
        <v>245</v>
      </c>
      <c r="D141" s="306"/>
      <c r="E141" s="307">
        <v>11</v>
      </c>
      <c r="F141" s="308"/>
      <c r="G141" s="309"/>
      <c r="H141" s="310"/>
      <c r="I141" s="302"/>
      <c r="J141" s="311"/>
      <c r="K141" s="302"/>
      <c r="M141" s="303" t="s">
        <v>245</v>
      </c>
      <c r="O141" s="292"/>
    </row>
    <row r="142" spans="1:80">
      <c r="A142" s="301"/>
      <c r="B142" s="304"/>
      <c r="C142" s="305" t="s">
        <v>246</v>
      </c>
      <c r="D142" s="306"/>
      <c r="E142" s="307">
        <v>10.92</v>
      </c>
      <c r="F142" s="308"/>
      <c r="G142" s="309"/>
      <c r="H142" s="310"/>
      <c r="I142" s="302"/>
      <c r="J142" s="311"/>
      <c r="K142" s="302"/>
      <c r="M142" s="303" t="s">
        <v>246</v>
      </c>
      <c r="O142" s="292"/>
    </row>
    <row r="143" spans="1:80">
      <c r="A143" s="301"/>
      <c r="B143" s="304"/>
      <c r="C143" s="305" t="s">
        <v>247</v>
      </c>
      <c r="D143" s="306"/>
      <c r="E143" s="307">
        <v>8.8800000000000008</v>
      </c>
      <c r="F143" s="308"/>
      <c r="G143" s="309"/>
      <c r="H143" s="310"/>
      <c r="I143" s="302"/>
      <c r="J143" s="311"/>
      <c r="K143" s="302"/>
      <c r="M143" s="303" t="s">
        <v>247</v>
      </c>
      <c r="O143" s="292"/>
    </row>
    <row r="144" spans="1:80">
      <c r="A144" s="301"/>
      <c r="B144" s="304"/>
      <c r="C144" s="305" t="s">
        <v>248</v>
      </c>
      <c r="D144" s="306"/>
      <c r="E144" s="307">
        <v>12.48</v>
      </c>
      <c r="F144" s="308"/>
      <c r="G144" s="309"/>
      <c r="H144" s="310"/>
      <c r="I144" s="302"/>
      <c r="J144" s="311"/>
      <c r="K144" s="302"/>
      <c r="M144" s="303" t="s">
        <v>248</v>
      </c>
      <c r="O144" s="292"/>
    </row>
    <row r="145" spans="1:80">
      <c r="A145" s="301"/>
      <c r="B145" s="304"/>
      <c r="C145" s="305" t="s">
        <v>249</v>
      </c>
      <c r="D145" s="306"/>
      <c r="E145" s="307">
        <v>15.3</v>
      </c>
      <c r="F145" s="308"/>
      <c r="G145" s="309"/>
      <c r="H145" s="310"/>
      <c r="I145" s="302"/>
      <c r="J145" s="311"/>
      <c r="K145" s="302"/>
      <c r="M145" s="303" t="s">
        <v>249</v>
      </c>
      <c r="O145" s="292"/>
    </row>
    <row r="146" spans="1:80">
      <c r="A146" s="301"/>
      <c r="B146" s="304"/>
      <c r="C146" s="305" t="s">
        <v>250</v>
      </c>
      <c r="D146" s="306"/>
      <c r="E146" s="307">
        <v>16.36</v>
      </c>
      <c r="F146" s="308"/>
      <c r="G146" s="309"/>
      <c r="H146" s="310"/>
      <c r="I146" s="302"/>
      <c r="J146" s="311"/>
      <c r="K146" s="302"/>
      <c r="M146" s="303" t="s">
        <v>250</v>
      </c>
      <c r="O146" s="292"/>
    </row>
    <row r="147" spans="1:80">
      <c r="A147" s="301"/>
      <c r="B147" s="304"/>
      <c r="C147" s="305" t="s">
        <v>251</v>
      </c>
      <c r="D147" s="306"/>
      <c r="E147" s="307">
        <v>18.82</v>
      </c>
      <c r="F147" s="308"/>
      <c r="G147" s="309"/>
      <c r="H147" s="310"/>
      <c r="I147" s="302"/>
      <c r="J147" s="311"/>
      <c r="K147" s="302"/>
      <c r="M147" s="303" t="s">
        <v>251</v>
      </c>
      <c r="O147" s="292"/>
    </row>
    <row r="148" spans="1:80">
      <c r="A148" s="301"/>
      <c r="B148" s="304"/>
      <c r="C148" s="305" t="s">
        <v>252</v>
      </c>
      <c r="D148" s="306"/>
      <c r="E148" s="307">
        <v>5.98</v>
      </c>
      <c r="F148" s="308"/>
      <c r="G148" s="309"/>
      <c r="H148" s="310"/>
      <c r="I148" s="302"/>
      <c r="J148" s="311"/>
      <c r="K148" s="302"/>
      <c r="M148" s="303" t="s">
        <v>252</v>
      </c>
      <c r="O148" s="292"/>
    </row>
    <row r="149" spans="1:80">
      <c r="A149" s="301"/>
      <c r="B149" s="304"/>
      <c r="C149" s="305" t="s">
        <v>253</v>
      </c>
      <c r="D149" s="306"/>
      <c r="E149" s="307">
        <v>9.56</v>
      </c>
      <c r="F149" s="308"/>
      <c r="G149" s="309"/>
      <c r="H149" s="310"/>
      <c r="I149" s="302"/>
      <c r="J149" s="311"/>
      <c r="K149" s="302"/>
      <c r="M149" s="303" t="s">
        <v>253</v>
      </c>
      <c r="O149" s="292"/>
    </row>
    <row r="150" spans="1:80">
      <c r="A150" s="301"/>
      <c r="B150" s="304"/>
      <c r="C150" s="305" t="s">
        <v>254</v>
      </c>
      <c r="D150" s="306"/>
      <c r="E150" s="307">
        <v>10.66</v>
      </c>
      <c r="F150" s="308"/>
      <c r="G150" s="309"/>
      <c r="H150" s="310"/>
      <c r="I150" s="302"/>
      <c r="J150" s="311"/>
      <c r="K150" s="302"/>
      <c r="M150" s="303" t="s">
        <v>254</v>
      </c>
      <c r="O150" s="292"/>
    </row>
    <row r="151" spans="1:80">
      <c r="A151" s="301"/>
      <c r="B151" s="304"/>
      <c r="C151" s="305" t="s">
        <v>255</v>
      </c>
      <c r="D151" s="306"/>
      <c r="E151" s="307">
        <v>6.18</v>
      </c>
      <c r="F151" s="308"/>
      <c r="G151" s="309"/>
      <c r="H151" s="310"/>
      <c r="I151" s="302"/>
      <c r="J151" s="311"/>
      <c r="K151" s="302"/>
      <c r="M151" s="303" t="s">
        <v>255</v>
      </c>
      <c r="O151" s="292"/>
    </row>
    <row r="152" spans="1:80">
      <c r="A152" s="301"/>
      <c r="B152" s="304"/>
      <c r="C152" s="305" t="s">
        <v>256</v>
      </c>
      <c r="D152" s="306"/>
      <c r="E152" s="307">
        <v>4.9400000000000004</v>
      </c>
      <c r="F152" s="308"/>
      <c r="G152" s="309"/>
      <c r="H152" s="310"/>
      <c r="I152" s="302"/>
      <c r="J152" s="311"/>
      <c r="K152" s="302"/>
      <c r="M152" s="303" t="s">
        <v>256</v>
      </c>
      <c r="O152" s="292"/>
    </row>
    <row r="153" spans="1:80">
      <c r="A153" s="301"/>
      <c r="B153" s="304"/>
      <c r="C153" s="305" t="s">
        <v>257</v>
      </c>
      <c r="D153" s="306"/>
      <c r="E153" s="307">
        <v>9.86</v>
      </c>
      <c r="F153" s="308"/>
      <c r="G153" s="309"/>
      <c r="H153" s="310"/>
      <c r="I153" s="302"/>
      <c r="J153" s="311"/>
      <c r="K153" s="302"/>
      <c r="M153" s="303" t="s">
        <v>257</v>
      </c>
      <c r="O153" s="292"/>
    </row>
    <row r="154" spans="1:80">
      <c r="A154" s="301"/>
      <c r="B154" s="304"/>
      <c r="C154" s="305" t="s">
        <v>258</v>
      </c>
      <c r="D154" s="306"/>
      <c r="E154" s="307">
        <v>5.7</v>
      </c>
      <c r="F154" s="308"/>
      <c r="G154" s="309"/>
      <c r="H154" s="310"/>
      <c r="I154" s="302"/>
      <c r="J154" s="311"/>
      <c r="K154" s="302"/>
      <c r="M154" s="303" t="s">
        <v>258</v>
      </c>
      <c r="O154" s="292"/>
    </row>
    <row r="155" spans="1:80">
      <c r="A155" s="293">
        <v>14</v>
      </c>
      <c r="B155" s="294" t="s">
        <v>544</v>
      </c>
      <c r="C155" s="295" t="s">
        <v>545</v>
      </c>
      <c r="D155" s="296" t="s">
        <v>164</v>
      </c>
      <c r="E155" s="297">
        <v>43.500599999999999</v>
      </c>
      <c r="F155" s="297">
        <v>0</v>
      </c>
      <c r="G155" s="298">
        <f>E155*F155</f>
        <v>0</v>
      </c>
      <c r="H155" s="299">
        <v>4.8169999999999998E-2</v>
      </c>
      <c r="I155" s="300">
        <f>E155*H155</f>
        <v>2.0954239019999998</v>
      </c>
      <c r="J155" s="299">
        <v>0</v>
      </c>
      <c r="K155" s="300">
        <f>E155*J155</f>
        <v>0</v>
      </c>
      <c r="O155" s="292">
        <v>2</v>
      </c>
      <c r="AA155" s="261">
        <v>1</v>
      </c>
      <c r="AB155" s="261">
        <v>1</v>
      </c>
      <c r="AC155" s="261">
        <v>1</v>
      </c>
      <c r="AZ155" s="261">
        <v>1</v>
      </c>
      <c r="BA155" s="261">
        <f>IF(AZ155=1,G155,0)</f>
        <v>0</v>
      </c>
      <c r="BB155" s="261">
        <f>IF(AZ155=2,G155,0)</f>
        <v>0</v>
      </c>
      <c r="BC155" s="261">
        <f>IF(AZ155=3,G155,0)</f>
        <v>0</v>
      </c>
      <c r="BD155" s="261">
        <f>IF(AZ155=4,G155,0)</f>
        <v>0</v>
      </c>
      <c r="BE155" s="261">
        <f>IF(AZ155=5,G155,0)</f>
        <v>0</v>
      </c>
      <c r="CA155" s="292">
        <v>1</v>
      </c>
      <c r="CB155" s="292">
        <v>1</v>
      </c>
    </row>
    <row r="156" spans="1:80">
      <c r="A156" s="301"/>
      <c r="B156" s="304"/>
      <c r="C156" s="305" t="s">
        <v>546</v>
      </c>
      <c r="D156" s="306"/>
      <c r="E156" s="307">
        <v>43.500599999999999</v>
      </c>
      <c r="F156" s="308"/>
      <c r="G156" s="309"/>
      <c r="H156" s="310"/>
      <c r="I156" s="302"/>
      <c r="J156" s="311"/>
      <c r="K156" s="302"/>
      <c r="M156" s="303" t="s">
        <v>546</v>
      </c>
      <c r="O156" s="292"/>
    </row>
    <row r="157" spans="1:80" ht="22.5">
      <c r="A157" s="293">
        <v>15</v>
      </c>
      <c r="B157" s="294" t="s">
        <v>547</v>
      </c>
      <c r="C157" s="295" t="s">
        <v>548</v>
      </c>
      <c r="D157" s="296" t="s">
        <v>164</v>
      </c>
      <c r="E157" s="297">
        <v>618.87099999999998</v>
      </c>
      <c r="F157" s="297">
        <v>0</v>
      </c>
      <c r="G157" s="298">
        <f>E157*F157</f>
        <v>0</v>
      </c>
      <c r="H157" s="299">
        <v>1.3100000000000001E-2</v>
      </c>
      <c r="I157" s="300">
        <f>E157*H157</f>
        <v>8.1072100999999996</v>
      </c>
      <c r="J157" s="299">
        <v>0</v>
      </c>
      <c r="K157" s="300">
        <f>E157*J157</f>
        <v>0</v>
      </c>
      <c r="O157" s="292">
        <v>2</v>
      </c>
      <c r="AA157" s="261">
        <v>1</v>
      </c>
      <c r="AB157" s="261">
        <v>0</v>
      </c>
      <c r="AC157" s="261">
        <v>0</v>
      </c>
      <c r="AZ157" s="261">
        <v>1</v>
      </c>
      <c r="BA157" s="261">
        <f>IF(AZ157=1,G157,0)</f>
        <v>0</v>
      </c>
      <c r="BB157" s="261">
        <f>IF(AZ157=2,G157,0)</f>
        <v>0</v>
      </c>
      <c r="BC157" s="261">
        <f>IF(AZ157=3,G157,0)</f>
        <v>0</v>
      </c>
      <c r="BD157" s="261">
        <f>IF(AZ157=4,G157,0)</f>
        <v>0</v>
      </c>
      <c r="BE157" s="261">
        <f>IF(AZ157=5,G157,0)</f>
        <v>0</v>
      </c>
      <c r="CA157" s="292">
        <v>1</v>
      </c>
      <c r="CB157" s="292">
        <v>0</v>
      </c>
    </row>
    <row r="158" spans="1:80" ht="22.5">
      <c r="A158" s="301"/>
      <c r="B158" s="304"/>
      <c r="C158" s="305" t="s">
        <v>475</v>
      </c>
      <c r="D158" s="306"/>
      <c r="E158" s="307">
        <v>618.87099999999998</v>
      </c>
      <c r="F158" s="308"/>
      <c r="G158" s="309"/>
      <c r="H158" s="310"/>
      <c r="I158" s="302"/>
      <c r="J158" s="311"/>
      <c r="K158" s="302"/>
      <c r="M158" s="303" t="s">
        <v>475</v>
      </c>
      <c r="O158" s="292"/>
    </row>
    <row r="159" spans="1:80">
      <c r="A159" s="293">
        <v>16</v>
      </c>
      <c r="B159" s="294" t="s">
        <v>549</v>
      </c>
      <c r="C159" s="295" t="s">
        <v>550</v>
      </c>
      <c r="D159" s="296" t="s">
        <v>164</v>
      </c>
      <c r="E159" s="297">
        <v>649.38940000000002</v>
      </c>
      <c r="F159" s="297">
        <v>0</v>
      </c>
      <c r="G159" s="298">
        <f>E159*F159</f>
        <v>0</v>
      </c>
      <c r="H159" s="299">
        <v>1.0290000000000001E-2</v>
      </c>
      <c r="I159" s="300">
        <f>E159*H159</f>
        <v>6.6822169260000006</v>
      </c>
      <c r="J159" s="299">
        <v>0</v>
      </c>
      <c r="K159" s="300">
        <f>E159*J159</f>
        <v>0</v>
      </c>
      <c r="O159" s="292">
        <v>2</v>
      </c>
      <c r="AA159" s="261">
        <v>1</v>
      </c>
      <c r="AB159" s="261">
        <v>0</v>
      </c>
      <c r="AC159" s="261">
        <v>0</v>
      </c>
      <c r="AZ159" s="261">
        <v>1</v>
      </c>
      <c r="BA159" s="261">
        <f>IF(AZ159=1,G159,0)</f>
        <v>0</v>
      </c>
      <c r="BB159" s="261">
        <f>IF(AZ159=2,G159,0)</f>
        <v>0</v>
      </c>
      <c r="BC159" s="261">
        <f>IF(AZ159=3,G159,0)</f>
        <v>0</v>
      </c>
      <c r="BD159" s="261">
        <f>IF(AZ159=4,G159,0)</f>
        <v>0</v>
      </c>
      <c r="BE159" s="261">
        <f>IF(AZ159=5,G159,0)</f>
        <v>0</v>
      </c>
      <c r="CA159" s="292">
        <v>1</v>
      </c>
      <c r="CB159" s="292">
        <v>0</v>
      </c>
    </row>
    <row r="160" spans="1:80" ht="22.5">
      <c r="A160" s="301"/>
      <c r="B160" s="304"/>
      <c r="C160" s="305" t="s">
        <v>475</v>
      </c>
      <c r="D160" s="306"/>
      <c r="E160" s="307">
        <v>618.87099999999998</v>
      </c>
      <c r="F160" s="308"/>
      <c r="G160" s="309"/>
      <c r="H160" s="310"/>
      <c r="I160" s="302"/>
      <c r="J160" s="311"/>
      <c r="K160" s="302"/>
      <c r="M160" s="303" t="s">
        <v>475</v>
      </c>
      <c r="O160" s="292"/>
    </row>
    <row r="161" spans="1:80" ht="22.5">
      <c r="A161" s="301"/>
      <c r="B161" s="304"/>
      <c r="C161" s="305" t="s">
        <v>469</v>
      </c>
      <c r="D161" s="306"/>
      <c r="E161" s="307">
        <v>30.5184</v>
      </c>
      <c r="F161" s="308"/>
      <c r="G161" s="309"/>
      <c r="H161" s="310"/>
      <c r="I161" s="302"/>
      <c r="J161" s="311"/>
      <c r="K161" s="302"/>
      <c r="M161" s="303" t="s">
        <v>469</v>
      </c>
      <c r="O161" s="292"/>
    </row>
    <row r="162" spans="1:80">
      <c r="A162" s="293">
        <v>17</v>
      </c>
      <c r="B162" s="294" t="s">
        <v>551</v>
      </c>
      <c r="C162" s="295" t="s">
        <v>552</v>
      </c>
      <c r="D162" s="296" t="s">
        <v>164</v>
      </c>
      <c r="E162" s="297">
        <v>30.5184</v>
      </c>
      <c r="F162" s="297">
        <v>0</v>
      </c>
      <c r="G162" s="298">
        <f>E162*F162</f>
        <v>0</v>
      </c>
      <c r="H162" s="299">
        <v>6.1799999999999997E-3</v>
      </c>
      <c r="I162" s="300">
        <f>E162*H162</f>
        <v>0.18860371199999998</v>
      </c>
      <c r="J162" s="299">
        <v>0</v>
      </c>
      <c r="K162" s="300">
        <f>E162*J162</f>
        <v>0</v>
      </c>
      <c r="O162" s="292">
        <v>2</v>
      </c>
      <c r="AA162" s="261">
        <v>1</v>
      </c>
      <c r="AB162" s="261">
        <v>1</v>
      </c>
      <c r="AC162" s="261">
        <v>1</v>
      </c>
      <c r="AZ162" s="261">
        <v>1</v>
      </c>
      <c r="BA162" s="261">
        <f>IF(AZ162=1,G162,0)</f>
        <v>0</v>
      </c>
      <c r="BB162" s="261">
        <f>IF(AZ162=2,G162,0)</f>
        <v>0</v>
      </c>
      <c r="BC162" s="261">
        <f>IF(AZ162=3,G162,0)</f>
        <v>0</v>
      </c>
      <c r="BD162" s="261">
        <f>IF(AZ162=4,G162,0)</f>
        <v>0</v>
      </c>
      <c r="BE162" s="261">
        <f>IF(AZ162=5,G162,0)</f>
        <v>0</v>
      </c>
      <c r="CA162" s="292">
        <v>1</v>
      </c>
      <c r="CB162" s="292">
        <v>1</v>
      </c>
    </row>
    <row r="163" spans="1:80" ht="22.5">
      <c r="A163" s="301"/>
      <c r="B163" s="304"/>
      <c r="C163" s="305" t="s">
        <v>469</v>
      </c>
      <c r="D163" s="306"/>
      <c r="E163" s="307">
        <v>30.5184</v>
      </c>
      <c r="F163" s="308"/>
      <c r="G163" s="309"/>
      <c r="H163" s="310"/>
      <c r="I163" s="302"/>
      <c r="J163" s="311"/>
      <c r="K163" s="302"/>
      <c r="M163" s="303" t="s">
        <v>469</v>
      </c>
      <c r="O163" s="292"/>
    </row>
    <row r="164" spans="1:80" ht="22.5">
      <c r="A164" s="293">
        <v>18</v>
      </c>
      <c r="B164" s="294" t="s">
        <v>553</v>
      </c>
      <c r="C164" s="295" t="s">
        <v>554</v>
      </c>
      <c r="D164" s="296" t="s">
        <v>164</v>
      </c>
      <c r="E164" s="297">
        <v>696.00139999999999</v>
      </c>
      <c r="F164" s="297">
        <v>0</v>
      </c>
      <c r="G164" s="298">
        <f>E164*F164</f>
        <v>0</v>
      </c>
      <c r="H164" s="299">
        <v>9.3000000000000005E-4</v>
      </c>
      <c r="I164" s="300">
        <f>E164*H164</f>
        <v>0.647281302</v>
      </c>
      <c r="J164" s="299">
        <v>0</v>
      </c>
      <c r="K164" s="300">
        <f>E164*J164</f>
        <v>0</v>
      </c>
      <c r="O164" s="292">
        <v>2</v>
      </c>
      <c r="AA164" s="261">
        <v>1</v>
      </c>
      <c r="AB164" s="261">
        <v>1</v>
      </c>
      <c r="AC164" s="261">
        <v>1</v>
      </c>
      <c r="AZ164" s="261">
        <v>1</v>
      </c>
      <c r="BA164" s="261">
        <f>IF(AZ164=1,G164,0)</f>
        <v>0</v>
      </c>
      <c r="BB164" s="261">
        <f>IF(AZ164=2,G164,0)</f>
        <v>0</v>
      </c>
      <c r="BC164" s="261">
        <f>IF(AZ164=3,G164,0)</f>
        <v>0</v>
      </c>
      <c r="BD164" s="261">
        <f>IF(AZ164=4,G164,0)</f>
        <v>0</v>
      </c>
      <c r="BE164" s="261">
        <f>IF(AZ164=5,G164,0)</f>
        <v>0</v>
      </c>
      <c r="CA164" s="292">
        <v>1</v>
      </c>
      <c r="CB164" s="292">
        <v>1</v>
      </c>
    </row>
    <row r="165" spans="1:80" ht="22.5">
      <c r="A165" s="301"/>
      <c r="B165" s="304"/>
      <c r="C165" s="305" t="s">
        <v>475</v>
      </c>
      <c r="D165" s="306"/>
      <c r="E165" s="307">
        <v>618.87099999999998</v>
      </c>
      <c r="F165" s="308"/>
      <c r="G165" s="309"/>
      <c r="H165" s="310"/>
      <c r="I165" s="302"/>
      <c r="J165" s="311"/>
      <c r="K165" s="302"/>
      <c r="M165" s="303" t="s">
        <v>475</v>
      </c>
      <c r="O165" s="292"/>
    </row>
    <row r="166" spans="1:80" ht="22.5">
      <c r="A166" s="301"/>
      <c r="B166" s="304"/>
      <c r="C166" s="305" t="s">
        <v>469</v>
      </c>
      <c r="D166" s="306"/>
      <c r="E166" s="307">
        <v>30.5184</v>
      </c>
      <c r="F166" s="308"/>
      <c r="G166" s="309"/>
      <c r="H166" s="310"/>
      <c r="I166" s="302"/>
      <c r="J166" s="311"/>
      <c r="K166" s="302"/>
      <c r="M166" s="303" t="s">
        <v>469</v>
      </c>
      <c r="O166" s="292"/>
    </row>
    <row r="167" spans="1:80">
      <c r="A167" s="301"/>
      <c r="B167" s="304"/>
      <c r="C167" s="305" t="s">
        <v>534</v>
      </c>
      <c r="D167" s="306"/>
      <c r="E167" s="307">
        <v>0</v>
      </c>
      <c r="F167" s="308"/>
      <c r="G167" s="309"/>
      <c r="H167" s="310"/>
      <c r="I167" s="302"/>
      <c r="J167" s="311"/>
      <c r="K167" s="302"/>
      <c r="M167" s="303" t="s">
        <v>534</v>
      </c>
      <c r="O167" s="292"/>
    </row>
    <row r="168" spans="1:80">
      <c r="A168" s="301"/>
      <c r="B168" s="304"/>
      <c r="C168" s="305" t="s">
        <v>535</v>
      </c>
      <c r="D168" s="306"/>
      <c r="E168" s="307">
        <v>4.9800000000000004</v>
      </c>
      <c r="F168" s="308"/>
      <c r="G168" s="309"/>
      <c r="H168" s="310"/>
      <c r="I168" s="302"/>
      <c r="J168" s="311"/>
      <c r="K168" s="302"/>
      <c r="M168" s="303" t="s">
        <v>535</v>
      </c>
      <c r="O168" s="292"/>
    </row>
    <row r="169" spans="1:80">
      <c r="A169" s="301"/>
      <c r="B169" s="304"/>
      <c r="C169" s="305" t="s">
        <v>484</v>
      </c>
      <c r="D169" s="306"/>
      <c r="E169" s="307">
        <v>1.56</v>
      </c>
      <c r="F169" s="308"/>
      <c r="G169" s="309"/>
      <c r="H169" s="310"/>
      <c r="I169" s="302"/>
      <c r="J169" s="311"/>
      <c r="K169" s="302"/>
      <c r="M169" s="303" t="s">
        <v>484</v>
      </c>
      <c r="O169" s="292"/>
    </row>
    <row r="170" spans="1:80">
      <c r="A170" s="301"/>
      <c r="B170" s="304"/>
      <c r="C170" s="305" t="s">
        <v>485</v>
      </c>
      <c r="D170" s="306"/>
      <c r="E170" s="307">
        <v>0.98399999999999999</v>
      </c>
      <c r="F170" s="308"/>
      <c r="G170" s="309"/>
      <c r="H170" s="310"/>
      <c r="I170" s="302"/>
      <c r="J170" s="311"/>
      <c r="K170" s="302"/>
      <c r="M170" s="303" t="s">
        <v>485</v>
      </c>
      <c r="O170" s="292"/>
    </row>
    <row r="171" spans="1:80">
      <c r="A171" s="301"/>
      <c r="B171" s="304"/>
      <c r="C171" s="305" t="s">
        <v>486</v>
      </c>
      <c r="D171" s="306"/>
      <c r="E171" s="307">
        <v>2.1760000000000002</v>
      </c>
      <c r="F171" s="308"/>
      <c r="G171" s="309"/>
      <c r="H171" s="310"/>
      <c r="I171" s="302"/>
      <c r="J171" s="311"/>
      <c r="K171" s="302"/>
      <c r="M171" s="303" t="s">
        <v>486</v>
      </c>
      <c r="O171" s="292"/>
    </row>
    <row r="172" spans="1:80">
      <c r="A172" s="301"/>
      <c r="B172" s="304"/>
      <c r="C172" s="305" t="s">
        <v>487</v>
      </c>
      <c r="D172" s="306"/>
      <c r="E172" s="307">
        <v>0.79600000000000004</v>
      </c>
      <c r="F172" s="308"/>
      <c r="G172" s="309"/>
      <c r="H172" s="310"/>
      <c r="I172" s="302"/>
      <c r="J172" s="311"/>
      <c r="K172" s="302"/>
      <c r="M172" s="303" t="s">
        <v>487</v>
      </c>
      <c r="O172" s="292"/>
    </row>
    <row r="173" spans="1:80">
      <c r="A173" s="301"/>
      <c r="B173" s="304"/>
      <c r="C173" s="305" t="s">
        <v>488</v>
      </c>
      <c r="D173" s="306"/>
      <c r="E173" s="307">
        <v>1.0740000000000001</v>
      </c>
      <c r="F173" s="308"/>
      <c r="G173" s="309"/>
      <c r="H173" s="310"/>
      <c r="I173" s="302"/>
      <c r="J173" s="311"/>
      <c r="K173" s="302"/>
      <c r="M173" s="303" t="s">
        <v>488</v>
      </c>
      <c r="O173" s="292"/>
    </row>
    <row r="174" spans="1:80">
      <c r="A174" s="301"/>
      <c r="B174" s="304"/>
      <c r="C174" s="305" t="s">
        <v>489</v>
      </c>
      <c r="D174" s="306"/>
      <c r="E174" s="307">
        <v>1.04</v>
      </c>
      <c r="F174" s="308"/>
      <c r="G174" s="309"/>
      <c r="H174" s="310"/>
      <c r="I174" s="302"/>
      <c r="J174" s="311"/>
      <c r="K174" s="302"/>
      <c r="M174" s="303" t="s">
        <v>489</v>
      </c>
      <c r="O174" s="292"/>
    </row>
    <row r="175" spans="1:80">
      <c r="A175" s="301"/>
      <c r="B175" s="304"/>
      <c r="C175" s="305" t="s">
        <v>536</v>
      </c>
      <c r="D175" s="306"/>
      <c r="E175" s="307">
        <v>4.7119999999999997</v>
      </c>
      <c r="F175" s="308"/>
      <c r="G175" s="309"/>
      <c r="H175" s="310"/>
      <c r="I175" s="302"/>
      <c r="J175" s="311"/>
      <c r="K175" s="302"/>
      <c r="M175" s="303" t="s">
        <v>536</v>
      </c>
      <c r="O175" s="292"/>
    </row>
    <row r="176" spans="1:80">
      <c r="A176" s="301"/>
      <c r="B176" s="304"/>
      <c r="C176" s="305" t="s">
        <v>491</v>
      </c>
      <c r="D176" s="306"/>
      <c r="E176" s="307">
        <v>4.0960000000000001</v>
      </c>
      <c r="F176" s="308"/>
      <c r="G176" s="309"/>
      <c r="H176" s="310"/>
      <c r="I176" s="302"/>
      <c r="J176" s="311"/>
      <c r="K176" s="302"/>
      <c r="M176" s="303" t="s">
        <v>491</v>
      </c>
      <c r="O176" s="292"/>
    </row>
    <row r="177" spans="1:80">
      <c r="A177" s="301"/>
      <c r="B177" s="304"/>
      <c r="C177" s="305" t="s">
        <v>492</v>
      </c>
      <c r="D177" s="306"/>
      <c r="E177" s="307">
        <v>1.728</v>
      </c>
      <c r="F177" s="308"/>
      <c r="G177" s="309"/>
      <c r="H177" s="310"/>
      <c r="I177" s="302"/>
      <c r="J177" s="311"/>
      <c r="K177" s="302"/>
      <c r="M177" s="303" t="s">
        <v>492</v>
      </c>
      <c r="O177" s="292"/>
    </row>
    <row r="178" spans="1:80">
      <c r="A178" s="301"/>
      <c r="B178" s="304"/>
      <c r="C178" s="305" t="s">
        <v>493</v>
      </c>
      <c r="D178" s="306"/>
      <c r="E178" s="307">
        <v>1.492</v>
      </c>
      <c r="F178" s="308"/>
      <c r="G178" s="309"/>
      <c r="H178" s="310"/>
      <c r="I178" s="302"/>
      <c r="J178" s="311"/>
      <c r="K178" s="302"/>
      <c r="M178" s="303" t="s">
        <v>493</v>
      </c>
      <c r="O178" s="292"/>
    </row>
    <row r="179" spans="1:80">
      <c r="A179" s="301"/>
      <c r="B179" s="304"/>
      <c r="C179" s="305" t="s">
        <v>494</v>
      </c>
      <c r="D179" s="306"/>
      <c r="E179" s="307">
        <v>1.288</v>
      </c>
      <c r="F179" s="308"/>
      <c r="G179" s="309"/>
      <c r="H179" s="310"/>
      <c r="I179" s="302"/>
      <c r="J179" s="311"/>
      <c r="K179" s="302"/>
      <c r="M179" s="303" t="s">
        <v>494</v>
      </c>
      <c r="O179" s="292"/>
    </row>
    <row r="180" spans="1:80">
      <c r="A180" s="301"/>
      <c r="B180" s="304"/>
      <c r="C180" s="305" t="s">
        <v>495</v>
      </c>
      <c r="D180" s="306"/>
      <c r="E180" s="307">
        <v>1.98</v>
      </c>
      <c r="F180" s="308"/>
      <c r="G180" s="309"/>
      <c r="H180" s="310"/>
      <c r="I180" s="302"/>
      <c r="J180" s="311"/>
      <c r="K180" s="302"/>
      <c r="M180" s="303" t="s">
        <v>495</v>
      </c>
      <c r="O180" s="292"/>
    </row>
    <row r="181" spans="1:80">
      <c r="A181" s="301"/>
      <c r="B181" s="304"/>
      <c r="C181" s="305" t="s">
        <v>496</v>
      </c>
      <c r="D181" s="306"/>
      <c r="E181" s="307">
        <v>3.06</v>
      </c>
      <c r="F181" s="308"/>
      <c r="G181" s="309"/>
      <c r="H181" s="310"/>
      <c r="I181" s="302"/>
      <c r="J181" s="311"/>
      <c r="K181" s="302"/>
      <c r="M181" s="303" t="s">
        <v>496</v>
      </c>
      <c r="O181" s="292"/>
    </row>
    <row r="182" spans="1:80">
      <c r="A182" s="301"/>
      <c r="B182" s="304"/>
      <c r="C182" s="305" t="s">
        <v>497</v>
      </c>
      <c r="D182" s="306"/>
      <c r="E182" s="307">
        <v>2.5640000000000001</v>
      </c>
      <c r="F182" s="308"/>
      <c r="G182" s="309"/>
      <c r="H182" s="310"/>
      <c r="I182" s="302"/>
      <c r="J182" s="311"/>
      <c r="K182" s="302"/>
      <c r="M182" s="303" t="s">
        <v>497</v>
      </c>
      <c r="O182" s="292"/>
    </row>
    <row r="183" spans="1:80">
      <c r="A183" s="301"/>
      <c r="B183" s="304"/>
      <c r="C183" s="305" t="s">
        <v>498</v>
      </c>
      <c r="D183" s="306"/>
      <c r="E183" s="307">
        <v>2.8940000000000001</v>
      </c>
      <c r="F183" s="308"/>
      <c r="G183" s="309"/>
      <c r="H183" s="310"/>
      <c r="I183" s="302"/>
      <c r="J183" s="311"/>
      <c r="K183" s="302"/>
      <c r="M183" s="303" t="s">
        <v>498</v>
      </c>
      <c r="O183" s="292"/>
    </row>
    <row r="184" spans="1:80">
      <c r="A184" s="301"/>
      <c r="B184" s="304"/>
      <c r="C184" s="305" t="s">
        <v>499</v>
      </c>
      <c r="D184" s="306"/>
      <c r="E184" s="307">
        <v>0.95599999999999996</v>
      </c>
      <c r="F184" s="308"/>
      <c r="G184" s="309"/>
      <c r="H184" s="310"/>
      <c r="I184" s="302"/>
      <c r="J184" s="311"/>
      <c r="K184" s="302"/>
      <c r="M184" s="303" t="s">
        <v>499</v>
      </c>
      <c r="O184" s="292"/>
    </row>
    <row r="185" spans="1:80">
      <c r="A185" s="301"/>
      <c r="B185" s="304"/>
      <c r="C185" s="305" t="s">
        <v>500</v>
      </c>
      <c r="D185" s="306"/>
      <c r="E185" s="307">
        <v>1.42</v>
      </c>
      <c r="F185" s="308"/>
      <c r="G185" s="309"/>
      <c r="H185" s="310"/>
      <c r="I185" s="302"/>
      <c r="J185" s="311"/>
      <c r="K185" s="302"/>
      <c r="M185" s="303" t="s">
        <v>500</v>
      </c>
      <c r="O185" s="292"/>
    </row>
    <row r="186" spans="1:80">
      <c r="A186" s="301"/>
      <c r="B186" s="304"/>
      <c r="C186" s="305" t="s">
        <v>501</v>
      </c>
      <c r="D186" s="306"/>
      <c r="E186" s="307">
        <v>1.9039999999999999</v>
      </c>
      <c r="F186" s="308"/>
      <c r="G186" s="309"/>
      <c r="H186" s="310"/>
      <c r="I186" s="302"/>
      <c r="J186" s="311"/>
      <c r="K186" s="302"/>
      <c r="M186" s="303" t="s">
        <v>501</v>
      </c>
      <c r="O186" s="292"/>
    </row>
    <row r="187" spans="1:80">
      <c r="A187" s="301"/>
      <c r="B187" s="304"/>
      <c r="C187" s="305" t="s">
        <v>502</v>
      </c>
      <c r="D187" s="306"/>
      <c r="E187" s="307">
        <v>0.73799999999999999</v>
      </c>
      <c r="F187" s="308"/>
      <c r="G187" s="309"/>
      <c r="H187" s="310"/>
      <c r="I187" s="302"/>
      <c r="J187" s="311"/>
      <c r="K187" s="302"/>
      <c r="M187" s="303" t="s">
        <v>502</v>
      </c>
      <c r="O187" s="292"/>
    </row>
    <row r="188" spans="1:80">
      <c r="A188" s="301"/>
      <c r="B188" s="304"/>
      <c r="C188" s="305" t="s">
        <v>503</v>
      </c>
      <c r="D188" s="306"/>
      <c r="E188" s="307">
        <v>0.61399999999999999</v>
      </c>
      <c r="F188" s="308"/>
      <c r="G188" s="309"/>
      <c r="H188" s="310"/>
      <c r="I188" s="302"/>
      <c r="J188" s="311"/>
      <c r="K188" s="302"/>
      <c r="M188" s="303" t="s">
        <v>503</v>
      </c>
      <c r="O188" s="292"/>
    </row>
    <row r="189" spans="1:80">
      <c r="A189" s="301"/>
      <c r="B189" s="304"/>
      <c r="C189" s="305" t="s">
        <v>504</v>
      </c>
      <c r="D189" s="306"/>
      <c r="E189" s="307">
        <v>1.1060000000000001</v>
      </c>
      <c r="F189" s="308"/>
      <c r="G189" s="309"/>
      <c r="H189" s="310"/>
      <c r="I189" s="302"/>
      <c r="J189" s="311"/>
      <c r="K189" s="302"/>
      <c r="M189" s="303" t="s">
        <v>504</v>
      </c>
      <c r="O189" s="292"/>
    </row>
    <row r="190" spans="1:80">
      <c r="A190" s="301"/>
      <c r="B190" s="304"/>
      <c r="C190" s="305" t="s">
        <v>505</v>
      </c>
      <c r="D190" s="306"/>
      <c r="E190" s="307">
        <v>3.45</v>
      </c>
      <c r="F190" s="308"/>
      <c r="G190" s="309"/>
      <c r="H190" s="310"/>
      <c r="I190" s="302"/>
      <c r="J190" s="311"/>
      <c r="K190" s="302"/>
      <c r="M190" s="303" t="s">
        <v>505</v>
      </c>
      <c r="O190" s="292"/>
    </row>
    <row r="191" spans="1:80" ht="22.5">
      <c r="A191" s="293">
        <v>19</v>
      </c>
      <c r="B191" s="294" t="s">
        <v>555</v>
      </c>
      <c r="C191" s="295" t="s">
        <v>556</v>
      </c>
      <c r="D191" s="296" t="s">
        <v>164</v>
      </c>
      <c r="E191" s="297">
        <v>30.5184</v>
      </c>
      <c r="F191" s="297">
        <v>0</v>
      </c>
      <c r="G191" s="298">
        <f>E191*F191</f>
        <v>0</v>
      </c>
      <c r="H191" s="299">
        <v>0</v>
      </c>
      <c r="I191" s="300">
        <f>E191*H191</f>
        <v>0</v>
      </c>
      <c r="J191" s="299">
        <v>0</v>
      </c>
      <c r="K191" s="300">
        <f>E191*J191</f>
        <v>0</v>
      </c>
      <c r="O191" s="292">
        <v>2</v>
      </c>
      <c r="AA191" s="261">
        <v>1</v>
      </c>
      <c r="AB191" s="261">
        <v>1</v>
      </c>
      <c r="AC191" s="261">
        <v>1</v>
      </c>
      <c r="AZ191" s="261">
        <v>1</v>
      </c>
      <c r="BA191" s="261">
        <f>IF(AZ191=1,G191,0)</f>
        <v>0</v>
      </c>
      <c r="BB191" s="261">
        <f>IF(AZ191=2,G191,0)</f>
        <v>0</v>
      </c>
      <c r="BC191" s="261">
        <f>IF(AZ191=3,G191,0)</f>
        <v>0</v>
      </c>
      <c r="BD191" s="261">
        <f>IF(AZ191=4,G191,0)</f>
        <v>0</v>
      </c>
      <c r="BE191" s="261">
        <f>IF(AZ191=5,G191,0)</f>
        <v>0</v>
      </c>
      <c r="CA191" s="292">
        <v>1</v>
      </c>
      <c r="CB191" s="292">
        <v>1</v>
      </c>
    </row>
    <row r="192" spans="1:80" ht="22.5">
      <c r="A192" s="301"/>
      <c r="B192" s="304"/>
      <c r="C192" s="305" t="s">
        <v>469</v>
      </c>
      <c r="D192" s="306"/>
      <c r="E192" s="307">
        <v>30.5184</v>
      </c>
      <c r="F192" s="308"/>
      <c r="G192" s="309"/>
      <c r="H192" s="310"/>
      <c r="I192" s="302"/>
      <c r="J192" s="311"/>
      <c r="K192" s="302"/>
      <c r="M192" s="303" t="s">
        <v>469</v>
      </c>
      <c r="O192" s="292"/>
    </row>
    <row r="193" spans="1:80">
      <c r="A193" s="293">
        <v>20</v>
      </c>
      <c r="B193" s="294" t="s">
        <v>557</v>
      </c>
      <c r="C193" s="295" t="s">
        <v>558</v>
      </c>
      <c r="D193" s="296" t="s">
        <v>164</v>
      </c>
      <c r="E193" s="297">
        <v>649.38940000000002</v>
      </c>
      <c r="F193" s="297">
        <v>0</v>
      </c>
      <c r="G193" s="298">
        <f>E193*F193</f>
        <v>0</v>
      </c>
      <c r="H193" s="299">
        <v>1E-4</v>
      </c>
      <c r="I193" s="300">
        <f>E193*H193</f>
        <v>6.4938940000000001E-2</v>
      </c>
      <c r="J193" s="299">
        <v>0</v>
      </c>
      <c r="K193" s="300">
        <f>E193*J193</f>
        <v>0</v>
      </c>
      <c r="O193" s="292">
        <v>2</v>
      </c>
      <c r="AA193" s="261">
        <v>1</v>
      </c>
      <c r="AB193" s="261">
        <v>1</v>
      </c>
      <c r="AC193" s="261">
        <v>1</v>
      </c>
      <c r="AZ193" s="261">
        <v>1</v>
      </c>
      <c r="BA193" s="261">
        <f>IF(AZ193=1,G193,0)</f>
        <v>0</v>
      </c>
      <c r="BB193" s="261">
        <f>IF(AZ193=2,G193,0)</f>
        <v>0</v>
      </c>
      <c r="BC193" s="261">
        <f>IF(AZ193=3,G193,0)</f>
        <v>0</v>
      </c>
      <c r="BD193" s="261">
        <f>IF(AZ193=4,G193,0)</f>
        <v>0</v>
      </c>
      <c r="BE193" s="261">
        <f>IF(AZ193=5,G193,0)</f>
        <v>0</v>
      </c>
      <c r="CA193" s="292">
        <v>1</v>
      </c>
      <c r="CB193" s="292">
        <v>1</v>
      </c>
    </row>
    <row r="194" spans="1:80" ht="22.5">
      <c r="A194" s="301"/>
      <c r="B194" s="304"/>
      <c r="C194" s="305" t="s">
        <v>475</v>
      </c>
      <c r="D194" s="306"/>
      <c r="E194" s="307">
        <v>618.87099999999998</v>
      </c>
      <c r="F194" s="308"/>
      <c r="G194" s="309"/>
      <c r="H194" s="310"/>
      <c r="I194" s="302"/>
      <c r="J194" s="311"/>
      <c r="K194" s="302"/>
      <c r="M194" s="303" t="s">
        <v>475</v>
      </c>
      <c r="O194" s="292"/>
    </row>
    <row r="195" spans="1:80" ht="22.5">
      <c r="A195" s="301"/>
      <c r="B195" s="304"/>
      <c r="C195" s="305" t="s">
        <v>469</v>
      </c>
      <c r="D195" s="306"/>
      <c r="E195" s="307">
        <v>30.5184</v>
      </c>
      <c r="F195" s="308"/>
      <c r="G195" s="309"/>
      <c r="H195" s="310"/>
      <c r="I195" s="302"/>
      <c r="J195" s="311"/>
      <c r="K195" s="302"/>
      <c r="M195" s="303" t="s">
        <v>469</v>
      </c>
      <c r="O195" s="292"/>
    </row>
    <row r="196" spans="1:80">
      <c r="A196" s="312"/>
      <c r="B196" s="313" t="s">
        <v>99</v>
      </c>
      <c r="C196" s="314" t="s">
        <v>190</v>
      </c>
      <c r="D196" s="315"/>
      <c r="E196" s="316"/>
      <c r="F196" s="317"/>
      <c r="G196" s="318">
        <f>SUM(G18:G195)</f>
        <v>0</v>
      </c>
      <c r="H196" s="319"/>
      <c r="I196" s="320">
        <f>SUM(I18:I195)</f>
        <v>19.06157134</v>
      </c>
      <c r="J196" s="319"/>
      <c r="K196" s="320">
        <f>SUM(K18:K195)</f>
        <v>0</v>
      </c>
      <c r="O196" s="292">
        <v>4</v>
      </c>
      <c r="BA196" s="321">
        <f>SUM(BA18:BA195)</f>
        <v>0</v>
      </c>
      <c r="BB196" s="321">
        <f>SUM(BB18:BB195)</f>
        <v>0</v>
      </c>
      <c r="BC196" s="321">
        <f>SUM(BC18:BC195)</f>
        <v>0</v>
      </c>
      <c r="BD196" s="321">
        <f>SUM(BD18:BD195)</f>
        <v>0</v>
      </c>
      <c r="BE196" s="321">
        <f>SUM(BE18:BE195)</f>
        <v>0</v>
      </c>
    </row>
    <row r="197" spans="1:80">
      <c r="A197" s="282" t="s">
        <v>97</v>
      </c>
      <c r="B197" s="283" t="s">
        <v>559</v>
      </c>
      <c r="C197" s="284" t="s">
        <v>560</v>
      </c>
      <c r="D197" s="285"/>
      <c r="E197" s="286"/>
      <c r="F197" s="286"/>
      <c r="G197" s="287"/>
      <c r="H197" s="288"/>
      <c r="I197" s="289"/>
      <c r="J197" s="290"/>
      <c r="K197" s="291"/>
      <c r="O197" s="292">
        <v>1</v>
      </c>
    </row>
    <row r="198" spans="1:80">
      <c r="A198" s="293">
        <v>21</v>
      </c>
      <c r="B198" s="294" t="s">
        <v>562</v>
      </c>
      <c r="C198" s="295" t="s">
        <v>563</v>
      </c>
      <c r="D198" s="296" t="s">
        <v>164</v>
      </c>
      <c r="E198" s="297">
        <v>729.76</v>
      </c>
      <c r="F198" s="297">
        <v>0</v>
      </c>
      <c r="G198" s="298">
        <f>E198*F198</f>
        <v>0</v>
      </c>
      <c r="H198" s="299">
        <v>3.338E-2</v>
      </c>
      <c r="I198" s="300">
        <f>E198*H198</f>
        <v>24.359388800000001</v>
      </c>
      <c r="J198" s="299">
        <v>0</v>
      </c>
      <c r="K198" s="300">
        <f>E198*J198</f>
        <v>0</v>
      </c>
      <c r="O198" s="292">
        <v>2</v>
      </c>
      <c r="AA198" s="261">
        <v>1</v>
      </c>
      <c r="AB198" s="261">
        <v>1</v>
      </c>
      <c r="AC198" s="261">
        <v>1</v>
      </c>
      <c r="AZ198" s="261">
        <v>1</v>
      </c>
      <c r="BA198" s="261">
        <f>IF(AZ198=1,G198,0)</f>
        <v>0</v>
      </c>
      <c r="BB198" s="261">
        <f>IF(AZ198=2,G198,0)</f>
        <v>0</v>
      </c>
      <c r="BC198" s="261">
        <f>IF(AZ198=3,G198,0)</f>
        <v>0</v>
      </c>
      <c r="BD198" s="261">
        <f>IF(AZ198=4,G198,0)</f>
        <v>0</v>
      </c>
      <c r="BE198" s="261">
        <f>IF(AZ198=5,G198,0)</f>
        <v>0</v>
      </c>
      <c r="CA198" s="292">
        <v>1</v>
      </c>
      <c r="CB198" s="292">
        <v>1</v>
      </c>
    </row>
    <row r="199" spans="1:80">
      <c r="A199" s="301"/>
      <c r="B199" s="304"/>
      <c r="C199" s="305" t="s">
        <v>564</v>
      </c>
      <c r="D199" s="306"/>
      <c r="E199" s="307">
        <v>729.76</v>
      </c>
      <c r="F199" s="308"/>
      <c r="G199" s="309"/>
      <c r="H199" s="310"/>
      <c r="I199" s="302"/>
      <c r="J199" s="311"/>
      <c r="K199" s="302"/>
      <c r="M199" s="303" t="s">
        <v>564</v>
      </c>
      <c r="O199" s="292"/>
    </row>
    <row r="200" spans="1:80">
      <c r="A200" s="293">
        <v>22</v>
      </c>
      <c r="B200" s="294" t="s">
        <v>565</v>
      </c>
      <c r="C200" s="295" t="s">
        <v>566</v>
      </c>
      <c r="D200" s="296" t="s">
        <v>164</v>
      </c>
      <c r="E200" s="297">
        <v>729.76</v>
      </c>
      <c r="F200" s="297">
        <v>0</v>
      </c>
      <c r="G200" s="298">
        <f>E200*F200</f>
        <v>0</v>
      </c>
      <c r="H200" s="299">
        <v>9.7000000000000005E-4</v>
      </c>
      <c r="I200" s="300">
        <f>E200*H200</f>
        <v>0.70786720000000003</v>
      </c>
      <c r="J200" s="299">
        <v>0</v>
      </c>
      <c r="K200" s="300">
        <f>E200*J200</f>
        <v>0</v>
      </c>
      <c r="O200" s="292">
        <v>2</v>
      </c>
      <c r="AA200" s="261">
        <v>1</v>
      </c>
      <c r="AB200" s="261">
        <v>1</v>
      </c>
      <c r="AC200" s="261">
        <v>1</v>
      </c>
      <c r="AZ200" s="261">
        <v>1</v>
      </c>
      <c r="BA200" s="261">
        <f>IF(AZ200=1,G200,0)</f>
        <v>0</v>
      </c>
      <c r="BB200" s="261">
        <f>IF(AZ200=2,G200,0)</f>
        <v>0</v>
      </c>
      <c r="BC200" s="261">
        <f>IF(AZ200=3,G200,0)</f>
        <v>0</v>
      </c>
      <c r="BD200" s="261">
        <f>IF(AZ200=4,G200,0)</f>
        <v>0</v>
      </c>
      <c r="BE200" s="261">
        <f>IF(AZ200=5,G200,0)</f>
        <v>0</v>
      </c>
      <c r="CA200" s="292">
        <v>1</v>
      </c>
      <c r="CB200" s="292">
        <v>1</v>
      </c>
    </row>
    <row r="201" spans="1:80">
      <c r="A201" s="301"/>
      <c r="B201" s="304"/>
      <c r="C201" s="305" t="s">
        <v>564</v>
      </c>
      <c r="D201" s="306"/>
      <c r="E201" s="307">
        <v>729.76</v>
      </c>
      <c r="F201" s="308"/>
      <c r="G201" s="309"/>
      <c r="H201" s="310"/>
      <c r="I201" s="302"/>
      <c r="J201" s="311"/>
      <c r="K201" s="302"/>
      <c r="M201" s="303" t="s">
        <v>564</v>
      </c>
      <c r="O201" s="292"/>
    </row>
    <row r="202" spans="1:80">
      <c r="A202" s="293">
        <v>23</v>
      </c>
      <c r="B202" s="294" t="s">
        <v>567</v>
      </c>
      <c r="C202" s="295" t="s">
        <v>568</v>
      </c>
      <c r="D202" s="296" t="s">
        <v>164</v>
      </c>
      <c r="E202" s="297">
        <v>729.76</v>
      </c>
      <c r="F202" s="297">
        <v>0</v>
      </c>
      <c r="G202" s="298">
        <f>E202*F202</f>
        <v>0</v>
      </c>
      <c r="H202" s="299">
        <v>0</v>
      </c>
      <c r="I202" s="300">
        <f>E202*H202</f>
        <v>0</v>
      </c>
      <c r="J202" s="299">
        <v>0</v>
      </c>
      <c r="K202" s="300">
        <f>E202*J202</f>
        <v>0</v>
      </c>
      <c r="O202" s="292">
        <v>2</v>
      </c>
      <c r="AA202" s="261">
        <v>1</v>
      </c>
      <c r="AB202" s="261">
        <v>1</v>
      </c>
      <c r="AC202" s="261">
        <v>1</v>
      </c>
      <c r="AZ202" s="261">
        <v>1</v>
      </c>
      <c r="BA202" s="261">
        <f>IF(AZ202=1,G202,0)</f>
        <v>0</v>
      </c>
      <c r="BB202" s="261">
        <f>IF(AZ202=2,G202,0)</f>
        <v>0</v>
      </c>
      <c r="BC202" s="261">
        <f>IF(AZ202=3,G202,0)</f>
        <v>0</v>
      </c>
      <c r="BD202" s="261">
        <f>IF(AZ202=4,G202,0)</f>
        <v>0</v>
      </c>
      <c r="BE202" s="261">
        <f>IF(AZ202=5,G202,0)</f>
        <v>0</v>
      </c>
      <c r="CA202" s="292">
        <v>1</v>
      </c>
      <c r="CB202" s="292">
        <v>1</v>
      </c>
    </row>
    <row r="203" spans="1:80">
      <c r="A203" s="301"/>
      <c r="B203" s="304"/>
      <c r="C203" s="305" t="s">
        <v>564</v>
      </c>
      <c r="D203" s="306"/>
      <c r="E203" s="307">
        <v>729.76</v>
      </c>
      <c r="F203" s="308"/>
      <c r="G203" s="309"/>
      <c r="H203" s="310"/>
      <c r="I203" s="302"/>
      <c r="J203" s="311"/>
      <c r="K203" s="302"/>
      <c r="M203" s="303" t="s">
        <v>564</v>
      </c>
      <c r="O203" s="292"/>
    </row>
    <row r="204" spans="1:80">
      <c r="A204" s="293">
        <v>24</v>
      </c>
      <c r="B204" s="294" t="s">
        <v>569</v>
      </c>
      <c r="C204" s="295" t="s">
        <v>570</v>
      </c>
      <c r="D204" s="296" t="s">
        <v>164</v>
      </c>
      <c r="E204" s="297">
        <v>68</v>
      </c>
      <c r="F204" s="297">
        <v>0</v>
      </c>
      <c r="G204" s="298">
        <f>E204*F204</f>
        <v>0</v>
      </c>
      <c r="H204" s="299">
        <v>1.58E-3</v>
      </c>
      <c r="I204" s="300">
        <f>E204*H204</f>
        <v>0.10744000000000001</v>
      </c>
      <c r="J204" s="299">
        <v>0</v>
      </c>
      <c r="K204" s="300">
        <f>E204*J204</f>
        <v>0</v>
      </c>
      <c r="O204" s="292">
        <v>2</v>
      </c>
      <c r="AA204" s="261">
        <v>1</v>
      </c>
      <c r="AB204" s="261">
        <v>1</v>
      </c>
      <c r="AC204" s="261">
        <v>1</v>
      </c>
      <c r="AZ204" s="261">
        <v>1</v>
      </c>
      <c r="BA204" s="261">
        <f>IF(AZ204=1,G204,0)</f>
        <v>0</v>
      </c>
      <c r="BB204" s="261">
        <f>IF(AZ204=2,G204,0)</f>
        <v>0</v>
      </c>
      <c r="BC204" s="261">
        <f>IF(AZ204=3,G204,0)</f>
        <v>0</v>
      </c>
      <c r="BD204" s="261">
        <f>IF(AZ204=4,G204,0)</f>
        <v>0</v>
      </c>
      <c r="BE204" s="261">
        <f>IF(AZ204=5,G204,0)</f>
        <v>0</v>
      </c>
      <c r="CA204" s="292">
        <v>1</v>
      </c>
      <c r="CB204" s="292">
        <v>1</v>
      </c>
    </row>
    <row r="205" spans="1:80">
      <c r="A205" s="293">
        <v>25</v>
      </c>
      <c r="B205" s="294" t="s">
        <v>571</v>
      </c>
      <c r="C205" s="295" t="s">
        <v>572</v>
      </c>
      <c r="D205" s="296" t="s">
        <v>164</v>
      </c>
      <c r="E205" s="297">
        <v>729.76</v>
      </c>
      <c r="F205" s="297">
        <v>0</v>
      </c>
      <c r="G205" s="298">
        <f>E205*F205</f>
        <v>0</v>
      </c>
      <c r="H205" s="299">
        <v>0</v>
      </c>
      <c r="I205" s="300">
        <f>E205*H205</f>
        <v>0</v>
      </c>
      <c r="J205" s="299">
        <v>0</v>
      </c>
      <c r="K205" s="300">
        <f>E205*J205</f>
        <v>0</v>
      </c>
      <c r="O205" s="292">
        <v>2</v>
      </c>
      <c r="AA205" s="261">
        <v>1</v>
      </c>
      <c r="AB205" s="261">
        <v>1</v>
      </c>
      <c r="AC205" s="261">
        <v>1</v>
      </c>
      <c r="AZ205" s="261">
        <v>1</v>
      </c>
      <c r="BA205" s="261">
        <f>IF(AZ205=1,G205,0)</f>
        <v>0</v>
      </c>
      <c r="BB205" s="261">
        <f>IF(AZ205=2,G205,0)</f>
        <v>0</v>
      </c>
      <c r="BC205" s="261">
        <f>IF(AZ205=3,G205,0)</f>
        <v>0</v>
      </c>
      <c r="BD205" s="261">
        <f>IF(AZ205=4,G205,0)</f>
        <v>0</v>
      </c>
      <c r="BE205" s="261">
        <f>IF(AZ205=5,G205,0)</f>
        <v>0</v>
      </c>
      <c r="CA205" s="292">
        <v>1</v>
      </c>
      <c r="CB205" s="292">
        <v>1</v>
      </c>
    </row>
    <row r="206" spans="1:80">
      <c r="A206" s="293">
        <v>26</v>
      </c>
      <c r="B206" s="294" t="s">
        <v>573</v>
      </c>
      <c r="C206" s="295" t="s">
        <v>574</v>
      </c>
      <c r="D206" s="296" t="s">
        <v>164</v>
      </c>
      <c r="E206" s="297">
        <v>729.76</v>
      </c>
      <c r="F206" s="297">
        <v>0</v>
      </c>
      <c r="G206" s="298">
        <f>E206*F206</f>
        <v>0</v>
      </c>
      <c r="H206" s="299">
        <v>0</v>
      </c>
      <c r="I206" s="300">
        <f>E206*H206</f>
        <v>0</v>
      </c>
      <c r="J206" s="299">
        <v>0</v>
      </c>
      <c r="K206" s="300">
        <f>E206*J206</f>
        <v>0</v>
      </c>
      <c r="O206" s="292">
        <v>2</v>
      </c>
      <c r="AA206" s="261">
        <v>1</v>
      </c>
      <c r="AB206" s="261">
        <v>1</v>
      </c>
      <c r="AC206" s="261">
        <v>1</v>
      </c>
      <c r="AZ206" s="261">
        <v>1</v>
      </c>
      <c r="BA206" s="261">
        <f>IF(AZ206=1,G206,0)</f>
        <v>0</v>
      </c>
      <c r="BB206" s="261">
        <f>IF(AZ206=2,G206,0)</f>
        <v>0</v>
      </c>
      <c r="BC206" s="261">
        <f>IF(AZ206=3,G206,0)</f>
        <v>0</v>
      </c>
      <c r="BD206" s="261">
        <f>IF(AZ206=4,G206,0)</f>
        <v>0</v>
      </c>
      <c r="BE206" s="261">
        <f>IF(AZ206=5,G206,0)</f>
        <v>0</v>
      </c>
      <c r="CA206" s="292">
        <v>1</v>
      </c>
      <c r="CB206" s="292">
        <v>1</v>
      </c>
    </row>
    <row r="207" spans="1:80">
      <c r="A207" s="312"/>
      <c r="B207" s="313" t="s">
        <v>99</v>
      </c>
      <c r="C207" s="314" t="s">
        <v>561</v>
      </c>
      <c r="D207" s="315"/>
      <c r="E207" s="316"/>
      <c r="F207" s="317"/>
      <c r="G207" s="318">
        <f>SUM(G197:G206)</f>
        <v>0</v>
      </c>
      <c r="H207" s="319"/>
      <c r="I207" s="320">
        <f>SUM(I197:I206)</f>
        <v>25.174696000000001</v>
      </c>
      <c r="J207" s="319"/>
      <c r="K207" s="320">
        <f>SUM(K197:K206)</f>
        <v>0</v>
      </c>
      <c r="O207" s="292">
        <v>4</v>
      </c>
      <c r="BA207" s="321">
        <f>SUM(BA197:BA206)</f>
        <v>0</v>
      </c>
      <c r="BB207" s="321">
        <f>SUM(BB197:BB206)</f>
        <v>0</v>
      </c>
      <c r="BC207" s="321">
        <f>SUM(BC197:BC206)</f>
        <v>0</v>
      </c>
      <c r="BD207" s="321">
        <f>SUM(BD197:BD206)</f>
        <v>0</v>
      </c>
      <c r="BE207" s="321">
        <f>SUM(BE197:BE206)</f>
        <v>0</v>
      </c>
    </row>
    <row r="208" spans="1:80">
      <c r="A208" s="282" t="s">
        <v>97</v>
      </c>
      <c r="B208" s="283" t="s">
        <v>360</v>
      </c>
      <c r="C208" s="284" t="s">
        <v>361</v>
      </c>
      <c r="D208" s="285"/>
      <c r="E208" s="286"/>
      <c r="F208" s="286"/>
      <c r="G208" s="287"/>
      <c r="H208" s="288"/>
      <c r="I208" s="289"/>
      <c r="J208" s="290"/>
      <c r="K208" s="291"/>
      <c r="O208" s="292">
        <v>1</v>
      </c>
    </row>
    <row r="209" spans="1:80">
      <c r="A209" s="293">
        <v>27</v>
      </c>
      <c r="B209" s="294" t="s">
        <v>575</v>
      </c>
      <c r="C209" s="295" t="s">
        <v>576</v>
      </c>
      <c r="D209" s="296" t="s">
        <v>164</v>
      </c>
      <c r="E209" s="297">
        <v>36.398400000000002</v>
      </c>
      <c r="F209" s="297">
        <v>0</v>
      </c>
      <c r="G209" s="298">
        <f>E209*F209</f>
        <v>0</v>
      </c>
      <c r="H209" s="299">
        <v>0</v>
      </c>
      <c r="I209" s="300">
        <f>E209*H209</f>
        <v>0</v>
      </c>
      <c r="J209" s="299">
        <v>-2.1000000000000001E-2</v>
      </c>
      <c r="K209" s="300">
        <f>E209*J209</f>
        <v>-0.76436640000000011</v>
      </c>
      <c r="O209" s="292">
        <v>2</v>
      </c>
      <c r="AA209" s="261">
        <v>1</v>
      </c>
      <c r="AB209" s="261">
        <v>0</v>
      </c>
      <c r="AC209" s="261">
        <v>0</v>
      </c>
      <c r="AZ209" s="261">
        <v>1</v>
      </c>
      <c r="BA209" s="261">
        <f>IF(AZ209=1,G209,0)</f>
        <v>0</v>
      </c>
      <c r="BB209" s="261">
        <f>IF(AZ209=2,G209,0)</f>
        <v>0</v>
      </c>
      <c r="BC209" s="261">
        <f>IF(AZ209=3,G209,0)</f>
        <v>0</v>
      </c>
      <c r="BD209" s="261">
        <f>IF(AZ209=4,G209,0)</f>
        <v>0</v>
      </c>
      <c r="BE209" s="261">
        <f>IF(AZ209=5,G209,0)</f>
        <v>0</v>
      </c>
      <c r="CA209" s="292">
        <v>1</v>
      </c>
      <c r="CB209" s="292">
        <v>0</v>
      </c>
    </row>
    <row r="210" spans="1:80" ht="22.5">
      <c r="A210" s="301"/>
      <c r="B210" s="304"/>
      <c r="C210" s="305" t="s">
        <v>469</v>
      </c>
      <c r="D210" s="306"/>
      <c r="E210" s="307">
        <v>30.5184</v>
      </c>
      <c r="F210" s="308"/>
      <c r="G210" s="309"/>
      <c r="H210" s="310"/>
      <c r="I210" s="302"/>
      <c r="J210" s="311"/>
      <c r="K210" s="302"/>
      <c r="M210" s="303" t="s">
        <v>469</v>
      </c>
      <c r="O210" s="292"/>
    </row>
    <row r="211" spans="1:80">
      <c r="A211" s="301"/>
      <c r="B211" s="304"/>
      <c r="C211" s="305" t="s">
        <v>577</v>
      </c>
      <c r="D211" s="306"/>
      <c r="E211" s="307">
        <v>5.88</v>
      </c>
      <c r="F211" s="308"/>
      <c r="G211" s="309"/>
      <c r="H211" s="310"/>
      <c r="I211" s="302"/>
      <c r="J211" s="311"/>
      <c r="K211" s="302"/>
      <c r="M211" s="303" t="s">
        <v>577</v>
      </c>
      <c r="O211" s="292"/>
    </row>
    <row r="212" spans="1:80">
      <c r="A212" s="312"/>
      <c r="B212" s="313" t="s">
        <v>99</v>
      </c>
      <c r="C212" s="314" t="s">
        <v>362</v>
      </c>
      <c r="D212" s="315"/>
      <c r="E212" s="316"/>
      <c r="F212" s="317"/>
      <c r="G212" s="318">
        <f>SUM(G208:G211)</f>
        <v>0</v>
      </c>
      <c r="H212" s="319"/>
      <c r="I212" s="320">
        <f>SUM(I208:I211)</f>
        <v>0</v>
      </c>
      <c r="J212" s="319"/>
      <c r="K212" s="320">
        <f>SUM(K208:K211)</f>
        <v>-0.76436640000000011</v>
      </c>
      <c r="O212" s="292">
        <v>4</v>
      </c>
      <c r="BA212" s="321">
        <f>SUM(BA208:BA211)</f>
        <v>0</v>
      </c>
      <c r="BB212" s="321">
        <f>SUM(BB208:BB211)</f>
        <v>0</v>
      </c>
      <c r="BC212" s="321">
        <f>SUM(BC208:BC211)</f>
        <v>0</v>
      </c>
      <c r="BD212" s="321">
        <f>SUM(BD208:BD211)</f>
        <v>0</v>
      </c>
      <c r="BE212" s="321">
        <f>SUM(BE208:BE211)</f>
        <v>0</v>
      </c>
    </row>
    <row r="213" spans="1:80">
      <c r="A213" s="282" t="s">
        <v>97</v>
      </c>
      <c r="B213" s="283" t="s">
        <v>578</v>
      </c>
      <c r="C213" s="284" t="s">
        <v>579</v>
      </c>
      <c r="D213" s="285"/>
      <c r="E213" s="286"/>
      <c r="F213" s="286"/>
      <c r="G213" s="287"/>
      <c r="H213" s="288"/>
      <c r="I213" s="289"/>
      <c r="J213" s="290"/>
      <c r="K213" s="291"/>
      <c r="O213" s="292">
        <v>1</v>
      </c>
    </row>
    <row r="214" spans="1:80">
      <c r="A214" s="293">
        <v>28</v>
      </c>
      <c r="B214" s="294" t="s">
        <v>581</v>
      </c>
      <c r="C214" s="295" t="s">
        <v>582</v>
      </c>
      <c r="D214" s="296" t="s">
        <v>210</v>
      </c>
      <c r="E214" s="297">
        <v>1</v>
      </c>
      <c r="F214" s="297">
        <v>0</v>
      </c>
      <c r="G214" s="298">
        <f>E214*F214</f>
        <v>0</v>
      </c>
      <c r="H214" s="299">
        <v>3.4000000000000002E-4</v>
      </c>
      <c r="I214" s="300">
        <f>E214*H214</f>
        <v>3.4000000000000002E-4</v>
      </c>
      <c r="J214" s="299">
        <v>-5.3999999999999999E-2</v>
      </c>
      <c r="K214" s="300">
        <f>E214*J214</f>
        <v>-5.3999999999999999E-2</v>
      </c>
      <c r="O214" s="292">
        <v>2</v>
      </c>
      <c r="AA214" s="261">
        <v>1</v>
      </c>
      <c r="AB214" s="261">
        <v>1</v>
      </c>
      <c r="AC214" s="261">
        <v>1</v>
      </c>
      <c r="AZ214" s="261">
        <v>1</v>
      </c>
      <c r="BA214" s="261">
        <f>IF(AZ214=1,G214,0)</f>
        <v>0</v>
      </c>
      <c r="BB214" s="261">
        <f>IF(AZ214=2,G214,0)</f>
        <v>0</v>
      </c>
      <c r="BC214" s="261">
        <f>IF(AZ214=3,G214,0)</f>
        <v>0</v>
      </c>
      <c r="BD214" s="261">
        <f>IF(AZ214=4,G214,0)</f>
        <v>0</v>
      </c>
      <c r="BE214" s="261">
        <f>IF(AZ214=5,G214,0)</f>
        <v>0</v>
      </c>
      <c r="CA214" s="292">
        <v>1</v>
      </c>
      <c r="CB214" s="292">
        <v>1</v>
      </c>
    </row>
    <row r="215" spans="1:80">
      <c r="A215" s="293">
        <v>29</v>
      </c>
      <c r="B215" s="294" t="s">
        <v>583</v>
      </c>
      <c r="C215" s="295" t="s">
        <v>584</v>
      </c>
      <c r="D215" s="296" t="s">
        <v>376</v>
      </c>
      <c r="E215" s="297">
        <v>0.02</v>
      </c>
      <c r="F215" s="297">
        <v>0</v>
      </c>
      <c r="G215" s="298">
        <f>E215*F215</f>
        <v>0</v>
      </c>
      <c r="H215" s="299">
        <v>0</v>
      </c>
      <c r="I215" s="300">
        <f>E215*H215</f>
        <v>0</v>
      </c>
      <c r="J215" s="299">
        <v>0</v>
      </c>
      <c r="K215" s="300">
        <f>E215*J215</f>
        <v>0</v>
      </c>
      <c r="O215" s="292">
        <v>2</v>
      </c>
      <c r="AA215" s="261">
        <v>1</v>
      </c>
      <c r="AB215" s="261">
        <v>1</v>
      </c>
      <c r="AC215" s="261">
        <v>1</v>
      </c>
      <c r="AZ215" s="261">
        <v>1</v>
      </c>
      <c r="BA215" s="261">
        <f>IF(AZ215=1,G215,0)</f>
        <v>0</v>
      </c>
      <c r="BB215" s="261">
        <f>IF(AZ215=2,G215,0)</f>
        <v>0</v>
      </c>
      <c r="BC215" s="261">
        <f>IF(AZ215=3,G215,0)</f>
        <v>0</v>
      </c>
      <c r="BD215" s="261">
        <f>IF(AZ215=4,G215,0)</f>
        <v>0</v>
      </c>
      <c r="BE215" s="261">
        <f>IF(AZ215=5,G215,0)</f>
        <v>0</v>
      </c>
      <c r="CA215" s="292">
        <v>1</v>
      </c>
      <c r="CB215" s="292">
        <v>1</v>
      </c>
    </row>
    <row r="216" spans="1:80">
      <c r="A216" s="301"/>
      <c r="B216" s="304"/>
      <c r="C216" s="305" t="s">
        <v>585</v>
      </c>
      <c r="D216" s="306"/>
      <c r="E216" s="307">
        <v>0.02</v>
      </c>
      <c r="F216" s="308"/>
      <c r="G216" s="309"/>
      <c r="H216" s="310"/>
      <c r="I216" s="302"/>
      <c r="J216" s="311"/>
      <c r="K216" s="302"/>
      <c r="M216" s="303" t="s">
        <v>585</v>
      </c>
      <c r="O216" s="292"/>
    </row>
    <row r="217" spans="1:80">
      <c r="A217" s="293">
        <v>30</v>
      </c>
      <c r="B217" s="294" t="s">
        <v>586</v>
      </c>
      <c r="C217" s="295" t="s">
        <v>587</v>
      </c>
      <c r="D217" s="296" t="s">
        <v>376</v>
      </c>
      <c r="E217" s="297">
        <v>0.81836640000000005</v>
      </c>
      <c r="F217" s="297">
        <v>0</v>
      </c>
      <c r="G217" s="298">
        <f>E217*F217</f>
        <v>0</v>
      </c>
      <c r="H217" s="299">
        <v>0</v>
      </c>
      <c r="I217" s="300">
        <f>E217*H217</f>
        <v>0</v>
      </c>
      <c r="J217" s="299"/>
      <c r="K217" s="300">
        <f>E217*J217</f>
        <v>0</v>
      </c>
      <c r="O217" s="292">
        <v>2</v>
      </c>
      <c r="AA217" s="261">
        <v>8</v>
      </c>
      <c r="AB217" s="261">
        <v>1</v>
      </c>
      <c r="AC217" s="261">
        <v>3</v>
      </c>
      <c r="AZ217" s="261">
        <v>1</v>
      </c>
      <c r="BA217" s="261">
        <f>IF(AZ217=1,G217,0)</f>
        <v>0</v>
      </c>
      <c r="BB217" s="261">
        <f>IF(AZ217=2,G217,0)</f>
        <v>0</v>
      </c>
      <c r="BC217" s="261">
        <f>IF(AZ217=3,G217,0)</f>
        <v>0</v>
      </c>
      <c r="BD217" s="261">
        <f>IF(AZ217=4,G217,0)</f>
        <v>0</v>
      </c>
      <c r="BE217" s="261">
        <f>IF(AZ217=5,G217,0)</f>
        <v>0</v>
      </c>
      <c r="CA217" s="292">
        <v>8</v>
      </c>
      <c r="CB217" s="292">
        <v>1</v>
      </c>
    </row>
    <row r="218" spans="1:80">
      <c r="A218" s="312"/>
      <c r="B218" s="313" t="s">
        <v>99</v>
      </c>
      <c r="C218" s="314" t="s">
        <v>580</v>
      </c>
      <c r="D218" s="315"/>
      <c r="E218" s="316"/>
      <c r="F218" s="317"/>
      <c r="G218" s="318">
        <f>SUM(G213:G217)</f>
        <v>0</v>
      </c>
      <c r="H218" s="319"/>
      <c r="I218" s="320">
        <f>SUM(I213:I217)</f>
        <v>3.4000000000000002E-4</v>
      </c>
      <c r="J218" s="319"/>
      <c r="K218" s="320">
        <f>SUM(K213:K217)</f>
        <v>-5.3999999999999999E-2</v>
      </c>
      <c r="O218" s="292">
        <v>4</v>
      </c>
      <c r="BA218" s="321">
        <f>SUM(BA213:BA217)</f>
        <v>0</v>
      </c>
      <c r="BB218" s="321">
        <f>SUM(BB213:BB217)</f>
        <v>0</v>
      </c>
      <c r="BC218" s="321">
        <f>SUM(BC213:BC217)</f>
        <v>0</v>
      </c>
      <c r="BD218" s="321">
        <f>SUM(BD213:BD217)</f>
        <v>0</v>
      </c>
      <c r="BE218" s="321">
        <f>SUM(BE213:BE217)</f>
        <v>0</v>
      </c>
    </row>
    <row r="219" spans="1:80">
      <c r="A219" s="282" t="s">
        <v>97</v>
      </c>
      <c r="B219" s="283" t="s">
        <v>588</v>
      </c>
      <c r="C219" s="284" t="s">
        <v>589</v>
      </c>
      <c r="D219" s="285"/>
      <c r="E219" s="286"/>
      <c r="F219" s="286"/>
      <c r="G219" s="287"/>
      <c r="H219" s="288"/>
      <c r="I219" s="289"/>
      <c r="J219" s="290"/>
      <c r="K219" s="291"/>
      <c r="O219" s="292">
        <v>1</v>
      </c>
    </row>
    <row r="220" spans="1:80" ht="22.5">
      <c r="A220" s="293">
        <v>31</v>
      </c>
      <c r="B220" s="294" t="s">
        <v>591</v>
      </c>
      <c r="C220" s="295" t="s">
        <v>592</v>
      </c>
      <c r="D220" s="296" t="s">
        <v>113</v>
      </c>
      <c r="E220" s="297">
        <v>1</v>
      </c>
      <c r="F220" s="297">
        <v>0</v>
      </c>
      <c r="G220" s="298">
        <f>E220*F220</f>
        <v>0</v>
      </c>
      <c r="H220" s="299">
        <v>7.5000000000000002E-4</v>
      </c>
      <c r="I220" s="300">
        <f>E220*H220</f>
        <v>7.5000000000000002E-4</v>
      </c>
      <c r="J220" s="299">
        <v>-8.5</v>
      </c>
      <c r="K220" s="300">
        <f>E220*J220</f>
        <v>-8.5</v>
      </c>
      <c r="O220" s="292">
        <v>2</v>
      </c>
      <c r="AA220" s="261">
        <v>2</v>
      </c>
      <c r="AB220" s="261">
        <v>1</v>
      </c>
      <c r="AC220" s="261">
        <v>1</v>
      </c>
      <c r="AZ220" s="261">
        <v>1</v>
      </c>
      <c r="BA220" s="261">
        <f>IF(AZ220=1,G220,0)</f>
        <v>0</v>
      </c>
      <c r="BB220" s="261">
        <f>IF(AZ220=2,G220,0)</f>
        <v>0</v>
      </c>
      <c r="BC220" s="261">
        <f>IF(AZ220=3,G220,0)</f>
        <v>0</v>
      </c>
      <c r="BD220" s="261">
        <f>IF(AZ220=4,G220,0)</f>
        <v>0</v>
      </c>
      <c r="BE220" s="261">
        <f>IF(AZ220=5,G220,0)</f>
        <v>0</v>
      </c>
      <c r="CA220" s="292">
        <v>2</v>
      </c>
      <c r="CB220" s="292">
        <v>1</v>
      </c>
    </row>
    <row r="221" spans="1:80">
      <c r="A221" s="312"/>
      <c r="B221" s="313" t="s">
        <v>99</v>
      </c>
      <c r="C221" s="314" t="s">
        <v>590</v>
      </c>
      <c r="D221" s="315"/>
      <c r="E221" s="316"/>
      <c r="F221" s="317"/>
      <c r="G221" s="318">
        <f>SUM(G219:G220)</f>
        <v>0</v>
      </c>
      <c r="H221" s="319"/>
      <c r="I221" s="320">
        <f>SUM(I219:I220)</f>
        <v>7.5000000000000002E-4</v>
      </c>
      <c r="J221" s="319"/>
      <c r="K221" s="320">
        <f>SUM(K219:K220)</f>
        <v>-8.5</v>
      </c>
      <c r="O221" s="292">
        <v>4</v>
      </c>
      <c r="BA221" s="321">
        <f>SUM(BA219:BA220)</f>
        <v>0</v>
      </c>
      <c r="BB221" s="321">
        <f>SUM(BB219:BB220)</f>
        <v>0</v>
      </c>
      <c r="BC221" s="321">
        <f>SUM(BC219:BC220)</f>
        <v>0</v>
      </c>
      <c r="BD221" s="321">
        <f>SUM(BD219:BD220)</f>
        <v>0</v>
      </c>
      <c r="BE221" s="321">
        <f>SUM(BE219:BE220)</f>
        <v>0</v>
      </c>
    </row>
    <row r="222" spans="1:80">
      <c r="A222" s="282" t="s">
        <v>97</v>
      </c>
      <c r="B222" s="283" t="s">
        <v>371</v>
      </c>
      <c r="C222" s="284" t="s">
        <v>372</v>
      </c>
      <c r="D222" s="285"/>
      <c r="E222" s="286"/>
      <c r="F222" s="286"/>
      <c r="G222" s="287"/>
      <c r="H222" s="288"/>
      <c r="I222" s="289"/>
      <c r="J222" s="290"/>
      <c r="K222" s="291"/>
      <c r="O222" s="292">
        <v>1</v>
      </c>
    </row>
    <row r="223" spans="1:80">
      <c r="A223" s="293">
        <v>32</v>
      </c>
      <c r="B223" s="294" t="s">
        <v>374</v>
      </c>
      <c r="C223" s="295" t="s">
        <v>375</v>
      </c>
      <c r="D223" s="296" t="s">
        <v>376</v>
      </c>
      <c r="E223" s="297">
        <v>58.664383417000003</v>
      </c>
      <c r="F223" s="297">
        <v>0</v>
      </c>
      <c r="G223" s="298">
        <f>E223*F223</f>
        <v>0</v>
      </c>
      <c r="H223" s="299">
        <v>0</v>
      </c>
      <c r="I223" s="300">
        <f>E223*H223</f>
        <v>0</v>
      </c>
      <c r="J223" s="299"/>
      <c r="K223" s="300">
        <f>E223*J223</f>
        <v>0</v>
      </c>
      <c r="O223" s="292">
        <v>2</v>
      </c>
      <c r="AA223" s="261">
        <v>7</v>
      </c>
      <c r="AB223" s="261">
        <v>1</v>
      </c>
      <c r="AC223" s="261">
        <v>2</v>
      </c>
      <c r="AZ223" s="261">
        <v>1</v>
      </c>
      <c r="BA223" s="261">
        <f>IF(AZ223=1,G223,0)</f>
        <v>0</v>
      </c>
      <c r="BB223" s="261">
        <f>IF(AZ223=2,G223,0)</f>
        <v>0</v>
      </c>
      <c r="BC223" s="261">
        <f>IF(AZ223=3,G223,0)</f>
        <v>0</v>
      </c>
      <c r="BD223" s="261">
        <f>IF(AZ223=4,G223,0)</f>
        <v>0</v>
      </c>
      <c r="BE223" s="261">
        <f>IF(AZ223=5,G223,0)</f>
        <v>0</v>
      </c>
      <c r="CA223" s="292">
        <v>7</v>
      </c>
      <c r="CB223" s="292">
        <v>1</v>
      </c>
    </row>
    <row r="224" spans="1:80">
      <c r="A224" s="312"/>
      <c r="B224" s="313" t="s">
        <v>99</v>
      </c>
      <c r="C224" s="314" t="s">
        <v>373</v>
      </c>
      <c r="D224" s="315"/>
      <c r="E224" s="316"/>
      <c r="F224" s="317"/>
      <c r="G224" s="318">
        <f>SUM(G222:G223)</f>
        <v>0</v>
      </c>
      <c r="H224" s="319"/>
      <c r="I224" s="320">
        <f>SUM(I222:I223)</f>
        <v>0</v>
      </c>
      <c r="J224" s="319"/>
      <c r="K224" s="320">
        <f>SUM(K222:K223)</f>
        <v>0</v>
      </c>
      <c r="O224" s="292">
        <v>4</v>
      </c>
      <c r="BA224" s="321">
        <f>SUM(BA222:BA223)</f>
        <v>0</v>
      </c>
      <c r="BB224" s="321">
        <f>SUM(BB222:BB223)</f>
        <v>0</v>
      </c>
      <c r="BC224" s="321">
        <f>SUM(BC222:BC223)</f>
        <v>0</v>
      </c>
      <c r="BD224" s="321">
        <f>SUM(BD222:BD223)</f>
        <v>0</v>
      </c>
      <c r="BE224" s="321">
        <f>SUM(BE222:BE223)</f>
        <v>0</v>
      </c>
    </row>
    <row r="225" spans="1:80">
      <c r="A225" s="282" t="s">
        <v>97</v>
      </c>
      <c r="B225" s="283" t="s">
        <v>593</v>
      </c>
      <c r="C225" s="284" t="s">
        <v>594</v>
      </c>
      <c r="D225" s="285"/>
      <c r="E225" s="286"/>
      <c r="F225" s="286"/>
      <c r="G225" s="287"/>
      <c r="H225" s="288"/>
      <c r="I225" s="289"/>
      <c r="J225" s="290"/>
      <c r="K225" s="291"/>
      <c r="O225" s="292">
        <v>1</v>
      </c>
    </row>
    <row r="226" spans="1:80">
      <c r="A226" s="293">
        <v>33</v>
      </c>
      <c r="B226" s="294" t="s">
        <v>596</v>
      </c>
      <c r="C226" s="295" t="s">
        <v>597</v>
      </c>
      <c r="D226" s="296" t="s">
        <v>164</v>
      </c>
      <c r="E226" s="297">
        <v>30.5184</v>
      </c>
      <c r="F226" s="297">
        <v>0</v>
      </c>
      <c r="G226" s="298">
        <f>E226*F226</f>
        <v>0</v>
      </c>
      <c r="H226" s="299">
        <v>0</v>
      </c>
      <c r="I226" s="300">
        <f>E226*H226</f>
        <v>0</v>
      </c>
      <c r="J226" s="299">
        <v>0</v>
      </c>
      <c r="K226" s="300">
        <f>E226*J226</f>
        <v>0</v>
      </c>
      <c r="O226" s="292">
        <v>2</v>
      </c>
      <c r="AA226" s="261">
        <v>1</v>
      </c>
      <c r="AB226" s="261">
        <v>7</v>
      </c>
      <c r="AC226" s="261">
        <v>7</v>
      </c>
      <c r="AZ226" s="261">
        <v>2</v>
      </c>
      <c r="BA226" s="261">
        <f>IF(AZ226=1,G226,0)</f>
        <v>0</v>
      </c>
      <c r="BB226" s="261">
        <f>IF(AZ226=2,G226,0)</f>
        <v>0</v>
      </c>
      <c r="BC226" s="261">
        <f>IF(AZ226=3,G226,0)</f>
        <v>0</v>
      </c>
      <c r="BD226" s="261">
        <f>IF(AZ226=4,G226,0)</f>
        <v>0</v>
      </c>
      <c r="BE226" s="261">
        <f>IF(AZ226=5,G226,0)</f>
        <v>0</v>
      </c>
      <c r="CA226" s="292">
        <v>1</v>
      </c>
      <c r="CB226" s="292">
        <v>7</v>
      </c>
    </row>
    <row r="227" spans="1:80" ht="22.5">
      <c r="A227" s="301"/>
      <c r="B227" s="304"/>
      <c r="C227" s="305" t="s">
        <v>469</v>
      </c>
      <c r="D227" s="306"/>
      <c r="E227" s="307">
        <v>30.5184</v>
      </c>
      <c r="F227" s="308"/>
      <c r="G227" s="309"/>
      <c r="H227" s="310"/>
      <c r="I227" s="302"/>
      <c r="J227" s="311"/>
      <c r="K227" s="302"/>
      <c r="M227" s="303" t="s">
        <v>469</v>
      </c>
      <c r="O227" s="292"/>
    </row>
    <row r="228" spans="1:80">
      <c r="A228" s="293">
        <v>34</v>
      </c>
      <c r="B228" s="294" t="s">
        <v>598</v>
      </c>
      <c r="C228" s="295" t="s">
        <v>599</v>
      </c>
      <c r="D228" s="296" t="s">
        <v>164</v>
      </c>
      <c r="E228" s="297">
        <v>30.5184</v>
      </c>
      <c r="F228" s="297">
        <v>0</v>
      </c>
      <c r="G228" s="298">
        <f>E228*F228</f>
        <v>0</v>
      </c>
      <c r="H228" s="299">
        <v>5.28E-3</v>
      </c>
      <c r="I228" s="300">
        <f>E228*H228</f>
        <v>0.16113715200000001</v>
      </c>
      <c r="J228" s="299"/>
      <c r="K228" s="300">
        <f>E228*J228</f>
        <v>0</v>
      </c>
      <c r="O228" s="292">
        <v>2</v>
      </c>
      <c r="AA228" s="261">
        <v>3</v>
      </c>
      <c r="AB228" s="261">
        <v>7</v>
      </c>
      <c r="AC228" s="261">
        <v>2837589081</v>
      </c>
      <c r="AZ228" s="261">
        <v>2</v>
      </c>
      <c r="BA228" s="261">
        <f>IF(AZ228=1,G228,0)</f>
        <v>0</v>
      </c>
      <c r="BB228" s="261">
        <f>IF(AZ228=2,G228,0)</f>
        <v>0</v>
      </c>
      <c r="BC228" s="261">
        <f>IF(AZ228=3,G228,0)</f>
        <v>0</v>
      </c>
      <c r="BD228" s="261">
        <f>IF(AZ228=4,G228,0)</f>
        <v>0</v>
      </c>
      <c r="BE228" s="261">
        <f>IF(AZ228=5,G228,0)</f>
        <v>0</v>
      </c>
      <c r="CA228" s="292">
        <v>3</v>
      </c>
      <c r="CB228" s="292">
        <v>7</v>
      </c>
    </row>
    <row r="229" spans="1:80" ht="22.5">
      <c r="A229" s="301"/>
      <c r="B229" s="304"/>
      <c r="C229" s="305" t="s">
        <v>469</v>
      </c>
      <c r="D229" s="306"/>
      <c r="E229" s="307">
        <v>30.5184</v>
      </c>
      <c r="F229" s="308"/>
      <c r="G229" s="309"/>
      <c r="H229" s="310"/>
      <c r="I229" s="302"/>
      <c r="J229" s="311"/>
      <c r="K229" s="302"/>
      <c r="M229" s="303" t="s">
        <v>469</v>
      </c>
      <c r="O229" s="292"/>
    </row>
    <row r="230" spans="1:80">
      <c r="A230" s="293">
        <v>35</v>
      </c>
      <c r="B230" s="294" t="s">
        <v>600</v>
      </c>
      <c r="C230" s="295" t="s">
        <v>601</v>
      </c>
      <c r="D230" s="296" t="s">
        <v>376</v>
      </c>
      <c r="E230" s="297">
        <v>0.16113715200000001</v>
      </c>
      <c r="F230" s="297">
        <v>0</v>
      </c>
      <c r="G230" s="298">
        <f>E230*F230</f>
        <v>0</v>
      </c>
      <c r="H230" s="299">
        <v>0</v>
      </c>
      <c r="I230" s="300">
        <f>E230*H230</f>
        <v>0</v>
      </c>
      <c r="J230" s="299"/>
      <c r="K230" s="300">
        <f>E230*J230</f>
        <v>0</v>
      </c>
      <c r="O230" s="292">
        <v>2</v>
      </c>
      <c r="AA230" s="261">
        <v>7</v>
      </c>
      <c r="AB230" s="261">
        <v>1001</v>
      </c>
      <c r="AC230" s="261">
        <v>5</v>
      </c>
      <c r="AZ230" s="261">
        <v>2</v>
      </c>
      <c r="BA230" s="261">
        <f>IF(AZ230=1,G230,0)</f>
        <v>0</v>
      </c>
      <c r="BB230" s="261">
        <f>IF(AZ230=2,G230,0)</f>
        <v>0</v>
      </c>
      <c r="BC230" s="261">
        <f>IF(AZ230=3,G230,0)</f>
        <v>0</v>
      </c>
      <c r="BD230" s="261">
        <f>IF(AZ230=4,G230,0)</f>
        <v>0</v>
      </c>
      <c r="BE230" s="261">
        <f>IF(AZ230=5,G230,0)</f>
        <v>0</v>
      </c>
      <c r="CA230" s="292">
        <v>7</v>
      </c>
      <c r="CB230" s="292">
        <v>1001</v>
      </c>
    </row>
    <row r="231" spans="1:80">
      <c r="A231" s="312"/>
      <c r="B231" s="313" t="s">
        <v>99</v>
      </c>
      <c r="C231" s="314" t="s">
        <v>595</v>
      </c>
      <c r="D231" s="315"/>
      <c r="E231" s="316"/>
      <c r="F231" s="317"/>
      <c r="G231" s="318">
        <f>SUM(G225:G230)</f>
        <v>0</v>
      </c>
      <c r="H231" s="319"/>
      <c r="I231" s="320">
        <f>SUM(I225:I230)</f>
        <v>0.16113715200000001</v>
      </c>
      <c r="J231" s="319"/>
      <c r="K231" s="320">
        <f>SUM(K225:K230)</f>
        <v>0</v>
      </c>
      <c r="O231" s="292">
        <v>4</v>
      </c>
      <c r="BA231" s="321">
        <f>SUM(BA225:BA230)</f>
        <v>0</v>
      </c>
      <c r="BB231" s="321">
        <f>SUM(BB225:BB230)</f>
        <v>0</v>
      </c>
      <c r="BC231" s="321">
        <f>SUM(BC225:BC230)</f>
        <v>0</v>
      </c>
      <c r="BD231" s="321">
        <f>SUM(BD225:BD230)</f>
        <v>0</v>
      </c>
      <c r="BE231" s="321">
        <f>SUM(BE225:BE230)</f>
        <v>0</v>
      </c>
    </row>
    <row r="232" spans="1:80">
      <c r="A232" s="282" t="s">
        <v>97</v>
      </c>
      <c r="B232" s="283" t="s">
        <v>377</v>
      </c>
      <c r="C232" s="284" t="s">
        <v>378</v>
      </c>
      <c r="D232" s="285"/>
      <c r="E232" s="286"/>
      <c r="F232" s="286"/>
      <c r="G232" s="287"/>
      <c r="H232" s="288"/>
      <c r="I232" s="289"/>
      <c r="J232" s="290"/>
      <c r="K232" s="291"/>
      <c r="O232" s="292">
        <v>1</v>
      </c>
    </row>
    <row r="233" spans="1:80">
      <c r="A233" s="293">
        <v>36</v>
      </c>
      <c r="B233" s="294" t="s">
        <v>602</v>
      </c>
      <c r="C233" s="295" t="s">
        <v>603</v>
      </c>
      <c r="D233" s="296" t="s">
        <v>164</v>
      </c>
      <c r="E233" s="297">
        <v>75.704999999999998</v>
      </c>
      <c r="F233" s="297">
        <v>0</v>
      </c>
      <c r="G233" s="298">
        <f>E233*F233</f>
        <v>0</v>
      </c>
      <c r="H233" s="299">
        <v>1.772E-2</v>
      </c>
      <c r="I233" s="300">
        <f>E233*H233</f>
        <v>1.3414926</v>
      </c>
      <c r="J233" s="299">
        <v>0</v>
      </c>
      <c r="K233" s="300">
        <f>E233*J233</f>
        <v>0</v>
      </c>
      <c r="O233" s="292">
        <v>2</v>
      </c>
      <c r="AA233" s="261">
        <v>1</v>
      </c>
      <c r="AB233" s="261">
        <v>7</v>
      </c>
      <c r="AC233" s="261">
        <v>7</v>
      </c>
      <c r="AZ233" s="261">
        <v>2</v>
      </c>
      <c r="BA233" s="261">
        <f>IF(AZ233=1,G233,0)</f>
        <v>0</v>
      </c>
      <c r="BB233" s="261">
        <f>IF(AZ233=2,G233,0)</f>
        <v>0</v>
      </c>
      <c r="BC233" s="261">
        <f>IF(AZ233=3,G233,0)</f>
        <v>0</v>
      </c>
      <c r="BD233" s="261">
        <f>IF(AZ233=4,G233,0)</f>
        <v>0</v>
      </c>
      <c r="BE233" s="261">
        <f>IF(AZ233=5,G233,0)</f>
        <v>0</v>
      </c>
      <c r="CA233" s="292">
        <v>1</v>
      </c>
      <c r="CB233" s="292">
        <v>7</v>
      </c>
    </row>
    <row r="234" spans="1:80">
      <c r="A234" s="301"/>
      <c r="B234" s="304"/>
      <c r="C234" s="305" t="s">
        <v>604</v>
      </c>
      <c r="D234" s="306"/>
      <c r="E234" s="307">
        <v>2.31</v>
      </c>
      <c r="F234" s="308"/>
      <c r="G234" s="309"/>
      <c r="H234" s="310"/>
      <c r="I234" s="302"/>
      <c r="J234" s="311"/>
      <c r="K234" s="302"/>
      <c r="M234" s="303" t="s">
        <v>604</v>
      </c>
      <c r="O234" s="292"/>
    </row>
    <row r="235" spans="1:80">
      <c r="A235" s="301"/>
      <c r="B235" s="304"/>
      <c r="C235" s="305" t="s">
        <v>605</v>
      </c>
      <c r="D235" s="306"/>
      <c r="E235" s="307">
        <v>8.4</v>
      </c>
      <c r="F235" s="308"/>
      <c r="G235" s="309"/>
      <c r="H235" s="310"/>
      <c r="I235" s="302"/>
      <c r="J235" s="311"/>
      <c r="K235" s="302"/>
      <c r="M235" s="303" t="s">
        <v>605</v>
      </c>
      <c r="O235" s="292"/>
    </row>
    <row r="236" spans="1:80">
      <c r="A236" s="301"/>
      <c r="B236" s="304"/>
      <c r="C236" s="305" t="s">
        <v>606</v>
      </c>
      <c r="D236" s="306"/>
      <c r="E236" s="307">
        <v>64.995000000000005</v>
      </c>
      <c r="F236" s="308"/>
      <c r="G236" s="309"/>
      <c r="H236" s="310"/>
      <c r="I236" s="302"/>
      <c r="J236" s="311"/>
      <c r="K236" s="302"/>
      <c r="M236" s="303" t="s">
        <v>606</v>
      </c>
      <c r="O236" s="292"/>
    </row>
    <row r="237" spans="1:80" ht="22.5">
      <c r="A237" s="293">
        <v>37</v>
      </c>
      <c r="B237" s="294" t="s">
        <v>607</v>
      </c>
      <c r="C237" s="295" t="s">
        <v>608</v>
      </c>
      <c r="D237" s="296" t="s">
        <v>193</v>
      </c>
      <c r="E237" s="297">
        <v>100.27500000000001</v>
      </c>
      <c r="F237" s="297">
        <v>0</v>
      </c>
      <c r="G237" s="298">
        <f>E237*F237</f>
        <v>0</v>
      </c>
      <c r="H237" s="299">
        <v>4.2500000000000003E-3</v>
      </c>
      <c r="I237" s="300">
        <f>E237*H237</f>
        <v>0.42616875000000004</v>
      </c>
      <c r="J237" s="299">
        <v>0</v>
      </c>
      <c r="K237" s="300">
        <f>E237*J237</f>
        <v>0</v>
      </c>
      <c r="O237" s="292">
        <v>2</v>
      </c>
      <c r="AA237" s="261">
        <v>1</v>
      </c>
      <c r="AB237" s="261">
        <v>7</v>
      </c>
      <c r="AC237" s="261">
        <v>7</v>
      </c>
      <c r="AZ237" s="261">
        <v>2</v>
      </c>
      <c r="BA237" s="261">
        <f>IF(AZ237=1,G237,0)</f>
        <v>0</v>
      </c>
      <c r="BB237" s="261">
        <f>IF(AZ237=2,G237,0)</f>
        <v>0</v>
      </c>
      <c r="BC237" s="261">
        <f>IF(AZ237=3,G237,0)</f>
        <v>0</v>
      </c>
      <c r="BD237" s="261">
        <f>IF(AZ237=4,G237,0)</f>
        <v>0</v>
      </c>
      <c r="BE237" s="261">
        <f>IF(AZ237=5,G237,0)</f>
        <v>0</v>
      </c>
      <c r="CA237" s="292">
        <v>1</v>
      </c>
      <c r="CB237" s="292">
        <v>7</v>
      </c>
    </row>
    <row r="238" spans="1:80">
      <c r="A238" s="301"/>
      <c r="B238" s="304"/>
      <c r="C238" s="305" t="s">
        <v>609</v>
      </c>
      <c r="D238" s="306"/>
      <c r="E238" s="307">
        <v>74.34</v>
      </c>
      <c r="F238" s="308"/>
      <c r="G238" s="309"/>
      <c r="H238" s="310"/>
      <c r="I238" s="302"/>
      <c r="J238" s="311"/>
      <c r="K238" s="302"/>
      <c r="M238" s="303" t="s">
        <v>609</v>
      </c>
      <c r="O238" s="292"/>
    </row>
    <row r="239" spans="1:80">
      <c r="A239" s="301"/>
      <c r="B239" s="304"/>
      <c r="C239" s="305" t="s">
        <v>610</v>
      </c>
      <c r="D239" s="306"/>
      <c r="E239" s="307">
        <v>25.934999999999999</v>
      </c>
      <c r="F239" s="308"/>
      <c r="G239" s="309"/>
      <c r="H239" s="310"/>
      <c r="I239" s="302"/>
      <c r="J239" s="311"/>
      <c r="K239" s="302"/>
      <c r="M239" s="303" t="s">
        <v>610</v>
      </c>
      <c r="O239" s="292"/>
    </row>
    <row r="240" spans="1:80">
      <c r="A240" s="293">
        <v>38</v>
      </c>
      <c r="B240" s="294" t="s">
        <v>611</v>
      </c>
      <c r="C240" s="295" t="s">
        <v>612</v>
      </c>
      <c r="D240" s="296" t="s">
        <v>164</v>
      </c>
      <c r="E240" s="297">
        <v>72.099999999999994</v>
      </c>
      <c r="F240" s="297">
        <v>0</v>
      </c>
      <c r="G240" s="298">
        <f>E240*F240</f>
        <v>0</v>
      </c>
      <c r="H240" s="299">
        <v>0</v>
      </c>
      <c r="I240" s="300">
        <f>E240*H240</f>
        <v>0</v>
      </c>
      <c r="J240" s="299">
        <v>-7.3200000000000001E-3</v>
      </c>
      <c r="K240" s="300">
        <f>E240*J240</f>
        <v>-0.52777200000000002</v>
      </c>
      <c r="O240" s="292">
        <v>2</v>
      </c>
      <c r="AA240" s="261">
        <v>1</v>
      </c>
      <c r="AB240" s="261">
        <v>7</v>
      </c>
      <c r="AC240" s="261">
        <v>7</v>
      </c>
      <c r="AZ240" s="261">
        <v>2</v>
      </c>
      <c r="BA240" s="261">
        <f>IF(AZ240=1,G240,0)</f>
        <v>0</v>
      </c>
      <c r="BB240" s="261">
        <f>IF(AZ240=2,G240,0)</f>
        <v>0</v>
      </c>
      <c r="BC240" s="261">
        <f>IF(AZ240=3,G240,0)</f>
        <v>0</v>
      </c>
      <c r="BD240" s="261">
        <f>IF(AZ240=4,G240,0)</f>
        <v>0</v>
      </c>
      <c r="BE240" s="261">
        <f>IF(AZ240=5,G240,0)</f>
        <v>0</v>
      </c>
      <c r="CA240" s="292">
        <v>1</v>
      </c>
      <c r="CB240" s="292">
        <v>7</v>
      </c>
    </row>
    <row r="241" spans="1:80">
      <c r="A241" s="301"/>
      <c r="B241" s="304"/>
      <c r="C241" s="305" t="s">
        <v>613</v>
      </c>
      <c r="D241" s="306"/>
      <c r="E241" s="307">
        <v>2.2000000000000002</v>
      </c>
      <c r="F241" s="308"/>
      <c r="G241" s="309"/>
      <c r="H241" s="310"/>
      <c r="I241" s="302"/>
      <c r="J241" s="311"/>
      <c r="K241" s="302"/>
      <c r="M241" s="303" t="s">
        <v>613</v>
      </c>
      <c r="O241" s="292"/>
    </row>
    <row r="242" spans="1:80">
      <c r="A242" s="301"/>
      <c r="B242" s="304"/>
      <c r="C242" s="305" t="s">
        <v>614</v>
      </c>
      <c r="D242" s="306"/>
      <c r="E242" s="307">
        <v>8</v>
      </c>
      <c r="F242" s="308"/>
      <c r="G242" s="309"/>
      <c r="H242" s="310"/>
      <c r="I242" s="302"/>
      <c r="J242" s="311"/>
      <c r="K242" s="302"/>
      <c r="M242" s="303" t="s">
        <v>614</v>
      </c>
      <c r="O242" s="292"/>
    </row>
    <row r="243" spans="1:80">
      <c r="A243" s="301"/>
      <c r="B243" s="304"/>
      <c r="C243" s="305" t="s">
        <v>615</v>
      </c>
      <c r="D243" s="306"/>
      <c r="E243" s="307">
        <v>61.9</v>
      </c>
      <c r="F243" s="308"/>
      <c r="G243" s="309"/>
      <c r="H243" s="310"/>
      <c r="I243" s="302"/>
      <c r="J243" s="311"/>
      <c r="K243" s="302"/>
      <c r="M243" s="303" t="s">
        <v>615</v>
      </c>
      <c r="O243" s="292"/>
    </row>
    <row r="244" spans="1:80">
      <c r="A244" s="293">
        <v>39</v>
      </c>
      <c r="B244" s="294" t="s">
        <v>616</v>
      </c>
      <c r="C244" s="295" t="s">
        <v>617</v>
      </c>
      <c r="D244" s="296" t="s">
        <v>193</v>
      </c>
      <c r="E244" s="297">
        <v>95.5</v>
      </c>
      <c r="F244" s="297">
        <v>0</v>
      </c>
      <c r="G244" s="298">
        <f>E244*F244</f>
        <v>0</v>
      </c>
      <c r="H244" s="299">
        <v>0</v>
      </c>
      <c r="I244" s="300">
        <f>E244*H244</f>
        <v>0</v>
      </c>
      <c r="J244" s="299">
        <v>-4.45E-3</v>
      </c>
      <c r="K244" s="300">
        <f>E244*J244</f>
        <v>-0.42497499999999999</v>
      </c>
      <c r="O244" s="292">
        <v>2</v>
      </c>
      <c r="AA244" s="261">
        <v>1</v>
      </c>
      <c r="AB244" s="261">
        <v>7</v>
      </c>
      <c r="AC244" s="261">
        <v>7</v>
      </c>
      <c r="AZ244" s="261">
        <v>2</v>
      </c>
      <c r="BA244" s="261">
        <f>IF(AZ244=1,G244,0)</f>
        <v>0</v>
      </c>
      <c r="BB244" s="261">
        <f>IF(AZ244=2,G244,0)</f>
        <v>0</v>
      </c>
      <c r="BC244" s="261">
        <f>IF(AZ244=3,G244,0)</f>
        <v>0</v>
      </c>
      <c r="BD244" s="261">
        <f>IF(AZ244=4,G244,0)</f>
        <v>0</v>
      </c>
      <c r="BE244" s="261">
        <f>IF(AZ244=5,G244,0)</f>
        <v>0</v>
      </c>
      <c r="CA244" s="292">
        <v>1</v>
      </c>
      <c r="CB244" s="292">
        <v>7</v>
      </c>
    </row>
    <row r="245" spans="1:80">
      <c r="A245" s="301"/>
      <c r="B245" s="304"/>
      <c r="C245" s="305" t="s">
        <v>618</v>
      </c>
      <c r="D245" s="306"/>
      <c r="E245" s="307">
        <v>70.8</v>
      </c>
      <c r="F245" s="308"/>
      <c r="G245" s="309"/>
      <c r="H245" s="310"/>
      <c r="I245" s="302"/>
      <c r="J245" s="311"/>
      <c r="K245" s="302"/>
      <c r="M245" s="303" t="s">
        <v>618</v>
      </c>
      <c r="O245" s="292"/>
    </row>
    <row r="246" spans="1:80">
      <c r="A246" s="301"/>
      <c r="B246" s="304"/>
      <c r="C246" s="305" t="s">
        <v>619</v>
      </c>
      <c r="D246" s="306"/>
      <c r="E246" s="307">
        <v>24.7</v>
      </c>
      <c r="F246" s="308"/>
      <c r="G246" s="309"/>
      <c r="H246" s="310"/>
      <c r="I246" s="302"/>
      <c r="J246" s="311"/>
      <c r="K246" s="302"/>
      <c r="M246" s="303" t="s">
        <v>619</v>
      </c>
      <c r="O246" s="292"/>
    </row>
    <row r="247" spans="1:80">
      <c r="A247" s="293">
        <v>40</v>
      </c>
      <c r="B247" s="294" t="s">
        <v>620</v>
      </c>
      <c r="C247" s="295" t="s">
        <v>621</v>
      </c>
      <c r="D247" s="296" t="s">
        <v>193</v>
      </c>
      <c r="E247" s="297">
        <v>29.4</v>
      </c>
      <c r="F247" s="297">
        <v>0</v>
      </c>
      <c r="G247" s="298">
        <f>E247*F247</f>
        <v>0</v>
      </c>
      <c r="H247" s="299">
        <v>0</v>
      </c>
      <c r="I247" s="300">
        <f>E247*H247</f>
        <v>0</v>
      </c>
      <c r="J247" s="299">
        <v>-3.3800000000000002E-3</v>
      </c>
      <c r="K247" s="300">
        <f>E247*J247</f>
        <v>-9.9372000000000002E-2</v>
      </c>
      <c r="O247" s="292">
        <v>2</v>
      </c>
      <c r="AA247" s="261">
        <v>1</v>
      </c>
      <c r="AB247" s="261">
        <v>0</v>
      </c>
      <c r="AC247" s="261">
        <v>0</v>
      </c>
      <c r="AZ247" s="261">
        <v>2</v>
      </c>
      <c r="BA247" s="261">
        <f>IF(AZ247=1,G247,0)</f>
        <v>0</v>
      </c>
      <c r="BB247" s="261">
        <f>IF(AZ247=2,G247,0)</f>
        <v>0</v>
      </c>
      <c r="BC247" s="261">
        <f>IF(AZ247=3,G247,0)</f>
        <v>0</v>
      </c>
      <c r="BD247" s="261">
        <f>IF(AZ247=4,G247,0)</f>
        <v>0</v>
      </c>
      <c r="BE247" s="261">
        <f>IF(AZ247=5,G247,0)</f>
        <v>0</v>
      </c>
      <c r="CA247" s="292">
        <v>1</v>
      </c>
      <c r="CB247" s="292">
        <v>0</v>
      </c>
    </row>
    <row r="248" spans="1:80">
      <c r="A248" s="301"/>
      <c r="B248" s="304"/>
      <c r="C248" s="305" t="s">
        <v>622</v>
      </c>
      <c r="D248" s="306"/>
      <c r="E248" s="307">
        <v>21</v>
      </c>
      <c r="F248" s="308"/>
      <c r="G248" s="309"/>
      <c r="H248" s="310"/>
      <c r="I248" s="302"/>
      <c r="J248" s="311"/>
      <c r="K248" s="302"/>
      <c r="M248" s="303" t="s">
        <v>622</v>
      </c>
      <c r="O248" s="292"/>
    </row>
    <row r="249" spans="1:80">
      <c r="A249" s="301"/>
      <c r="B249" s="304"/>
      <c r="C249" s="305" t="s">
        <v>623</v>
      </c>
      <c r="D249" s="306"/>
      <c r="E249" s="307">
        <v>2.8</v>
      </c>
      <c r="F249" s="308"/>
      <c r="G249" s="309"/>
      <c r="H249" s="310"/>
      <c r="I249" s="302"/>
      <c r="J249" s="311"/>
      <c r="K249" s="302"/>
      <c r="M249" s="303" t="s">
        <v>623</v>
      </c>
      <c r="O249" s="292"/>
    </row>
    <row r="250" spans="1:80">
      <c r="A250" s="301"/>
      <c r="B250" s="304"/>
      <c r="C250" s="305" t="s">
        <v>624</v>
      </c>
      <c r="D250" s="306"/>
      <c r="E250" s="307">
        <v>5.6</v>
      </c>
      <c r="F250" s="308"/>
      <c r="G250" s="309"/>
      <c r="H250" s="310"/>
      <c r="I250" s="302"/>
      <c r="J250" s="311"/>
      <c r="K250" s="302"/>
      <c r="M250" s="303" t="s">
        <v>624</v>
      </c>
      <c r="O250" s="292"/>
    </row>
    <row r="251" spans="1:80" ht="22.5">
      <c r="A251" s="293">
        <v>41</v>
      </c>
      <c r="B251" s="294" t="s">
        <v>625</v>
      </c>
      <c r="C251" s="295" t="s">
        <v>626</v>
      </c>
      <c r="D251" s="296" t="s">
        <v>193</v>
      </c>
      <c r="E251" s="297">
        <v>2.94</v>
      </c>
      <c r="F251" s="297">
        <v>0</v>
      </c>
      <c r="G251" s="298">
        <f>E251*F251</f>
        <v>0</v>
      </c>
      <c r="H251" s="299">
        <v>2.0300000000000001E-3</v>
      </c>
      <c r="I251" s="300">
        <f>E251*H251</f>
        <v>5.9681999999999999E-3</v>
      </c>
      <c r="J251" s="299">
        <v>0</v>
      </c>
      <c r="K251" s="300">
        <f>E251*J251</f>
        <v>0</v>
      </c>
      <c r="O251" s="292">
        <v>2</v>
      </c>
      <c r="AA251" s="261">
        <v>1</v>
      </c>
      <c r="AB251" s="261">
        <v>7</v>
      </c>
      <c r="AC251" s="261">
        <v>7</v>
      </c>
      <c r="AZ251" s="261">
        <v>2</v>
      </c>
      <c r="BA251" s="261">
        <f>IF(AZ251=1,G251,0)</f>
        <v>0</v>
      </c>
      <c r="BB251" s="261">
        <f>IF(AZ251=2,G251,0)</f>
        <v>0</v>
      </c>
      <c r="BC251" s="261">
        <f>IF(AZ251=3,G251,0)</f>
        <v>0</v>
      </c>
      <c r="BD251" s="261">
        <f>IF(AZ251=4,G251,0)</f>
        <v>0</v>
      </c>
      <c r="BE251" s="261">
        <f>IF(AZ251=5,G251,0)</f>
        <v>0</v>
      </c>
      <c r="CA251" s="292">
        <v>1</v>
      </c>
      <c r="CB251" s="292">
        <v>7</v>
      </c>
    </row>
    <row r="252" spans="1:80">
      <c r="A252" s="301"/>
      <c r="B252" s="304"/>
      <c r="C252" s="305" t="s">
        <v>627</v>
      </c>
      <c r="D252" s="306"/>
      <c r="E252" s="307">
        <v>2.94</v>
      </c>
      <c r="F252" s="308"/>
      <c r="G252" s="309"/>
      <c r="H252" s="310"/>
      <c r="I252" s="302"/>
      <c r="J252" s="311"/>
      <c r="K252" s="302"/>
      <c r="M252" s="303" t="s">
        <v>627</v>
      </c>
      <c r="O252" s="292"/>
    </row>
    <row r="253" spans="1:80" ht="22.5">
      <c r="A253" s="293">
        <v>42</v>
      </c>
      <c r="B253" s="294" t="s">
        <v>628</v>
      </c>
      <c r="C253" s="295" t="s">
        <v>629</v>
      </c>
      <c r="D253" s="296" t="s">
        <v>193</v>
      </c>
      <c r="E253" s="297">
        <v>22.05</v>
      </c>
      <c r="F253" s="297">
        <v>0</v>
      </c>
      <c r="G253" s="298">
        <f>E253*F253</f>
        <v>0</v>
      </c>
      <c r="H253" s="299">
        <v>2.0300000000000001E-3</v>
      </c>
      <c r="I253" s="300">
        <f>E253*H253</f>
        <v>4.4761500000000003E-2</v>
      </c>
      <c r="J253" s="299">
        <v>0</v>
      </c>
      <c r="K253" s="300">
        <f>E253*J253</f>
        <v>0</v>
      </c>
      <c r="O253" s="292">
        <v>2</v>
      </c>
      <c r="AA253" s="261">
        <v>1</v>
      </c>
      <c r="AB253" s="261">
        <v>0</v>
      </c>
      <c r="AC253" s="261">
        <v>0</v>
      </c>
      <c r="AZ253" s="261">
        <v>2</v>
      </c>
      <c r="BA253" s="261">
        <f>IF(AZ253=1,G253,0)</f>
        <v>0</v>
      </c>
      <c r="BB253" s="261">
        <f>IF(AZ253=2,G253,0)</f>
        <v>0</v>
      </c>
      <c r="BC253" s="261">
        <f>IF(AZ253=3,G253,0)</f>
        <v>0</v>
      </c>
      <c r="BD253" s="261">
        <f>IF(AZ253=4,G253,0)</f>
        <v>0</v>
      </c>
      <c r="BE253" s="261">
        <f>IF(AZ253=5,G253,0)</f>
        <v>0</v>
      </c>
      <c r="CA253" s="292">
        <v>1</v>
      </c>
      <c r="CB253" s="292">
        <v>0</v>
      </c>
    </row>
    <row r="254" spans="1:80">
      <c r="A254" s="301"/>
      <c r="B254" s="304"/>
      <c r="C254" s="305" t="s">
        <v>630</v>
      </c>
      <c r="D254" s="306"/>
      <c r="E254" s="307">
        <v>22.05</v>
      </c>
      <c r="F254" s="308"/>
      <c r="G254" s="309"/>
      <c r="H254" s="310"/>
      <c r="I254" s="302"/>
      <c r="J254" s="311"/>
      <c r="K254" s="302"/>
      <c r="M254" s="303" t="s">
        <v>630</v>
      </c>
      <c r="O254" s="292"/>
    </row>
    <row r="255" spans="1:80" ht="22.5">
      <c r="A255" s="293">
        <v>43</v>
      </c>
      <c r="B255" s="294" t="s">
        <v>631</v>
      </c>
      <c r="C255" s="295" t="s">
        <v>632</v>
      </c>
      <c r="D255" s="296" t="s">
        <v>193</v>
      </c>
      <c r="E255" s="297">
        <v>5.88</v>
      </c>
      <c r="F255" s="297">
        <v>0</v>
      </c>
      <c r="G255" s="298">
        <f>E255*F255</f>
        <v>0</v>
      </c>
      <c r="H255" s="299">
        <v>2.0300000000000001E-3</v>
      </c>
      <c r="I255" s="300">
        <f>E255*H255</f>
        <v>1.19364E-2</v>
      </c>
      <c r="J255" s="299">
        <v>0</v>
      </c>
      <c r="K255" s="300">
        <f>E255*J255</f>
        <v>0</v>
      </c>
      <c r="O255" s="292">
        <v>2</v>
      </c>
      <c r="AA255" s="261">
        <v>1</v>
      </c>
      <c r="AB255" s="261">
        <v>7</v>
      </c>
      <c r="AC255" s="261">
        <v>7</v>
      </c>
      <c r="AZ255" s="261">
        <v>2</v>
      </c>
      <c r="BA255" s="261">
        <f>IF(AZ255=1,G255,0)</f>
        <v>0</v>
      </c>
      <c r="BB255" s="261">
        <f>IF(AZ255=2,G255,0)</f>
        <v>0</v>
      </c>
      <c r="BC255" s="261">
        <f>IF(AZ255=3,G255,0)</f>
        <v>0</v>
      </c>
      <c r="BD255" s="261">
        <f>IF(AZ255=4,G255,0)</f>
        <v>0</v>
      </c>
      <c r="BE255" s="261">
        <f>IF(AZ255=5,G255,0)</f>
        <v>0</v>
      </c>
      <c r="CA255" s="292">
        <v>1</v>
      </c>
      <c r="CB255" s="292">
        <v>7</v>
      </c>
    </row>
    <row r="256" spans="1:80">
      <c r="A256" s="301"/>
      <c r="B256" s="304"/>
      <c r="C256" s="305" t="s">
        <v>633</v>
      </c>
      <c r="D256" s="306"/>
      <c r="E256" s="307">
        <v>5.88</v>
      </c>
      <c r="F256" s="308"/>
      <c r="G256" s="309"/>
      <c r="H256" s="310"/>
      <c r="I256" s="302"/>
      <c r="J256" s="311"/>
      <c r="K256" s="302"/>
      <c r="M256" s="303" t="s">
        <v>633</v>
      </c>
      <c r="O256" s="292"/>
    </row>
    <row r="257" spans="1:80">
      <c r="A257" s="293">
        <v>44</v>
      </c>
      <c r="B257" s="294" t="s">
        <v>634</v>
      </c>
      <c r="C257" s="295" t="s">
        <v>635</v>
      </c>
      <c r="D257" s="296" t="s">
        <v>376</v>
      </c>
      <c r="E257" s="297">
        <v>1.83032745</v>
      </c>
      <c r="F257" s="297">
        <v>0</v>
      </c>
      <c r="G257" s="298">
        <f>E257*F257</f>
        <v>0</v>
      </c>
      <c r="H257" s="299">
        <v>0</v>
      </c>
      <c r="I257" s="300">
        <f>E257*H257</f>
        <v>0</v>
      </c>
      <c r="J257" s="299"/>
      <c r="K257" s="300">
        <f>E257*J257</f>
        <v>0</v>
      </c>
      <c r="O257" s="292">
        <v>2</v>
      </c>
      <c r="AA257" s="261">
        <v>7</v>
      </c>
      <c r="AB257" s="261">
        <v>1001</v>
      </c>
      <c r="AC257" s="261">
        <v>5</v>
      </c>
      <c r="AZ257" s="261">
        <v>2</v>
      </c>
      <c r="BA257" s="261">
        <f>IF(AZ257=1,G257,0)</f>
        <v>0</v>
      </c>
      <c r="BB257" s="261">
        <f>IF(AZ257=2,G257,0)</f>
        <v>0</v>
      </c>
      <c r="BC257" s="261">
        <f>IF(AZ257=3,G257,0)</f>
        <v>0</v>
      </c>
      <c r="BD257" s="261">
        <f>IF(AZ257=4,G257,0)</f>
        <v>0</v>
      </c>
      <c r="BE257" s="261">
        <f>IF(AZ257=5,G257,0)</f>
        <v>0</v>
      </c>
      <c r="CA257" s="292">
        <v>7</v>
      </c>
      <c r="CB257" s="292">
        <v>1001</v>
      </c>
    </row>
    <row r="258" spans="1:80">
      <c r="A258" s="312"/>
      <c r="B258" s="313" t="s">
        <v>99</v>
      </c>
      <c r="C258" s="314" t="s">
        <v>379</v>
      </c>
      <c r="D258" s="315"/>
      <c r="E258" s="316"/>
      <c r="F258" s="317"/>
      <c r="G258" s="318">
        <f>SUM(G232:G257)</f>
        <v>0</v>
      </c>
      <c r="H258" s="319"/>
      <c r="I258" s="320">
        <f>SUM(I232:I257)</f>
        <v>1.83032745</v>
      </c>
      <c r="J258" s="319"/>
      <c r="K258" s="320">
        <f>SUM(K232:K257)</f>
        <v>-1.052119</v>
      </c>
      <c r="O258" s="292">
        <v>4</v>
      </c>
      <c r="BA258" s="321">
        <f>SUM(BA232:BA257)</f>
        <v>0</v>
      </c>
      <c r="BB258" s="321">
        <f>SUM(BB232:BB257)</f>
        <v>0</v>
      </c>
      <c r="BC258" s="321">
        <f>SUM(BC232:BC257)</f>
        <v>0</v>
      </c>
      <c r="BD258" s="321">
        <f>SUM(BD232:BD257)</f>
        <v>0</v>
      </c>
      <c r="BE258" s="321">
        <f>SUM(BE232:BE257)</f>
        <v>0</v>
      </c>
    </row>
    <row r="259" spans="1:80">
      <c r="A259" s="282" t="s">
        <v>97</v>
      </c>
      <c r="B259" s="283" t="s">
        <v>417</v>
      </c>
      <c r="C259" s="284" t="s">
        <v>418</v>
      </c>
      <c r="D259" s="285"/>
      <c r="E259" s="286"/>
      <c r="F259" s="286"/>
      <c r="G259" s="287"/>
      <c r="H259" s="288"/>
      <c r="I259" s="289"/>
      <c r="J259" s="290"/>
      <c r="K259" s="291"/>
      <c r="O259" s="292">
        <v>1</v>
      </c>
    </row>
    <row r="260" spans="1:80">
      <c r="A260" s="293">
        <v>45</v>
      </c>
      <c r="B260" s="294" t="s">
        <v>636</v>
      </c>
      <c r="C260" s="295" t="s">
        <v>637</v>
      </c>
      <c r="D260" s="296" t="s">
        <v>422</v>
      </c>
      <c r="E260" s="297">
        <v>1950</v>
      </c>
      <c r="F260" s="297">
        <v>0</v>
      </c>
      <c r="G260" s="298">
        <f>E260*F260</f>
        <v>0</v>
      </c>
      <c r="H260" s="299">
        <v>5.0000000000000002E-5</v>
      </c>
      <c r="I260" s="300">
        <f>E260*H260</f>
        <v>9.7500000000000003E-2</v>
      </c>
      <c r="J260" s="299">
        <v>-1E-3</v>
      </c>
      <c r="K260" s="300">
        <f>E260*J260</f>
        <v>-1.95</v>
      </c>
      <c r="O260" s="292">
        <v>2</v>
      </c>
      <c r="AA260" s="261">
        <v>1</v>
      </c>
      <c r="AB260" s="261">
        <v>7</v>
      </c>
      <c r="AC260" s="261">
        <v>7</v>
      </c>
      <c r="AZ260" s="261">
        <v>2</v>
      </c>
      <c r="BA260" s="261">
        <f>IF(AZ260=1,G260,0)</f>
        <v>0</v>
      </c>
      <c r="BB260" s="261">
        <f>IF(AZ260=2,G260,0)</f>
        <v>0</v>
      </c>
      <c r="BC260" s="261">
        <f>IF(AZ260=3,G260,0)</f>
        <v>0</v>
      </c>
      <c r="BD260" s="261">
        <f>IF(AZ260=4,G260,0)</f>
        <v>0</v>
      </c>
      <c r="BE260" s="261">
        <f>IF(AZ260=5,G260,0)</f>
        <v>0</v>
      </c>
      <c r="CA260" s="292">
        <v>1</v>
      </c>
      <c r="CB260" s="292">
        <v>7</v>
      </c>
    </row>
    <row r="261" spans="1:80">
      <c r="A261" s="301"/>
      <c r="B261" s="304"/>
      <c r="C261" s="305" t="s">
        <v>638</v>
      </c>
      <c r="D261" s="306"/>
      <c r="E261" s="307">
        <v>1950</v>
      </c>
      <c r="F261" s="308"/>
      <c r="G261" s="309"/>
      <c r="H261" s="310"/>
      <c r="I261" s="302"/>
      <c r="J261" s="311"/>
      <c r="K261" s="302"/>
      <c r="M261" s="303" t="s">
        <v>638</v>
      </c>
      <c r="O261" s="292"/>
    </row>
    <row r="262" spans="1:80">
      <c r="A262" s="301"/>
      <c r="B262" s="304"/>
      <c r="C262" s="305" t="s">
        <v>639</v>
      </c>
      <c r="D262" s="306"/>
      <c r="E262" s="307">
        <v>0</v>
      </c>
      <c r="F262" s="308"/>
      <c r="G262" s="309"/>
      <c r="H262" s="310"/>
      <c r="I262" s="302"/>
      <c r="J262" s="311"/>
      <c r="K262" s="302"/>
      <c r="M262" s="303" t="s">
        <v>639</v>
      </c>
      <c r="O262" s="292"/>
    </row>
    <row r="263" spans="1:80" ht="22.5">
      <c r="A263" s="293">
        <v>46</v>
      </c>
      <c r="B263" s="294" t="s">
        <v>429</v>
      </c>
      <c r="C263" s="295" t="s">
        <v>640</v>
      </c>
      <c r="D263" s="296" t="s">
        <v>98</v>
      </c>
      <c r="E263" s="297">
        <v>12</v>
      </c>
      <c r="F263" s="297">
        <v>0</v>
      </c>
      <c r="G263" s="298">
        <f>E263*F263</f>
        <v>0</v>
      </c>
      <c r="H263" s="299">
        <v>0.01</v>
      </c>
      <c r="I263" s="300">
        <f>E263*H263</f>
        <v>0.12</v>
      </c>
      <c r="J263" s="299">
        <v>-0.01</v>
      </c>
      <c r="K263" s="300">
        <f>E263*J263</f>
        <v>-0.12</v>
      </c>
      <c r="O263" s="292">
        <v>2</v>
      </c>
      <c r="AA263" s="261">
        <v>1</v>
      </c>
      <c r="AB263" s="261">
        <v>7</v>
      </c>
      <c r="AC263" s="261">
        <v>7</v>
      </c>
      <c r="AZ263" s="261">
        <v>2</v>
      </c>
      <c r="BA263" s="261">
        <f>IF(AZ263=1,G263,0)</f>
        <v>0</v>
      </c>
      <c r="BB263" s="261">
        <f>IF(AZ263=2,G263,0)</f>
        <v>0</v>
      </c>
      <c r="BC263" s="261">
        <f>IF(AZ263=3,G263,0)</f>
        <v>0</v>
      </c>
      <c r="BD263" s="261">
        <f>IF(AZ263=4,G263,0)</f>
        <v>0</v>
      </c>
      <c r="BE263" s="261">
        <f>IF(AZ263=5,G263,0)</f>
        <v>0</v>
      </c>
      <c r="CA263" s="292">
        <v>1</v>
      </c>
      <c r="CB263" s="292">
        <v>7</v>
      </c>
    </row>
    <row r="264" spans="1:80" ht="22.5">
      <c r="A264" s="293">
        <v>47</v>
      </c>
      <c r="B264" s="294" t="s">
        <v>641</v>
      </c>
      <c r="C264" s="295" t="s">
        <v>642</v>
      </c>
      <c r="D264" s="296" t="s">
        <v>98</v>
      </c>
      <c r="E264" s="297">
        <v>6</v>
      </c>
      <c r="F264" s="297">
        <v>0</v>
      </c>
      <c r="G264" s="298">
        <f>E264*F264</f>
        <v>0</v>
      </c>
      <c r="H264" s="299">
        <v>1E-3</v>
      </c>
      <c r="I264" s="300">
        <f>E264*H264</f>
        <v>6.0000000000000001E-3</v>
      </c>
      <c r="J264" s="299">
        <v>-1E-3</v>
      </c>
      <c r="K264" s="300">
        <f>E264*J264</f>
        <v>-6.0000000000000001E-3</v>
      </c>
      <c r="O264" s="292">
        <v>2</v>
      </c>
      <c r="AA264" s="261">
        <v>1</v>
      </c>
      <c r="AB264" s="261">
        <v>7</v>
      </c>
      <c r="AC264" s="261">
        <v>7</v>
      </c>
      <c r="AZ264" s="261">
        <v>2</v>
      </c>
      <c r="BA264" s="261">
        <f>IF(AZ264=1,G264,0)</f>
        <v>0</v>
      </c>
      <c r="BB264" s="261">
        <f>IF(AZ264=2,G264,0)</f>
        <v>0</v>
      </c>
      <c r="BC264" s="261">
        <f>IF(AZ264=3,G264,0)</f>
        <v>0</v>
      </c>
      <c r="BD264" s="261">
        <f>IF(AZ264=4,G264,0)</f>
        <v>0</v>
      </c>
      <c r="BE264" s="261">
        <f>IF(AZ264=5,G264,0)</f>
        <v>0</v>
      </c>
      <c r="CA264" s="292">
        <v>1</v>
      </c>
      <c r="CB264" s="292">
        <v>7</v>
      </c>
    </row>
    <row r="265" spans="1:80">
      <c r="A265" s="293">
        <v>48</v>
      </c>
      <c r="B265" s="294" t="s">
        <v>643</v>
      </c>
      <c r="C265" s="295" t="s">
        <v>644</v>
      </c>
      <c r="D265" s="296" t="s">
        <v>98</v>
      </c>
      <c r="E265" s="297">
        <v>3</v>
      </c>
      <c r="F265" s="297">
        <v>0</v>
      </c>
      <c r="G265" s="298">
        <f>E265*F265</f>
        <v>0</v>
      </c>
      <c r="H265" s="299">
        <v>2.5000000000000001E-2</v>
      </c>
      <c r="I265" s="300">
        <f>E265*H265</f>
        <v>7.5000000000000011E-2</v>
      </c>
      <c r="J265" s="299">
        <v>-2.5000000000000001E-2</v>
      </c>
      <c r="K265" s="300">
        <f>E265*J265</f>
        <v>-7.5000000000000011E-2</v>
      </c>
      <c r="O265" s="292">
        <v>2</v>
      </c>
      <c r="AA265" s="261">
        <v>1</v>
      </c>
      <c r="AB265" s="261">
        <v>7</v>
      </c>
      <c r="AC265" s="261">
        <v>7</v>
      </c>
      <c r="AZ265" s="261">
        <v>2</v>
      </c>
      <c r="BA265" s="261">
        <f>IF(AZ265=1,G265,0)</f>
        <v>0</v>
      </c>
      <c r="BB265" s="261">
        <f>IF(AZ265=2,G265,0)</f>
        <v>0</v>
      </c>
      <c r="BC265" s="261">
        <f>IF(AZ265=3,G265,0)</f>
        <v>0</v>
      </c>
      <c r="BD265" s="261">
        <f>IF(AZ265=4,G265,0)</f>
        <v>0</v>
      </c>
      <c r="BE265" s="261">
        <f>IF(AZ265=5,G265,0)</f>
        <v>0</v>
      </c>
      <c r="CA265" s="292">
        <v>1</v>
      </c>
      <c r="CB265" s="292">
        <v>7</v>
      </c>
    </row>
    <row r="266" spans="1:80">
      <c r="A266" s="293">
        <v>49</v>
      </c>
      <c r="B266" s="294" t="s">
        <v>645</v>
      </c>
      <c r="C266" s="295" t="s">
        <v>646</v>
      </c>
      <c r="D266" s="296" t="s">
        <v>98</v>
      </c>
      <c r="E266" s="297">
        <v>1</v>
      </c>
      <c r="F266" s="297">
        <v>0</v>
      </c>
      <c r="G266" s="298">
        <f>E266*F266</f>
        <v>0</v>
      </c>
      <c r="H266" s="299">
        <v>2.5000000000000001E-2</v>
      </c>
      <c r="I266" s="300">
        <f>E266*H266</f>
        <v>2.5000000000000001E-2</v>
      </c>
      <c r="J266" s="299">
        <v>-2.5000000000000001E-2</v>
      </c>
      <c r="K266" s="300">
        <f>E266*J266</f>
        <v>-2.5000000000000001E-2</v>
      </c>
      <c r="O266" s="292">
        <v>2</v>
      </c>
      <c r="AA266" s="261">
        <v>1</v>
      </c>
      <c r="AB266" s="261">
        <v>7</v>
      </c>
      <c r="AC266" s="261">
        <v>7</v>
      </c>
      <c r="AZ266" s="261">
        <v>2</v>
      </c>
      <c r="BA266" s="261">
        <f>IF(AZ266=1,G266,0)</f>
        <v>0</v>
      </c>
      <c r="BB266" s="261">
        <f>IF(AZ266=2,G266,0)</f>
        <v>0</v>
      </c>
      <c r="BC266" s="261">
        <f>IF(AZ266=3,G266,0)</f>
        <v>0</v>
      </c>
      <c r="BD266" s="261">
        <f>IF(AZ266=4,G266,0)</f>
        <v>0</v>
      </c>
      <c r="BE266" s="261">
        <f>IF(AZ266=5,G266,0)</f>
        <v>0</v>
      </c>
      <c r="CA266" s="292">
        <v>1</v>
      </c>
      <c r="CB266" s="292">
        <v>7</v>
      </c>
    </row>
    <row r="267" spans="1:80" ht="22.5">
      <c r="A267" s="293">
        <v>50</v>
      </c>
      <c r="B267" s="294" t="s">
        <v>647</v>
      </c>
      <c r="C267" s="295" t="s">
        <v>648</v>
      </c>
      <c r="D267" s="296" t="s">
        <v>98</v>
      </c>
      <c r="E267" s="297">
        <v>3</v>
      </c>
      <c r="F267" s="297">
        <v>0</v>
      </c>
      <c r="G267" s="298">
        <f>E267*F267</f>
        <v>0</v>
      </c>
      <c r="H267" s="299">
        <v>5.1999999999999998E-2</v>
      </c>
      <c r="I267" s="300">
        <f>E267*H267</f>
        <v>0.156</v>
      </c>
      <c r="J267" s="299">
        <v>-5.1999999999999998E-2</v>
      </c>
      <c r="K267" s="300">
        <f>E267*J267</f>
        <v>-0.156</v>
      </c>
      <c r="O267" s="292">
        <v>2</v>
      </c>
      <c r="AA267" s="261">
        <v>1</v>
      </c>
      <c r="AB267" s="261">
        <v>7</v>
      </c>
      <c r="AC267" s="261">
        <v>7</v>
      </c>
      <c r="AZ267" s="261">
        <v>2</v>
      </c>
      <c r="BA267" s="261">
        <f>IF(AZ267=1,G267,0)</f>
        <v>0</v>
      </c>
      <c r="BB267" s="261">
        <f>IF(AZ267=2,G267,0)</f>
        <v>0</v>
      </c>
      <c r="BC267" s="261">
        <f>IF(AZ267=3,G267,0)</f>
        <v>0</v>
      </c>
      <c r="BD267" s="261">
        <f>IF(AZ267=4,G267,0)</f>
        <v>0</v>
      </c>
      <c r="BE267" s="261">
        <f>IF(AZ267=5,G267,0)</f>
        <v>0</v>
      </c>
      <c r="CA267" s="292">
        <v>1</v>
      </c>
      <c r="CB267" s="292">
        <v>7</v>
      </c>
    </row>
    <row r="268" spans="1:80">
      <c r="A268" s="293">
        <v>51</v>
      </c>
      <c r="B268" s="294" t="s">
        <v>426</v>
      </c>
      <c r="C268" s="295" t="s">
        <v>649</v>
      </c>
      <c r="D268" s="296" t="s">
        <v>98</v>
      </c>
      <c r="E268" s="297">
        <v>6</v>
      </c>
      <c r="F268" s="297">
        <v>0</v>
      </c>
      <c r="G268" s="298">
        <f>E268*F268</f>
        <v>0</v>
      </c>
      <c r="H268" s="299">
        <v>1.5800000000000002E-2</v>
      </c>
      <c r="I268" s="300">
        <f>E268*H268</f>
        <v>9.4800000000000009E-2</v>
      </c>
      <c r="J268" s="299"/>
      <c r="K268" s="300">
        <f>E268*J268</f>
        <v>0</v>
      </c>
      <c r="O268" s="292">
        <v>2</v>
      </c>
      <c r="AA268" s="261">
        <v>12</v>
      </c>
      <c r="AB268" s="261">
        <v>0</v>
      </c>
      <c r="AC268" s="261">
        <v>1</v>
      </c>
      <c r="AZ268" s="261">
        <v>2</v>
      </c>
      <c r="BA268" s="261">
        <f>IF(AZ268=1,G268,0)</f>
        <v>0</v>
      </c>
      <c r="BB268" s="261">
        <f>IF(AZ268=2,G268,0)</f>
        <v>0</v>
      </c>
      <c r="BC268" s="261">
        <f>IF(AZ268=3,G268,0)</f>
        <v>0</v>
      </c>
      <c r="BD268" s="261">
        <f>IF(AZ268=4,G268,0)</f>
        <v>0</v>
      </c>
      <c r="BE268" s="261">
        <f>IF(AZ268=5,G268,0)</f>
        <v>0</v>
      </c>
      <c r="CA268" s="292">
        <v>12</v>
      </c>
      <c r="CB268" s="292">
        <v>0</v>
      </c>
    </row>
    <row r="269" spans="1:80">
      <c r="A269" s="293">
        <v>52</v>
      </c>
      <c r="B269" s="294" t="s">
        <v>650</v>
      </c>
      <c r="C269" s="295" t="s">
        <v>651</v>
      </c>
      <c r="D269" s="296" t="s">
        <v>98</v>
      </c>
      <c r="E269" s="297">
        <v>1</v>
      </c>
      <c r="F269" s="297">
        <v>0</v>
      </c>
      <c r="G269" s="298">
        <f>E269*F269</f>
        <v>0</v>
      </c>
      <c r="H269" s="299">
        <v>0.45800000000000002</v>
      </c>
      <c r="I269" s="300">
        <f>E269*H269</f>
        <v>0.45800000000000002</v>
      </c>
      <c r="J269" s="299"/>
      <c r="K269" s="300">
        <f>E269*J269</f>
        <v>0</v>
      </c>
      <c r="O269" s="292">
        <v>2</v>
      </c>
      <c r="AA269" s="261">
        <v>12</v>
      </c>
      <c r="AB269" s="261">
        <v>0</v>
      </c>
      <c r="AC269" s="261">
        <v>56</v>
      </c>
      <c r="AZ269" s="261">
        <v>2</v>
      </c>
      <c r="BA269" s="261">
        <f>IF(AZ269=1,G269,0)</f>
        <v>0</v>
      </c>
      <c r="BB269" s="261">
        <f>IF(AZ269=2,G269,0)</f>
        <v>0</v>
      </c>
      <c r="BC269" s="261">
        <f>IF(AZ269=3,G269,0)</f>
        <v>0</v>
      </c>
      <c r="BD269" s="261">
        <f>IF(AZ269=4,G269,0)</f>
        <v>0</v>
      </c>
      <c r="BE269" s="261">
        <f>IF(AZ269=5,G269,0)</f>
        <v>0</v>
      </c>
      <c r="CA269" s="292">
        <v>12</v>
      </c>
      <c r="CB269" s="292">
        <v>0</v>
      </c>
    </row>
    <row r="270" spans="1:80">
      <c r="A270" s="293">
        <v>53</v>
      </c>
      <c r="B270" s="294" t="s">
        <v>652</v>
      </c>
      <c r="C270" s="295" t="s">
        <v>653</v>
      </c>
      <c r="D270" s="296" t="s">
        <v>376</v>
      </c>
      <c r="E270" s="297">
        <v>1.0323</v>
      </c>
      <c r="F270" s="297">
        <v>0</v>
      </c>
      <c r="G270" s="298">
        <f>E270*F270</f>
        <v>0</v>
      </c>
      <c r="H270" s="299">
        <v>0</v>
      </c>
      <c r="I270" s="300">
        <f>E270*H270</f>
        <v>0</v>
      </c>
      <c r="J270" s="299"/>
      <c r="K270" s="300">
        <f>E270*J270</f>
        <v>0</v>
      </c>
      <c r="O270" s="292">
        <v>2</v>
      </c>
      <c r="AA270" s="261">
        <v>7</v>
      </c>
      <c r="AB270" s="261">
        <v>1001</v>
      </c>
      <c r="AC270" s="261">
        <v>5</v>
      </c>
      <c r="AZ270" s="261">
        <v>2</v>
      </c>
      <c r="BA270" s="261">
        <f>IF(AZ270=1,G270,0)</f>
        <v>0</v>
      </c>
      <c r="BB270" s="261">
        <f>IF(AZ270=2,G270,0)</f>
        <v>0</v>
      </c>
      <c r="BC270" s="261">
        <f>IF(AZ270=3,G270,0)</f>
        <v>0</v>
      </c>
      <c r="BD270" s="261">
        <f>IF(AZ270=4,G270,0)</f>
        <v>0</v>
      </c>
      <c r="BE270" s="261">
        <f>IF(AZ270=5,G270,0)</f>
        <v>0</v>
      </c>
      <c r="CA270" s="292">
        <v>7</v>
      </c>
      <c r="CB270" s="292">
        <v>1001</v>
      </c>
    </row>
    <row r="271" spans="1:80">
      <c r="A271" s="312"/>
      <c r="B271" s="313" t="s">
        <v>99</v>
      </c>
      <c r="C271" s="314" t="s">
        <v>419</v>
      </c>
      <c r="D271" s="315"/>
      <c r="E271" s="316"/>
      <c r="F271" s="317"/>
      <c r="G271" s="318">
        <f>SUM(G259:G270)</f>
        <v>0</v>
      </c>
      <c r="H271" s="319"/>
      <c r="I271" s="320">
        <f>SUM(I259:I270)</f>
        <v>1.0323</v>
      </c>
      <c r="J271" s="319"/>
      <c r="K271" s="320">
        <f>SUM(K259:K270)</f>
        <v>-2.3319999999999999</v>
      </c>
      <c r="O271" s="292">
        <v>4</v>
      </c>
      <c r="BA271" s="321">
        <f>SUM(BA259:BA270)</f>
        <v>0</v>
      </c>
      <c r="BB271" s="321">
        <f>SUM(BB259:BB270)</f>
        <v>0</v>
      </c>
      <c r="BC271" s="321">
        <f>SUM(BC259:BC270)</f>
        <v>0</v>
      </c>
      <c r="BD271" s="321">
        <f>SUM(BD259:BD270)</f>
        <v>0</v>
      </c>
      <c r="BE271" s="321">
        <f>SUM(BE259:BE270)</f>
        <v>0</v>
      </c>
    </row>
    <row r="272" spans="1:80">
      <c r="A272" s="282" t="s">
        <v>97</v>
      </c>
      <c r="B272" s="283" t="s">
        <v>436</v>
      </c>
      <c r="C272" s="284" t="s">
        <v>437</v>
      </c>
      <c r="D272" s="285"/>
      <c r="E272" s="286"/>
      <c r="F272" s="286"/>
      <c r="G272" s="287"/>
      <c r="H272" s="288"/>
      <c r="I272" s="289"/>
      <c r="J272" s="290"/>
      <c r="K272" s="291"/>
      <c r="O272" s="292">
        <v>1</v>
      </c>
    </row>
    <row r="273" spans="1:80">
      <c r="A273" s="293">
        <v>54</v>
      </c>
      <c r="B273" s="294" t="s">
        <v>439</v>
      </c>
      <c r="C273" s="295" t="s">
        <v>440</v>
      </c>
      <c r="D273" s="296" t="s">
        <v>164</v>
      </c>
      <c r="E273" s="297">
        <v>3.5815999999999999</v>
      </c>
      <c r="F273" s="297">
        <v>0</v>
      </c>
      <c r="G273" s="298">
        <f>E273*F273</f>
        <v>0</v>
      </c>
      <c r="H273" s="299">
        <v>1.4999999999999999E-4</v>
      </c>
      <c r="I273" s="300">
        <f>E273*H273</f>
        <v>5.3723999999999992E-4</v>
      </c>
      <c r="J273" s="299">
        <v>0</v>
      </c>
      <c r="K273" s="300">
        <f>E273*J273</f>
        <v>0</v>
      </c>
      <c r="O273" s="292">
        <v>2</v>
      </c>
      <c r="AA273" s="261">
        <v>1</v>
      </c>
      <c r="AB273" s="261">
        <v>7</v>
      </c>
      <c r="AC273" s="261">
        <v>7</v>
      </c>
      <c r="AZ273" s="261">
        <v>2</v>
      </c>
      <c r="BA273" s="261">
        <f>IF(AZ273=1,G273,0)</f>
        <v>0</v>
      </c>
      <c r="BB273" s="261">
        <f>IF(AZ273=2,G273,0)</f>
        <v>0</v>
      </c>
      <c r="BC273" s="261">
        <f>IF(AZ273=3,G273,0)</f>
        <v>0</v>
      </c>
      <c r="BD273" s="261">
        <f>IF(AZ273=4,G273,0)</f>
        <v>0</v>
      </c>
      <c r="BE273" s="261">
        <f>IF(AZ273=5,G273,0)</f>
        <v>0</v>
      </c>
      <c r="CA273" s="292">
        <v>1</v>
      </c>
      <c r="CB273" s="292">
        <v>7</v>
      </c>
    </row>
    <row r="274" spans="1:80">
      <c r="A274" s="301"/>
      <c r="B274" s="304"/>
      <c r="C274" s="305" t="s">
        <v>466</v>
      </c>
      <c r="D274" s="306"/>
      <c r="E274" s="307">
        <v>3.5815999999999999</v>
      </c>
      <c r="F274" s="308"/>
      <c r="G274" s="309"/>
      <c r="H274" s="310"/>
      <c r="I274" s="302"/>
      <c r="J274" s="311"/>
      <c r="K274" s="302"/>
      <c r="M274" s="303" t="s">
        <v>466</v>
      </c>
      <c r="O274" s="292"/>
    </row>
    <row r="275" spans="1:80">
      <c r="A275" s="293">
        <v>55</v>
      </c>
      <c r="B275" s="294" t="s">
        <v>441</v>
      </c>
      <c r="C275" s="295" t="s">
        <v>442</v>
      </c>
      <c r="D275" s="296" t="s">
        <v>164</v>
      </c>
      <c r="E275" s="297">
        <v>3.5815999999999999</v>
      </c>
      <c r="F275" s="297">
        <v>0</v>
      </c>
      <c r="G275" s="298">
        <f>E275*F275</f>
        <v>0</v>
      </c>
      <c r="H275" s="299">
        <v>4.6000000000000001E-4</v>
      </c>
      <c r="I275" s="300">
        <f>E275*H275</f>
        <v>1.647536E-3</v>
      </c>
      <c r="J275" s="299">
        <v>0</v>
      </c>
      <c r="K275" s="300">
        <f>E275*J275</f>
        <v>0</v>
      </c>
      <c r="O275" s="292">
        <v>2</v>
      </c>
      <c r="AA275" s="261">
        <v>1</v>
      </c>
      <c r="AB275" s="261">
        <v>7</v>
      </c>
      <c r="AC275" s="261">
        <v>7</v>
      </c>
      <c r="AZ275" s="261">
        <v>2</v>
      </c>
      <c r="BA275" s="261">
        <f>IF(AZ275=1,G275,0)</f>
        <v>0</v>
      </c>
      <c r="BB275" s="261">
        <f>IF(AZ275=2,G275,0)</f>
        <v>0</v>
      </c>
      <c r="BC275" s="261">
        <f>IF(AZ275=3,G275,0)</f>
        <v>0</v>
      </c>
      <c r="BD275" s="261">
        <f>IF(AZ275=4,G275,0)</f>
        <v>0</v>
      </c>
      <c r="BE275" s="261">
        <f>IF(AZ275=5,G275,0)</f>
        <v>0</v>
      </c>
      <c r="CA275" s="292">
        <v>1</v>
      </c>
      <c r="CB275" s="292">
        <v>7</v>
      </c>
    </row>
    <row r="276" spans="1:80">
      <c r="A276" s="301"/>
      <c r="B276" s="304"/>
      <c r="C276" s="305" t="s">
        <v>466</v>
      </c>
      <c r="D276" s="306"/>
      <c r="E276" s="307">
        <v>3.5815999999999999</v>
      </c>
      <c r="F276" s="308"/>
      <c r="G276" s="309"/>
      <c r="H276" s="310"/>
      <c r="I276" s="302"/>
      <c r="J276" s="311"/>
      <c r="K276" s="302"/>
      <c r="M276" s="303" t="s">
        <v>466</v>
      </c>
      <c r="O276" s="292"/>
    </row>
    <row r="277" spans="1:80">
      <c r="A277" s="312"/>
      <c r="B277" s="313" t="s">
        <v>99</v>
      </c>
      <c r="C277" s="314" t="s">
        <v>438</v>
      </c>
      <c r="D277" s="315"/>
      <c r="E277" s="316"/>
      <c r="F277" s="317"/>
      <c r="G277" s="318">
        <f>SUM(G272:G276)</f>
        <v>0</v>
      </c>
      <c r="H277" s="319"/>
      <c r="I277" s="320">
        <f>SUM(I272:I276)</f>
        <v>2.1847759999999998E-3</v>
      </c>
      <c r="J277" s="319"/>
      <c r="K277" s="320">
        <f>SUM(K272:K276)</f>
        <v>0</v>
      </c>
      <c r="O277" s="292">
        <v>4</v>
      </c>
      <c r="BA277" s="321">
        <f>SUM(BA272:BA276)</f>
        <v>0</v>
      </c>
      <c r="BB277" s="321">
        <f>SUM(BB272:BB276)</f>
        <v>0</v>
      </c>
      <c r="BC277" s="321">
        <f>SUM(BC272:BC276)</f>
        <v>0</v>
      </c>
      <c r="BD277" s="321">
        <f>SUM(BD272:BD276)</f>
        <v>0</v>
      </c>
      <c r="BE277" s="321">
        <f>SUM(BE272:BE276)</f>
        <v>0</v>
      </c>
    </row>
    <row r="278" spans="1:80">
      <c r="A278" s="282" t="s">
        <v>97</v>
      </c>
      <c r="B278" s="283" t="s">
        <v>443</v>
      </c>
      <c r="C278" s="284" t="s">
        <v>444</v>
      </c>
      <c r="D278" s="285"/>
      <c r="E278" s="286"/>
      <c r="F278" s="286"/>
      <c r="G278" s="287"/>
      <c r="H278" s="288"/>
      <c r="I278" s="289"/>
      <c r="J278" s="290"/>
      <c r="K278" s="291"/>
      <c r="O278" s="292">
        <v>1</v>
      </c>
    </row>
    <row r="279" spans="1:80">
      <c r="A279" s="293">
        <v>56</v>
      </c>
      <c r="B279" s="294" t="s">
        <v>654</v>
      </c>
      <c r="C279" s="295" t="s">
        <v>655</v>
      </c>
      <c r="D279" s="296" t="s">
        <v>376</v>
      </c>
      <c r="E279" s="297">
        <v>3.4789189999999999</v>
      </c>
      <c r="F279" s="297">
        <v>0</v>
      </c>
      <c r="G279" s="298">
        <f>E279*F279</f>
        <v>0</v>
      </c>
      <c r="H279" s="299">
        <v>0</v>
      </c>
      <c r="I279" s="300">
        <f>E279*H279</f>
        <v>0</v>
      </c>
      <c r="J279" s="299"/>
      <c r="K279" s="300">
        <f>E279*J279</f>
        <v>0</v>
      </c>
      <c r="O279" s="292">
        <v>2</v>
      </c>
      <c r="AA279" s="261">
        <v>8</v>
      </c>
      <c r="AB279" s="261">
        <v>0</v>
      </c>
      <c r="AC279" s="261">
        <v>3</v>
      </c>
      <c r="AZ279" s="261">
        <v>1</v>
      </c>
      <c r="BA279" s="261">
        <f>IF(AZ279=1,G279,0)</f>
        <v>0</v>
      </c>
      <c r="BB279" s="261">
        <f>IF(AZ279=2,G279,0)</f>
        <v>0</v>
      </c>
      <c r="BC279" s="261">
        <f>IF(AZ279=3,G279,0)</f>
        <v>0</v>
      </c>
      <c r="BD279" s="261">
        <f>IF(AZ279=4,G279,0)</f>
        <v>0</v>
      </c>
      <c r="BE279" s="261">
        <f>IF(AZ279=5,G279,0)</f>
        <v>0</v>
      </c>
      <c r="CA279" s="292">
        <v>8</v>
      </c>
      <c r="CB279" s="292">
        <v>0</v>
      </c>
    </row>
    <row r="280" spans="1:80">
      <c r="A280" s="293">
        <v>57</v>
      </c>
      <c r="B280" s="294" t="s">
        <v>448</v>
      </c>
      <c r="C280" s="295" t="s">
        <v>449</v>
      </c>
      <c r="D280" s="296" t="s">
        <v>376</v>
      </c>
      <c r="E280" s="297">
        <v>3.4789189999999999</v>
      </c>
      <c r="F280" s="297">
        <v>0</v>
      </c>
      <c r="G280" s="298">
        <f>E280*F280</f>
        <v>0</v>
      </c>
      <c r="H280" s="299">
        <v>0</v>
      </c>
      <c r="I280" s="300">
        <f>E280*H280</f>
        <v>0</v>
      </c>
      <c r="J280" s="299"/>
      <c r="K280" s="300">
        <f>E280*J280</f>
        <v>0</v>
      </c>
      <c r="O280" s="292">
        <v>2</v>
      </c>
      <c r="AA280" s="261">
        <v>8</v>
      </c>
      <c r="AB280" s="261">
        <v>1</v>
      </c>
      <c r="AC280" s="261">
        <v>3</v>
      </c>
      <c r="AZ280" s="261">
        <v>1</v>
      </c>
      <c r="BA280" s="261">
        <f>IF(AZ280=1,G280,0)</f>
        <v>0</v>
      </c>
      <c r="BB280" s="261">
        <f>IF(AZ280=2,G280,0)</f>
        <v>0</v>
      </c>
      <c r="BC280" s="261">
        <f>IF(AZ280=3,G280,0)</f>
        <v>0</v>
      </c>
      <c r="BD280" s="261">
        <f>IF(AZ280=4,G280,0)</f>
        <v>0</v>
      </c>
      <c r="BE280" s="261">
        <f>IF(AZ280=5,G280,0)</f>
        <v>0</v>
      </c>
      <c r="CA280" s="292">
        <v>8</v>
      </c>
      <c r="CB280" s="292">
        <v>1</v>
      </c>
    </row>
    <row r="281" spans="1:80">
      <c r="A281" s="293">
        <v>58</v>
      </c>
      <c r="B281" s="294" t="s">
        <v>450</v>
      </c>
      <c r="C281" s="295" t="s">
        <v>451</v>
      </c>
      <c r="D281" s="296" t="s">
        <v>376</v>
      </c>
      <c r="E281" s="297">
        <v>52.183785</v>
      </c>
      <c r="F281" s="297">
        <v>0</v>
      </c>
      <c r="G281" s="298">
        <f>E281*F281</f>
        <v>0</v>
      </c>
      <c r="H281" s="299">
        <v>0</v>
      </c>
      <c r="I281" s="300">
        <f>E281*H281</f>
        <v>0</v>
      </c>
      <c r="J281" s="299"/>
      <c r="K281" s="300">
        <f>E281*J281</f>
        <v>0</v>
      </c>
      <c r="O281" s="292">
        <v>2</v>
      </c>
      <c r="AA281" s="261">
        <v>8</v>
      </c>
      <c r="AB281" s="261">
        <v>1</v>
      </c>
      <c r="AC281" s="261">
        <v>3</v>
      </c>
      <c r="AZ281" s="261">
        <v>1</v>
      </c>
      <c r="BA281" s="261">
        <f>IF(AZ281=1,G281,0)</f>
        <v>0</v>
      </c>
      <c r="BB281" s="261">
        <f>IF(AZ281=2,G281,0)</f>
        <v>0</v>
      </c>
      <c r="BC281" s="261">
        <f>IF(AZ281=3,G281,0)</f>
        <v>0</v>
      </c>
      <c r="BD281" s="261">
        <f>IF(AZ281=4,G281,0)</f>
        <v>0</v>
      </c>
      <c r="BE281" s="261">
        <f>IF(AZ281=5,G281,0)</f>
        <v>0</v>
      </c>
      <c r="CA281" s="292">
        <v>8</v>
      </c>
      <c r="CB281" s="292">
        <v>1</v>
      </c>
    </row>
    <row r="282" spans="1:80">
      <c r="A282" s="293">
        <v>59</v>
      </c>
      <c r="B282" s="294" t="s">
        <v>452</v>
      </c>
      <c r="C282" s="295" t="s">
        <v>453</v>
      </c>
      <c r="D282" s="296" t="s">
        <v>376</v>
      </c>
      <c r="E282" s="297">
        <v>3.4789189999999999</v>
      </c>
      <c r="F282" s="297">
        <v>0</v>
      </c>
      <c r="G282" s="298">
        <f>E282*F282</f>
        <v>0</v>
      </c>
      <c r="H282" s="299">
        <v>0</v>
      </c>
      <c r="I282" s="300">
        <f>E282*H282</f>
        <v>0</v>
      </c>
      <c r="J282" s="299"/>
      <c r="K282" s="300">
        <f>E282*J282</f>
        <v>0</v>
      </c>
      <c r="O282" s="292">
        <v>2</v>
      </c>
      <c r="AA282" s="261">
        <v>8</v>
      </c>
      <c r="AB282" s="261">
        <v>0</v>
      </c>
      <c r="AC282" s="261">
        <v>3</v>
      </c>
      <c r="AZ282" s="261">
        <v>1</v>
      </c>
      <c r="BA282" s="261">
        <f>IF(AZ282=1,G282,0)</f>
        <v>0</v>
      </c>
      <c r="BB282" s="261">
        <f>IF(AZ282=2,G282,0)</f>
        <v>0</v>
      </c>
      <c r="BC282" s="261">
        <f>IF(AZ282=3,G282,0)</f>
        <v>0</v>
      </c>
      <c r="BD282" s="261">
        <f>IF(AZ282=4,G282,0)</f>
        <v>0</v>
      </c>
      <c r="BE282" s="261">
        <f>IF(AZ282=5,G282,0)</f>
        <v>0</v>
      </c>
      <c r="CA282" s="292">
        <v>8</v>
      </c>
      <c r="CB282" s="292">
        <v>0</v>
      </c>
    </row>
    <row r="283" spans="1:80">
      <c r="A283" s="293">
        <v>60</v>
      </c>
      <c r="B283" s="294" t="s">
        <v>454</v>
      </c>
      <c r="C283" s="295" t="s">
        <v>455</v>
      </c>
      <c r="D283" s="296" t="s">
        <v>376</v>
      </c>
      <c r="E283" s="297">
        <v>3.4789189999999999</v>
      </c>
      <c r="F283" s="297">
        <v>0</v>
      </c>
      <c r="G283" s="298">
        <f>E283*F283</f>
        <v>0</v>
      </c>
      <c r="H283" s="299">
        <v>0</v>
      </c>
      <c r="I283" s="300">
        <f>E283*H283</f>
        <v>0</v>
      </c>
      <c r="J283" s="299"/>
      <c r="K283" s="300">
        <f>E283*J283</f>
        <v>0</v>
      </c>
      <c r="O283" s="292">
        <v>2</v>
      </c>
      <c r="AA283" s="261">
        <v>8</v>
      </c>
      <c r="AB283" s="261">
        <v>1</v>
      </c>
      <c r="AC283" s="261">
        <v>3</v>
      </c>
      <c r="AZ283" s="261">
        <v>1</v>
      </c>
      <c r="BA283" s="261">
        <f>IF(AZ283=1,G283,0)</f>
        <v>0</v>
      </c>
      <c r="BB283" s="261">
        <f>IF(AZ283=2,G283,0)</f>
        <v>0</v>
      </c>
      <c r="BC283" s="261">
        <f>IF(AZ283=3,G283,0)</f>
        <v>0</v>
      </c>
      <c r="BD283" s="261">
        <f>IF(AZ283=4,G283,0)</f>
        <v>0</v>
      </c>
      <c r="BE283" s="261">
        <f>IF(AZ283=5,G283,0)</f>
        <v>0</v>
      </c>
      <c r="CA283" s="292">
        <v>8</v>
      </c>
      <c r="CB283" s="292">
        <v>1</v>
      </c>
    </row>
    <row r="284" spans="1:80">
      <c r="A284" s="312"/>
      <c r="B284" s="313" t="s">
        <v>99</v>
      </c>
      <c r="C284" s="314" t="s">
        <v>445</v>
      </c>
      <c r="D284" s="315"/>
      <c r="E284" s="316"/>
      <c r="F284" s="317"/>
      <c r="G284" s="318">
        <f>SUM(G278:G283)</f>
        <v>0</v>
      </c>
      <c r="H284" s="319"/>
      <c r="I284" s="320">
        <f>SUM(I278:I283)</f>
        <v>0</v>
      </c>
      <c r="J284" s="319"/>
      <c r="K284" s="320">
        <f>SUM(K278:K283)</f>
        <v>0</v>
      </c>
      <c r="O284" s="292">
        <v>4</v>
      </c>
      <c r="BA284" s="321">
        <f>SUM(BA278:BA283)</f>
        <v>0</v>
      </c>
      <c r="BB284" s="321">
        <f>SUM(BB278:BB283)</f>
        <v>0</v>
      </c>
      <c r="BC284" s="321">
        <f>SUM(BC278:BC283)</f>
        <v>0</v>
      </c>
      <c r="BD284" s="321">
        <f>SUM(BD278:BD283)</f>
        <v>0</v>
      </c>
      <c r="BE284" s="321">
        <f>SUM(BE278:BE283)</f>
        <v>0</v>
      </c>
    </row>
    <row r="285" spans="1:80">
      <c r="E285" s="261"/>
    </row>
    <row r="286" spans="1:80">
      <c r="E286" s="261"/>
    </row>
    <row r="287" spans="1:80">
      <c r="E287" s="261"/>
    </row>
    <row r="288" spans="1:80">
      <c r="E288" s="261"/>
    </row>
    <row r="289" spans="5:5">
      <c r="E289" s="261"/>
    </row>
    <row r="290" spans="5:5">
      <c r="E290" s="261"/>
    </row>
    <row r="291" spans="5:5">
      <c r="E291" s="261"/>
    </row>
    <row r="292" spans="5:5">
      <c r="E292" s="261"/>
    </row>
    <row r="293" spans="5:5">
      <c r="E293" s="261"/>
    </row>
    <row r="294" spans="5:5">
      <c r="E294" s="261"/>
    </row>
    <row r="295" spans="5:5">
      <c r="E295" s="261"/>
    </row>
    <row r="296" spans="5:5">
      <c r="E296" s="261"/>
    </row>
    <row r="297" spans="5:5">
      <c r="E297" s="261"/>
    </row>
    <row r="298" spans="5:5">
      <c r="E298" s="261"/>
    </row>
    <row r="299" spans="5:5">
      <c r="E299" s="261"/>
    </row>
    <row r="300" spans="5:5">
      <c r="E300" s="261"/>
    </row>
    <row r="301" spans="5:5">
      <c r="E301" s="261"/>
    </row>
    <row r="302" spans="5:5">
      <c r="E302" s="261"/>
    </row>
    <row r="303" spans="5:5">
      <c r="E303" s="261"/>
    </row>
    <row r="304" spans="5:5">
      <c r="E304" s="261"/>
    </row>
    <row r="305" spans="1:7">
      <c r="E305" s="261"/>
    </row>
    <row r="306" spans="1:7">
      <c r="E306" s="261"/>
    </row>
    <row r="307" spans="1:7">
      <c r="E307" s="261"/>
    </row>
    <row r="308" spans="1:7">
      <c r="A308" s="311"/>
      <c r="B308" s="311"/>
      <c r="C308" s="311"/>
      <c r="D308" s="311"/>
      <c r="E308" s="311"/>
      <c r="F308" s="311"/>
      <c r="G308" s="311"/>
    </row>
    <row r="309" spans="1:7">
      <c r="A309" s="311"/>
      <c r="B309" s="311"/>
      <c r="C309" s="311"/>
      <c r="D309" s="311"/>
      <c r="E309" s="311"/>
      <c r="F309" s="311"/>
      <c r="G309" s="311"/>
    </row>
    <row r="310" spans="1:7">
      <c r="A310" s="311"/>
      <c r="B310" s="311"/>
      <c r="C310" s="311"/>
      <c r="D310" s="311"/>
      <c r="E310" s="311"/>
      <c r="F310" s="311"/>
      <c r="G310" s="311"/>
    </row>
    <row r="311" spans="1:7">
      <c r="A311" s="311"/>
      <c r="B311" s="311"/>
      <c r="C311" s="311"/>
      <c r="D311" s="311"/>
      <c r="E311" s="311"/>
      <c r="F311" s="311"/>
      <c r="G311" s="311"/>
    </row>
    <row r="312" spans="1:7">
      <c r="E312" s="261"/>
    </row>
    <row r="313" spans="1:7">
      <c r="E313" s="261"/>
    </row>
    <row r="314" spans="1:7">
      <c r="E314" s="261"/>
    </row>
    <row r="315" spans="1:7">
      <c r="E315" s="261"/>
    </row>
    <row r="316" spans="1:7">
      <c r="E316" s="261"/>
    </row>
    <row r="317" spans="1:7">
      <c r="E317" s="261"/>
    </row>
    <row r="318" spans="1:7">
      <c r="E318" s="261"/>
    </row>
    <row r="319" spans="1:7">
      <c r="E319" s="261"/>
    </row>
    <row r="320" spans="1:7">
      <c r="E320" s="261"/>
    </row>
    <row r="321" spans="5:5">
      <c r="E321" s="261"/>
    </row>
    <row r="322" spans="5:5">
      <c r="E322" s="261"/>
    </row>
    <row r="323" spans="5:5">
      <c r="E323" s="261"/>
    </row>
    <row r="324" spans="5:5">
      <c r="E324" s="261"/>
    </row>
    <row r="325" spans="5:5">
      <c r="E325" s="261"/>
    </row>
    <row r="326" spans="5:5">
      <c r="E326" s="261"/>
    </row>
    <row r="327" spans="5:5">
      <c r="E327" s="261"/>
    </row>
    <row r="328" spans="5:5">
      <c r="E328" s="261"/>
    </row>
    <row r="329" spans="5:5">
      <c r="E329" s="261"/>
    </row>
    <row r="330" spans="5:5">
      <c r="E330" s="261"/>
    </row>
    <row r="331" spans="5:5">
      <c r="E331" s="261"/>
    </row>
    <row r="332" spans="5:5">
      <c r="E332" s="261"/>
    </row>
    <row r="333" spans="5:5">
      <c r="E333" s="261"/>
    </row>
    <row r="334" spans="5:5">
      <c r="E334" s="261"/>
    </row>
    <row r="335" spans="5:5">
      <c r="E335" s="261"/>
    </row>
    <row r="336" spans="5:5">
      <c r="E336" s="261"/>
    </row>
    <row r="337" spans="1:7">
      <c r="E337" s="261"/>
    </row>
    <row r="338" spans="1:7">
      <c r="E338" s="261"/>
    </row>
    <row r="339" spans="1:7">
      <c r="E339" s="261"/>
    </row>
    <row r="340" spans="1:7">
      <c r="E340" s="261"/>
    </row>
    <row r="341" spans="1:7">
      <c r="E341" s="261"/>
    </row>
    <row r="342" spans="1:7">
      <c r="E342" s="261"/>
    </row>
    <row r="343" spans="1:7">
      <c r="A343" s="322"/>
      <c r="B343" s="322"/>
    </row>
    <row r="344" spans="1:7">
      <c r="A344" s="311"/>
      <c r="B344" s="311"/>
      <c r="C344" s="323"/>
      <c r="D344" s="323"/>
      <c r="E344" s="324"/>
      <c r="F344" s="323"/>
      <c r="G344" s="325"/>
    </row>
    <row r="345" spans="1:7">
      <c r="A345" s="326"/>
      <c r="B345" s="326"/>
      <c r="C345" s="311"/>
      <c r="D345" s="311"/>
      <c r="E345" s="327"/>
      <c r="F345" s="311"/>
      <c r="G345" s="311"/>
    </row>
    <row r="346" spans="1:7">
      <c r="A346" s="311"/>
      <c r="B346" s="311"/>
      <c r="C346" s="311"/>
      <c r="D346" s="311"/>
      <c r="E346" s="327"/>
      <c r="F346" s="311"/>
      <c r="G346" s="311"/>
    </row>
    <row r="347" spans="1:7">
      <c r="A347" s="311"/>
      <c r="B347" s="311"/>
      <c r="C347" s="311"/>
      <c r="D347" s="311"/>
      <c r="E347" s="327"/>
      <c r="F347" s="311"/>
      <c r="G347" s="311"/>
    </row>
    <row r="348" spans="1:7">
      <c r="A348" s="311"/>
      <c r="B348" s="311"/>
      <c r="C348" s="311"/>
      <c r="D348" s="311"/>
      <c r="E348" s="327"/>
      <c r="F348" s="311"/>
      <c r="G348" s="311"/>
    </row>
    <row r="349" spans="1:7">
      <c r="A349" s="311"/>
      <c r="B349" s="311"/>
      <c r="C349" s="311"/>
      <c r="D349" s="311"/>
      <c r="E349" s="327"/>
      <c r="F349" s="311"/>
      <c r="G349" s="311"/>
    </row>
    <row r="350" spans="1:7">
      <c r="A350" s="311"/>
      <c r="B350" s="311"/>
      <c r="C350" s="311"/>
      <c r="D350" s="311"/>
      <c r="E350" s="327"/>
      <c r="F350" s="311"/>
      <c r="G350" s="311"/>
    </row>
    <row r="351" spans="1:7">
      <c r="A351" s="311"/>
      <c r="B351" s="311"/>
      <c r="C351" s="311"/>
      <c r="D351" s="311"/>
      <c r="E351" s="327"/>
      <c r="F351" s="311"/>
      <c r="G351" s="311"/>
    </row>
    <row r="352" spans="1:7">
      <c r="A352" s="311"/>
      <c r="B352" s="311"/>
      <c r="C352" s="311"/>
      <c r="D352" s="311"/>
      <c r="E352" s="327"/>
      <c r="F352" s="311"/>
      <c r="G352" s="311"/>
    </row>
    <row r="353" spans="1:7">
      <c r="A353" s="311"/>
      <c r="B353" s="311"/>
      <c r="C353" s="311"/>
      <c r="D353" s="311"/>
      <c r="E353" s="327"/>
      <c r="F353" s="311"/>
      <c r="G353" s="311"/>
    </row>
    <row r="354" spans="1:7">
      <c r="A354" s="311"/>
      <c r="B354" s="311"/>
      <c r="C354" s="311"/>
      <c r="D354" s="311"/>
      <c r="E354" s="327"/>
      <c r="F354" s="311"/>
      <c r="G354" s="311"/>
    </row>
    <row r="355" spans="1:7">
      <c r="A355" s="311"/>
      <c r="B355" s="311"/>
      <c r="C355" s="311"/>
      <c r="D355" s="311"/>
      <c r="E355" s="327"/>
      <c r="F355" s="311"/>
      <c r="G355" s="311"/>
    </row>
    <row r="356" spans="1:7">
      <c r="A356" s="311"/>
      <c r="B356" s="311"/>
      <c r="C356" s="311"/>
      <c r="D356" s="311"/>
      <c r="E356" s="327"/>
      <c r="F356" s="311"/>
      <c r="G356" s="311"/>
    </row>
    <row r="357" spans="1:7">
      <c r="A357" s="311"/>
      <c r="B357" s="311"/>
      <c r="C357" s="311"/>
      <c r="D357" s="311"/>
      <c r="E357" s="327"/>
      <c r="F357" s="311"/>
      <c r="G357" s="311"/>
    </row>
  </sheetData>
  <mergeCells count="196">
    <mergeCell ref="C274:D274"/>
    <mergeCell ref="C276:D276"/>
    <mergeCell ref="C252:D252"/>
    <mergeCell ref="C254:D254"/>
    <mergeCell ref="C256:D256"/>
    <mergeCell ref="C261:D261"/>
    <mergeCell ref="C262:D262"/>
    <mergeCell ref="C234:D234"/>
    <mergeCell ref="C235:D235"/>
    <mergeCell ref="C236:D236"/>
    <mergeCell ref="C238:D238"/>
    <mergeCell ref="C239:D239"/>
    <mergeCell ref="C241:D241"/>
    <mergeCell ref="C242:D242"/>
    <mergeCell ref="C243:D243"/>
    <mergeCell ref="C245:D245"/>
    <mergeCell ref="C227:D227"/>
    <mergeCell ref="C229:D229"/>
    <mergeCell ref="C246:D246"/>
    <mergeCell ref="C248:D248"/>
    <mergeCell ref="C249:D249"/>
    <mergeCell ref="C250:D250"/>
    <mergeCell ref="C216:D216"/>
    <mergeCell ref="C199:D199"/>
    <mergeCell ref="C201:D201"/>
    <mergeCell ref="C203:D203"/>
    <mergeCell ref="C210:D210"/>
    <mergeCell ref="C211:D211"/>
    <mergeCell ref="C189:D189"/>
    <mergeCell ref="C190:D190"/>
    <mergeCell ref="C192:D192"/>
    <mergeCell ref="C194:D194"/>
    <mergeCell ref="C195:D195"/>
    <mergeCell ref="C183:D183"/>
    <mergeCell ref="C184:D184"/>
    <mergeCell ref="C185:D185"/>
    <mergeCell ref="C186:D186"/>
    <mergeCell ref="C187:D187"/>
    <mergeCell ref="C188:D188"/>
    <mergeCell ref="C177:D177"/>
    <mergeCell ref="C178:D178"/>
    <mergeCell ref="C179:D179"/>
    <mergeCell ref="C180:D180"/>
    <mergeCell ref="C181:D181"/>
    <mergeCell ref="C182:D182"/>
    <mergeCell ref="C171:D171"/>
    <mergeCell ref="C172:D172"/>
    <mergeCell ref="C173:D173"/>
    <mergeCell ref="C174:D174"/>
    <mergeCell ref="C175:D175"/>
    <mergeCell ref="C176:D176"/>
    <mergeCell ref="C165:D165"/>
    <mergeCell ref="C166:D166"/>
    <mergeCell ref="C167:D167"/>
    <mergeCell ref="C168:D168"/>
    <mergeCell ref="C169:D169"/>
    <mergeCell ref="C170:D170"/>
    <mergeCell ref="C154:D154"/>
    <mergeCell ref="C156:D156"/>
    <mergeCell ref="C158:D158"/>
    <mergeCell ref="C160:D160"/>
    <mergeCell ref="C161:D161"/>
    <mergeCell ref="C163:D163"/>
    <mergeCell ref="C148:D148"/>
    <mergeCell ref="C149:D149"/>
    <mergeCell ref="C150:D150"/>
    <mergeCell ref="C151:D151"/>
    <mergeCell ref="C152:D152"/>
    <mergeCell ref="C153:D153"/>
    <mergeCell ref="C142:D142"/>
    <mergeCell ref="C143:D143"/>
    <mergeCell ref="C144:D144"/>
    <mergeCell ref="C145:D145"/>
    <mergeCell ref="C146:D146"/>
    <mergeCell ref="C147:D147"/>
    <mergeCell ref="C136:D136"/>
    <mergeCell ref="C137:D137"/>
    <mergeCell ref="C138:D138"/>
    <mergeCell ref="C139:D139"/>
    <mergeCell ref="C140:D140"/>
    <mergeCell ref="C141:D141"/>
    <mergeCell ref="C128:D128"/>
    <mergeCell ref="C130:D130"/>
    <mergeCell ref="C132:D132"/>
    <mergeCell ref="C133:D133"/>
    <mergeCell ref="C134:D134"/>
    <mergeCell ref="C135:D135"/>
    <mergeCell ref="C121:D121"/>
    <mergeCell ref="C122:D122"/>
    <mergeCell ref="C123:D123"/>
    <mergeCell ref="C124:D124"/>
    <mergeCell ref="C125:D125"/>
    <mergeCell ref="C127:D127"/>
    <mergeCell ref="C115:D115"/>
    <mergeCell ref="C116:D116"/>
    <mergeCell ref="C117:D117"/>
    <mergeCell ref="C118:D118"/>
    <mergeCell ref="C119:D119"/>
    <mergeCell ref="C120:D120"/>
    <mergeCell ref="C109:D109"/>
    <mergeCell ref="C110:D110"/>
    <mergeCell ref="C111:D111"/>
    <mergeCell ref="C112:D112"/>
    <mergeCell ref="C113:D113"/>
    <mergeCell ref="C114:D114"/>
    <mergeCell ref="C103:D103"/>
    <mergeCell ref="C104:D104"/>
    <mergeCell ref="C105:D105"/>
    <mergeCell ref="C106:D106"/>
    <mergeCell ref="C107:D107"/>
    <mergeCell ref="C108:D108"/>
    <mergeCell ref="C95:D95"/>
    <mergeCell ref="C97:D97"/>
    <mergeCell ref="C98:D98"/>
    <mergeCell ref="C100:D100"/>
    <mergeCell ref="C101:D101"/>
    <mergeCell ref="C102:D102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70:D70"/>
    <mergeCell ref="C71:D71"/>
    <mergeCell ref="C73:D73"/>
    <mergeCell ref="C74:D74"/>
    <mergeCell ref="C75:D75"/>
    <mergeCell ref="C76:D76"/>
    <mergeCell ref="C64:D64"/>
    <mergeCell ref="C65:D65"/>
    <mergeCell ref="C66:D66"/>
    <mergeCell ref="C67:D67"/>
    <mergeCell ref="C68:D68"/>
    <mergeCell ref="C69:D69"/>
    <mergeCell ref="C58:D58"/>
    <mergeCell ref="C59:D59"/>
    <mergeCell ref="C60:D60"/>
    <mergeCell ref="C61:D61"/>
    <mergeCell ref="C62:D62"/>
    <mergeCell ref="C63:D63"/>
    <mergeCell ref="C52:D52"/>
    <mergeCell ref="C53:D53"/>
    <mergeCell ref="C54:D54"/>
    <mergeCell ref="C55:D55"/>
    <mergeCell ref="C56:D56"/>
    <mergeCell ref="C57:D57"/>
    <mergeCell ref="C44:D44"/>
    <mergeCell ref="C45:D45"/>
    <mergeCell ref="C47:D47"/>
    <mergeCell ref="C49:D49"/>
    <mergeCell ref="C50:D50"/>
    <mergeCell ref="C51:D51"/>
    <mergeCell ref="C38:D38"/>
    <mergeCell ref="C39:D39"/>
    <mergeCell ref="C40:D40"/>
    <mergeCell ref="C41:D41"/>
    <mergeCell ref="C42:D42"/>
    <mergeCell ref="C43:D43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  <mergeCell ref="C16:D16"/>
    <mergeCell ref="C20:D20"/>
    <mergeCell ref="C21:D21"/>
    <mergeCell ref="C23:D23"/>
    <mergeCell ref="C24:D24"/>
    <mergeCell ref="C25:D25"/>
    <mergeCell ref="A1:G1"/>
    <mergeCell ref="A3:B3"/>
    <mergeCell ref="A4:B4"/>
    <mergeCell ref="E4:G4"/>
    <mergeCell ref="C9:D9"/>
    <mergeCell ref="C11:D11"/>
    <mergeCell ref="C12:D12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List24"/>
  <dimension ref="A1:BE51"/>
  <sheetViews>
    <sheetView topLeftCell="A34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658</v>
      </c>
      <c r="D2" s="105" t="s">
        <v>659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658</v>
      </c>
      <c r="B5" s="118"/>
      <c r="C5" s="119" t="s">
        <v>659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03 SO 03 Rek'!E15</f>
        <v>0</v>
      </c>
      <c r="D15" s="160" t="str">
        <f>'SO 03 SO 03 Rek'!A20</f>
        <v>Ztížené výrobní podmínky</v>
      </c>
      <c r="E15" s="161"/>
      <c r="F15" s="162"/>
      <c r="G15" s="159">
        <f>'SO 03 SO 03 Rek'!I20</f>
        <v>0</v>
      </c>
    </row>
    <row r="16" spans="1:57" ht="15.95" customHeight="1">
      <c r="A16" s="157" t="s">
        <v>52</v>
      </c>
      <c r="B16" s="158" t="s">
        <v>53</v>
      </c>
      <c r="C16" s="159">
        <f>'SO 03 SO 03 Rek'!F15</f>
        <v>0</v>
      </c>
      <c r="D16" s="109" t="str">
        <f>'SO 03 SO 03 Rek'!A21</f>
        <v>Oborová přirážka</v>
      </c>
      <c r="E16" s="163"/>
      <c r="F16" s="164"/>
      <c r="G16" s="159">
        <f>'SO 03 SO 03 Rek'!I21</f>
        <v>0</v>
      </c>
    </row>
    <row r="17" spans="1:7" ht="15.95" customHeight="1">
      <c r="A17" s="157" t="s">
        <v>54</v>
      </c>
      <c r="B17" s="158" t="s">
        <v>55</v>
      </c>
      <c r="C17" s="159">
        <f>'SO 03 SO 03 Rek'!H15</f>
        <v>0</v>
      </c>
      <c r="D17" s="109" t="str">
        <f>'SO 03 SO 03 Rek'!A22</f>
        <v>Přesun stavebních kapacit</v>
      </c>
      <c r="E17" s="163"/>
      <c r="F17" s="164"/>
      <c r="G17" s="159">
        <f>'SO 03 SO 03 Rek'!I22</f>
        <v>0</v>
      </c>
    </row>
    <row r="18" spans="1:7" ht="15.95" customHeight="1">
      <c r="A18" s="165" t="s">
        <v>56</v>
      </c>
      <c r="B18" s="166" t="s">
        <v>57</v>
      </c>
      <c r="C18" s="159">
        <f>'SO 03 SO 03 Rek'!G15</f>
        <v>0</v>
      </c>
      <c r="D18" s="109" t="str">
        <f>'SO 03 SO 03 Rek'!A23</f>
        <v>Mimostaveništní doprava</v>
      </c>
      <c r="E18" s="163"/>
      <c r="F18" s="164"/>
      <c r="G18" s="159">
        <f>'SO 03 SO 03 Rek'!I23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03 SO 03 Rek'!A24</f>
        <v>Zařízení staveniště</v>
      </c>
      <c r="E19" s="163"/>
      <c r="F19" s="164"/>
      <c r="G19" s="159">
        <f>'SO 03 SO 03 Rek'!I24</f>
        <v>0</v>
      </c>
    </row>
    <row r="20" spans="1:7" ht="15.95" customHeight="1">
      <c r="A20" s="167"/>
      <c r="B20" s="158"/>
      <c r="C20" s="159"/>
      <c r="D20" s="109" t="str">
        <f>'SO 03 SO 03 Rek'!A25</f>
        <v>Provoz investora</v>
      </c>
      <c r="E20" s="163"/>
      <c r="F20" s="164"/>
      <c r="G20" s="159">
        <f>'SO 03 SO 03 Rek'!I25</f>
        <v>0</v>
      </c>
    </row>
    <row r="21" spans="1:7" ht="15.95" customHeight="1">
      <c r="A21" s="167" t="s">
        <v>29</v>
      </c>
      <c r="B21" s="158"/>
      <c r="C21" s="159">
        <f>'SO 03 SO 03 Rek'!I15</f>
        <v>0</v>
      </c>
      <c r="D21" s="109" t="str">
        <f>'SO 03 SO 03 Rek'!A26</f>
        <v>Kompletační činnost (IČD)</v>
      </c>
      <c r="E21" s="163"/>
      <c r="F21" s="164"/>
      <c r="G21" s="159">
        <f>'SO 03 SO 03 Rek'!I26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03 SO 03 Rek'!H28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 t="s">
        <v>738</v>
      </c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List34"/>
  <dimension ref="A1:BE79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9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658</v>
      </c>
      <c r="I1" s="212"/>
    </row>
    <row r="2" spans="1:9" ht="13.5" thickBot="1">
      <c r="A2" s="213" t="s">
        <v>76</v>
      </c>
      <c r="B2" s="214"/>
      <c r="C2" s="215" t="s">
        <v>660</v>
      </c>
      <c r="D2" s="216"/>
      <c r="E2" s="217"/>
      <c r="F2" s="216"/>
      <c r="G2" s="218" t="s">
        <v>659</v>
      </c>
      <c r="H2" s="219"/>
      <c r="I2" s="220"/>
    </row>
    <row r="3" spans="1:9" ht="13.5" thickTop="1">
      <c r="F3" s="137"/>
    </row>
    <row r="4" spans="1:9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9" ht="13.5" thickBot="1"/>
    <row r="6" spans="1:9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9" s="137" customFormat="1">
      <c r="A7" s="328" t="str">
        <f>'SO 03 SO 03 Pol'!B7</f>
        <v>62</v>
      </c>
      <c r="B7" s="70" t="str">
        <f>'SO 03 SO 03 Pol'!C7</f>
        <v>Úpravy povrchů vnější</v>
      </c>
      <c r="D7" s="230"/>
      <c r="E7" s="329">
        <f>'SO 03 SO 03 Pol'!BA20</f>
        <v>0</v>
      </c>
      <c r="F7" s="330">
        <f>'SO 03 SO 03 Pol'!BB20</f>
        <v>0</v>
      </c>
      <c r="G7" s="330">
        <f>'SO 03 SO 03 Pol'!BC20</f>
        <v>0</v>
      </c>
      <c r="H7" s="330">
        <f>'SO 03 SO 03 Pol'!BD20</f>
        <v>0</v>
      </c>
      <c r="I7" s="331">
        <f>'SO 03 SO 03 Pol'!BE20</f>
        <v>0</v>
      </c>
    </row>
    <row r="8" spans="1:9" s="137" customFormat="1">
      <c r="A8" s="328" t="str">
        <f>'SO 03 SO 03 Pol'!B21</f>
        <v>711</v>
      </c>
      <c r="B8" s="70" t="str">
        <f>'SO 03 SO 03 Pol'!C21</f>
        <v>Izolace proti vodě</v>
      </c>
      <c r="D8" s="230"/>
      <c r="E8" s="329">
        <f>'SO 03 SO 03 Pol'!BA25</f>
        <v>0</v>
      </c>
      <c r="F8" s="330">
        <f>'SO 03 SO 03 Pol'!BB25</f>
        <v>0</v>
      </c>
      <c r="G8" s="330">
        <f>'SO 03 SO 03 Pol'!BC25</f>
        <v>0</v>
      </c>
      <c r="H8" s="330">
        <f>'SO 03 SO 03 Pol'!BD25</f>
        <v>0</v>
      </c>
      <c r="I8" s="331">
        <f>'SO 03 SO 03 Pol'!BE25</f>
        <v>0</v>
      </c>
    </row>
    <row r="9" spans="1:9" s="137" customFormat="1">
      <c r="A9" s="328" t="str">
        <f>'SO 03 SO 03 Pol'!B26</f>
        <v>712</v>
      </c>
      <c r="B9" s="70" t="str">
        <f>'SO 03 SO 03 Pol'!C26</f>
        <v>Živičné krytiny</v>
      </c>
      <c r="D9" s="230"/>
      <c r="E9" s="329">
        <f>'SO 03 SO 03 Pol'!BA40</f>
        <v>0</v>
      </c>
      <c r="F9" s="330">
        <f>'SO 03 SO 03 Pol'!BB40</f>
        <v>0</v>
      </c>
      <c r="G9" s="330">
        <f>'SO 03 SO 03 Pol'!BC40</f>
        <v>0</v>
      </c>
      <c r="H9" s="330">
        <f>'SO 03 SO 03 Pol'!BD40</f>
        <v>0</v>
      </c>
      <c r="I9" s="331">
        <f>'SO 03 SO 03 Pol'!BE40</f>
        <v>0</v>
      </c>
    </row>
    <row r="10" spans="1:9" s="137" customFormat="1">
      <c r="A10" s="328" t="str">
        <f>'SO 03 SO 03 Pol'!B41</f>
        <v>713</v>
      </c>
      <c r="B10" s="70" t="str">
        <f>'SO 03 SO 03 Pol'!C41</f>
        <v>Izolace tepelné</v>
      </c>
      <c r="D10" s="230"/>
      <c r="E10" s="329">
        <f>'SO 03 SO 03 Pol'!BA60</f>
        <v>0</v>
      </c>
      <c r="F10" s="330">
        <f>'SO 03 SO 03 Pol'!BB60</f>
        <v>0</v>
      </c>
      <c r="G10" s="330">
        <f>'SO 03 SO 03 Pol'!BC60</f>
        <v>0</v>
      </c>
      <c r="H10" s="330">
        <f>'SO 03 SO 03 Pol'!BD60</f>
        <v>0</v>
      </c>
      <c r="I10" s="331">
        <f>'SO 03 SO 03 Pol'!BE60</f>
        <v>0</v>
      </c>
    </row>
    <row r="11" spans="1:9" s="137" customFormat="1">
      <c r="A11" s="328" t="str">
        <f>'SO 03 SO 03 Pol'!B61</f>
        <v>721</v>
      </c>
      <c r="B11" s="70" t="str">
        <f>'SO 03 SO 03 Pol'!C61</f>
        <v>Vnitřní kanalizace</v>
      </c>
      <c r="D11" s="230"/>
      <c r="E11" s="329">
        <f>'SO 03 SO 03 Pol'!BA64</f>
        <v>0</v>
      </c>
      <c r="F11" s="330">
        <f>'SO 03 SO 03 Pol'!BB64</f>
        <v>0</v>
      </c>
      <c r="G11" s="330">
        <f>'SO 03 SO 03 Pol'!BC64</f>
        <v>0</v>
      </c>
      <c r="H11" s="330">
        <f>'SO 03 SO 03 Pol'!BD64</f>
        <v>0</v>
      </c>
      <c r="I11" s="331">
        <f>'SO 03 SO 03 Pol'!BE64</f>
        <v>0</v>
      </c>
    </row>
    <row r="12" spans="1:9" s="137" customFormat="1">
      <c r="A12" s="328" t="str">
        <f>'SO 03 SO 03 Pol'!B65</f>
        <v>764</v>
      </c>
      <c r="B12" s="70" t="str">
        <f>'SO 03 SO 03 Pol'!C65</f>
        <v>Konstrukce klempířské</v>
      </c>
      <c r="D12" s="230"/>
      <c r="E12" s="329">
        <f>'SO 03 SO 03 Pol'!BA74</f>
        <v>0</v>
      </c>
      <c r="F12" s="330">
        <f>'SO 03 SO 03 Pol'!BB74</f>
        <v>0</v>
      </c>
      <c r="G12" s="330">
        <f>'SO 03 SO 03 Pol'!BC74</f>
        <v>0</v>
      </c>
      <c r="H12" s="330">
        <f>'SO 03 SO 03 Pol'!BD74</f>
        <v>0</v>
      </c>
      <c r="I12" s="331">
        <f>'SO 03 SO 03 Pol'!BE74</f>
        <v>0</v>
      </c>
    </row>
    <row r="13" spans="1:9" s="137" customFormat="1">
      <c r="A13" s="328" t="str">
        <f>'SO 03 SO 03 Pol'!B75</f>
        <v>771</v>
      </c>
      <c r="B13" s="70" t="str">
        <f>'SO 03 SO 03 Pol'!C75</f>
        <v>Podlahy z dlaždic a obklady</v>
      </c>
      <c r="D13" s="230"/>
      <c r="E13" s="329">
        <f>'SO 03 SO 03 Pol'!BA81</f>
        <v>0</v>
      </c>
      <c r="F13" s="330">
        <f>'SO 03 SO 03 Pol'!BB81</f>
        <v>0</v>
      </c>
      <c r="G13" s="330">
        <f>'SO 03 SO 03 Pol'!BC81</f>
        <v>0</v>
      </c>
      <c r="H13" s="330">
        <f>'SO 03 SO 03 Pol'!BD81</f>
        <v>0</v>
      </c>
      <c r="I13" s="331">
        <f>'SO 03 SO 03 Pol'!BE81</f>
        <v>0</v>
      </c>
    </row>
    <row r="14" spans="1:9" s="137" customFormat="1" ht="13.5" thickBot="1">
      <c r="A14" s="328" t="str">
        <f>'SO 03 SO 03 Pol'!B82</f>
        <v>D96</v>
      </c>
      <c r="B14" s="70" t="str">
        <f>'SO 03 SO 03 Pol'!C82</f>
        <v>Přesuny suti a vybouraných hmot</v>
      </c>
      <c r="D14" s="230"/>
      <c r="E14" s="329">
        <f>'SO 03 SO 03 Pol'!BA87</f>
        <v>0</v>
      </c>
      <c r="F14" s="330">
        <f>'SO 03 SO 03 Pol'!BB87</f>
        <v>0</v>
      </c>
      <c r="G14" s="330">
        <f>'SO 03 SO 03 Pol'!BC87</f>
        <v>0</v>
      </c>
      <c r="H14" s="330">
        <f>'SO 03 SO 03 Pol'!BD87</f>
        <v>0</v>
      </c>
      <c r="I14" s="331">
        <f>'SO 03 SO 03 Pol'!BE87</f>
        <v>0</v>
      </c>
    </row>
    <row r="15" spans="1:9" s="14" customFormat="1" ht="13.5" thickBot="1">
      <c r="A15" s="231"/>
      <c r="B15" s="232" t="s">
        <v>79</v>
      </c>
      <c r="C15" s="232"/>
      <c r="D15" s="233"/>
      <c r="E15" s="234">
        <f>SUM(E7:E14)</f>
        <v>0</v>
      </c>
      <c r="F15" s="235">
        <f>SUM(F7:F14)</f>
        <v>0</v>
      </c>
      <c r="G15" s="235">
        <f>SUM(G7:G14)</f>
        <v>0</v>
      </c>
      <c r="H15" s="235">
        <f>SUM(H7:H14)</f>
        <v>0</v>
      </c>
      <c r="I15" s="236">
        <f>SUM(I7:I14)</f>
        <v>0</v>
      </c>
    </row>
    <row r="16" spans="1:9">
      <c r="A16" s="137"/>
      <c r="B16" s="137"/>
      <c r="C16" s="137"/>
      <c r="D16" s="137"/>
      <c r="E16" s="137"/>
      <c r="F16" s="137"/>
      <c r="G16" s="137"/>
      <c r="H16" s="137"/>
      <c r="I16" s="137"/>
    </row>
    <row r="17" spans="1:57" ht="19.5" customHeight="1">
      <c r="A17" s="222" t="s">
        <v>80</v>
      </c>
      <c r="B17" s="222"/>
      <c r="C17" s="222"/>
      <c r="D17" s="222"/>
      <c r="E17" s="222"/>
      <c r="F17" s="222"/>
      <c r="G17" s="237"/>
      <c r="H17" s="222"/>
      <c r="I17" s="222"/>
      <c r="BA17" s="143"/>
      <c r="BB17" s="143"/>
      <c r="BC17" s="143"/>
      <c r="BD17" s="143"/>
      <c r="BE17" s="143"/>
    </row>
    <row r="18" spans="1:57" ht="13.5" thickBot="1"/>
    <row r="19" spans="1:57">
      <c r="A19" s="175" t="s">
        <v>81</v>
      </c>
      <c r="B19" s="176"/>
      <c r="C19" s="176"/>
      <c r="D19" s="238"/>
      <c r="E19" s="239" t="s">
        <v>82</v>
      </c>
      <c r="F19" s="240" t="s">
        <v>12</v>
      </c>
      <c r="G19" s="241" t="s">
        <v>83</v>
      </c>
      <c r="H19" s="242"/>
      <c r="I19" s="243" t="s">
        <v>82</v>
      </c>
    </row>
    <row r="20" spans="1:57">
      <c r="A20" s="167" t="s">
        <v>147</v>
      </c>
      <c r="B20" s="158"/>
      <c r="C20" s="158"/>
      <c r="D20" s="244"/>
      <c r="E20" s="245"/>
      <c r="F20" s="246"/>
      <c r="G20" s="247">
        <v>0</v>
      </c>
      <c r="H20" s="248"/>
      <c r="I20" s="249">
        <f>E20+F20*G20/100</f>
        <v>0</v>
      </c>
      <c r="BA20" s="1">
        <v>0</v>
      </c>
    </row>
    <row r="21" spans="1:57">
      <c r="A21" s="167" t="s">
        <v>148</v>
      </c>
      <c r="B21" s="158"/>
      <c r="C21" s="158"/>
      <c r="D21" s="244"/>
      <c r="E21" s="245"/>
      <c r="F21" s="246"/>
      <c r="G21" s="247">
        <v>0</v>
      </c>
      <c r="H21" s="248"/>
      <c r="I21" s="249">
        <f>E21+F21*G21/100</f>
        <v>0</v>
      </c>
      <c r="BA21" s="1">
        <v>0</v>
      </c>
    </row>
    <row r="22" spans="1:57">
      <c r="A22" s="167" t="s">
        <v>149</v>
      </c>
      <c r="B22" s="158"/>
      <c r="C22" s="158"/>
      <c r="D22" s="244"/>
      <c r="E22" s="245"/>
      <c r="F22" s="246"/>
      <c r="G22" s="247">
        <v>0</v>
      </c>
      <c r="H22" s="248"/>
      <c r="I22" s="249">
        <f>E22+F22*G22/100</f>
        <v>0</v>
      </c>
      <c r="BA22" s="1">
        <v>0</v>
      </c>
    </row>
    <row r="23" spans="1:57">
      <c r="A23" s="167" t="s">
        <v>150</v>
      </c>
      <c r="B23" s="158"/>
      <c r="C23" s="158"/>
      <c r="D23" s="244"/>
      <c r="E23" s="245"/>
      <c r="F23" s="246"/>
      <c r="G23" s="247">
        <v>0</v>
      </c>
      <c r="H23" s="248"/>
      <c r="I23" s="249">
        <f>E23+F23*G23/100</f>
        <v>0</v>
      </c>
      <c r="BA23" s="1">
        <v>0</v>
      </c>
    </row>
    <row r="24" spans="1:57">
      <c r="A24" s="167" t="s">
        <v>151</v>
      </c>
      <c r="B24" s="158"/>
      <c r="C24" s="158"/>
      <c r="D24" s="244"/>
      <c r="E24" s="245"/>
      <c r="F24" s="246"/>
      <c r="G24" s="247">
        <v>0</v>
      </c>
      <c r="H24" s="248"/>
      <c r="I24" s="249">
        <f>E24+F24*G24/100</f>
        <v>0</v>
      </c>
      <c r="BA24" s="1">
        <v>1</v>
      </c>
    </row>
    <row r="25" spans="1:57">
      <c r="A25" s="167" t="s">
        <v>152</v>
      </c>
      <c r="B25" s="158"/>
      <c r="C25" s="158"/>
      <c r="D25" s="244"/>
      <c r="E25" s="245"/>
      <c r="F25" s="246"/>
      <c r="G25" s="247">
        <v>0</v>
      </c>
      <c r="H25" s="248"/>
      <c r="I25" s="249">
        <f>E25+F25*G25/100</f>
        <v>0</v>
      </c>
      <c r="BA25" s="1">
        <v>1</v>
      </c>
    </row>
    <row r="26" spans="1:57">
      <c r="A26" s="167" t="s">
        <v>153</v>
      </c>
      <c r="B26" s="158"/>
      <c r="C26" s="158"/>
      <c r="D26" s="244"/>
      <c r="E26" s="245"/>
      <c r="F26" s="246"/>
      <c r="G26" s="247">
        <v>0</v>
      </c>
      <c r="H26" s="248"/>
      <c r="I26" s="249">
        <f>E26+F26*G26/100</f>
        <v>0</v>
      </c>
      <c r="BA26" s="1">
        <v>2</v>
      </c>
    </row>
    <row r="27" spans="1:57">
      <c r="A27" s="167" t="s">
        <v>154</v>
      </c>
      <c r="B27" s="158"/>
      <c r="C27" s="158"/>
      <c r="D27" s="244"/>
      <c r="E27" s="245"/>
      <c r="F27" s="246"/>
      <c r="G27" s="247">
        <v>0</v>
      </c>
      <c r="H27" s="248"/>
      <c r="I27" s="249">
        <f>E27+F27*G27/100</f>
        <v>0</v>
      </c>
      <c r="BA27" s="1">
        <v>2</v>
      </c>
    </row>
    <row r="28" spans="1:57" ht="13.5" thickBot="1">
      <c r="A28" s="250"/>
      <c r="B28" s="251" t="s">
        <v>84</v>
      </c>
      <c r="C28" s="252"/>
      <c r="D28" s="253"/>
      <c r="E28" s="254"/>
      <c r="F28" s="255"/>
      <c r="G28" s="255"/>
      <c r="H28" s="256">
        <f>SUM(I20:I27)</f>
        <v>0</v>
      </c>
      <c r="I28" s="257"/>
    </row>
    <row r="30" spans="1:57">
      <c r="B30" s="14"/>
      <c r="F30" s="258"/>
      <c r="G30" s="259"/>
      <c r="H30" s="259"/>
      <c r="I30" s="54"/>
    </row>
    <row r="31" spans="1:57">
      <c r="F31" s="258"/>
      <c r="G31" s="259"/>
      <c r="H31" s="259"/>
      <c r="I31" s="54"/>
    </row>
    <row r="32" spans="1:57">
      <c r="F32" s="258"/>
      <c r="G32" s="259"/>
      <c r="H32" s="259"/>
      <c r="I32" s="54"/>
    </row>
    <row r="33" spans="6:9">
      <c r="F33" s="258"/>
      <c r="G33" s="259"/>
      <c r="H33" s="259"/>
      <c r="I33" s="54"/>
    </row>
    <row r="34" spans="6:9">
      <c r="F34" s="258"/>
      <c r="G34" s="259"/>
      <c r="H34" s="259"/>
      <c r="I34" s="54"/>
    </row>
    <row r="35" spans="6:9">
      <c r="F35" s="258"/>
      <c r="G35" s="259"/>
      <c r="H35" s="259"/>
      <c r="I35" s="54"/>
    </row>
    <row r="36" spans="6:9">
      <c r="F36" s="258"/>
      <c r="G36" s="259"/>
      <c r="H36" s="259"/>
      <c r="I36" s="54"/>
    </row>
    <row r="37" spans="6:9">
      <c r="F37" s="258"/>
      <c r="G37" s="259"/>
      <c r="H37" s="259"/>
      <c r="I37" s="54"/>
    </row>
    <row r="38" spans="6:9">
      <c r="F38" s="258"/>
      <c r="G38" s="259"/>
      <c r="H38" s="259"/>
      <c r="I38" s="54"/>
    </row>
    <row r="39" spans="6:9">
      <c r="F39" s="258"/>
      <c r="G39" s="259"/>
      <c r="H39" s="259"/>
      <c r="I39" s="54"/>
    </row>
    <row r="40" spans="6:9">
      <c r="F40" s="258"/>
      <c r="G40" s="259"/>
      <c r="H40" s="259"/>
      <c r="I40" s="54"/>
    </row>
    <row r="41" spans="6:9">
      <c r="F41" s="258"/>
      <c r="G41" s="259"/>
      <c r="H41" s="259"/>
      <c r="I41" s="54"/>
    </row>
    <row r="42" spans="6:9">
      <c r="F42" s="258"/>
      <c r="G42" s="259"/>
      <c r="H42" s="259"/>
      <c r="I42" s="54"/>
    </row>
    <row r="43" spans="6:9">
      <c r="F43" s="258"/>
      <c r="G43" s="259"/>
      <c r="H43" s="259"/>
      <c r="I43" s="54"/>
    </row>
    <row r="44" spans="6:9">
      <c r="F44" s="258"/>
      <c r="G44" s="259"/>
      <c r="H44" s="259"/>
      <c r="I44" s="54"/>
    </row>
    <row r="45" spans="6:9">
      <c r="F45" s="258"/>
      <c r="G45" s="259"/>
      <c r="H45" s="259"/>
      <c r="I45" s="54"/>
    </row>
    <row r="46" spans="6:9">
      <c r="F46" s="258"/>
      <c r="G46" s="259"/>
      <c r="H46" s="259"/>
      <c r="I46" s="54"/>
    </row>
    <row r="47" spans="6:9">
      <c r="F47" s="258"/>
      <c r="G47" s="259"/>
      <c r="H47" s="259"/>
      <c r="I47" s="54"/>
    </row>
    <row r="48" spans="6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  <row r="73" spans="6:9">
      <c r="F73" s="258"/>
      <c r="G73" s="259"/>
      <c r="H73" s="259"/>
      <c r="I73" s="54"/>
    </row>
    <row r="74" spans="6:9">
      <c r="F74" s="258"/>
      <c r="G74" s="259"/>
      <c r="H74" s="259"/>
      <c r="I74" s="54"/>
    </row>
    <row r="75" spans="6:9">
      <c r="F75" s="258"/>
      <c r="G75" s="259"/>
      <c r="H75" s="259"/>
      <c r="I75" s="54"/>
    </row>
    <row r="76" spans="6:9">
      <c r="F76" s="258"/>
      <c r="G76" s="259"/>
      <c r="H76" s="259"/>
      <c r="I76" s="54"/>
    </row>
    <row r="77" spans="6:9">
      <c r="F77" s="258"/>
      <c r="G77" s="259"/>
      <c r="H77" s="259"/>
      <c r="I77" s="54"/>
    </row>
    <row r="78" spans="6:9">
      <c r="F78" s="258"/>
      <c r="G78" s="259"/>
      <c r="H78" s="259"/>
      <c r="I78" s="54"/>
    </row>
    <row r="79" spans="6:9">
      <c r="F79" s="258"/>
      <c r="G79" s="259"/>
      <c r="H79" s="259"/>
      <c r="I79" s="54"/>
    </row>
  </sheetData>
  <mergeCells count="4">
    <mergeCell ref="A1:B1"/>
    <mergeCell ref="A2:B2"/>
    <mergeCell ref="G2:I2"/>
    <mergeCell ref="H28:I28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List5"/>
  <dimension ref="A1:CB160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03 SO 03 Rek'!H1</f>
        <v>SO 03</v>
      </c>
      <c r="G3" s="268"/>
    </row>
    <row r="4" spans="1:80" ht="13.5" thickBot="1">
      <c r="A4" s="269" t="s">
        <v>76</v>
      </c>
      <c r="B4" s="214"/>
      <c r="C4" s="215" t="s">
        <v>660</v>
      </c>
      <c r="D4" s="270"/>
      <c r="E4" s="271" t="str">
        <f>'SO 03 SO 03 Rek'!G2</f>
        <v>Zateplení ploché střechy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188</v>
      </c>
      <c r="C7" s="284" t="s">
        <v>189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473</v>
      </c>
      <c r="C8" s="295" t="s">
        <v>474</v>
      </c>
      <c r="D8" s="296" t="s">
        <v>164</v>
      </c>
      <c r="E8" s="297">
        <v>18.7957</v>
      </c>
      <c r="F8" s="297">
        <v>0</v>
      </c>
      <c r="G8" s="298">
        <f>E8*F8</f>
        <v>0</v>
      </c>
      <c r="H8" s="299">
        <v>2.5000000000000001E-4</v>
      </c>
      <c r="I8" s="300">
        <f>E8*H8</f>
        <v>4.6989250000000005E-3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1</v>
      </c>
      <c r="AC8" s="261">
        <v>1</v>
      </c>
      <c r="AZ8" s="261">
        <v>1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1</v>
      </c>
    </row>
    <row r="9" spans="1:80" ht="22.5">
      <c r="A9" s="301"/>
      <c r="B9" s="304"/>
      <c r="C9" s="305" t="s">
        <v>661</v>
      </c>
      <c r="D9" s="306"/>
      <c r="E9" s="307">
        <v>18.7957</v>
      </c>
      <c r="F9" s="308"/>
      <c r="G9" s="309"/>
      <c r="H9" s="310"/>
      <c r="I9" s="302"/>
      <c r="J9" s="311"/>
      <c r="K9" s="302"/>
      <c r="M9" s="303" t="s">
        <v>661</v>
      </c>
      <c r="O9" s="292"/>
    </row>
    <row r="10" spans="1:80">
      <c r="A10" s="293">
        <v>2</v>
      </c>
      <c r="B10" s="294" t="s">
        <v>549</v>
      </c>
      <c r="C10" s="295" t="s">
        <v>550</v>
      </c>
      <c r="D10" s="296" t="s">
        <v>164</v>
      </c>
      <c r="E10" s="297">
        <v>18.7957</v>
      </c>
      <c r="F10" s="297">
        <v>0</v>
      </c>
      <c r="G10" s="298">
        <f>E10*F10</f>
        <v>0</v>
      </c>
      <c r="H10" s="299">
        <v>1.0290000000000001E-2</v>
      </c>
      <c r="I10" s="300">
        <f>E10*H10</f>
        <v>0.19340775300000002</v>
      </c>
      <c r="J10" s="299">
        <v>0</v>
      </c>
      <c r="K10" s="300">
        <f>E10*J10</f>
        <v>0</v>
      </c>
      <c r="O10" s="292">
        <v>2</v>
      </c>
      <c r="AA10" s="261">
        <v>1</v>
      </c>
      <c r="AB10" s="261">
        <v>0</v>
      </c>
      <c r="AC10" s="261">
        <v>0</v>
      </c>
      <c r="AZ10" s="261">
        <v>1</v>
      </c>
      <c r="BA10" s="261">
        <f>IF(AZ10=1,G10,0)</f>
        <v>0</v>
      </c>
      <c r="BB10" s="261">
        <f>IF(AZ10=2,G10,0)</f>
        <v>0</v>
      </c>
      <c r="BC10" s="261">
        <f>IF(AZ10=3,G10,0)</f>
        <v>0</v>
      </c>
      <c r="BD10" s="261">
        <f>IF(AZ10=4,G10,0)</f>
        <v>0</v>
      </c>
      <c r="BE10" s="261">
        <f>IF(AZ10=5,G10,0)</f>
        <v>0</v>
      </c>
      <c r="CA10" s="292">
        <v>1</v>
      </c>
      <c r="CB10" s="292">
        <v>0</v>
      </c>
    </row>
    <row r="11" spans="1:80" ht="22.5">
      <c r="A11" s="301"/>
      <c r="B11" s="304"/>
      <c r="C11" s="305" t="s">
        <v>661</v>
      </c>
      <c r="D11" s="306"/>
      <c r="E11" s="307">
        <v>18.7957</v>
      </c>
      <c r="F11" s="308"/>
      <c r="G11" s="309"/>
      <c r="H11" s="310"/>
      <c r="I11" s="302"/>
      <c r="J11" s="311"/>
      <c r="K11" s="302"/>
      <c r="M11" s="303" t="s">
        <v>661</v>
      </c>
      <c r="O11" s="292"/>
    </row>
    <row r="12" spans="1:80">
      <c r="A12" s="293">
        <v>3</v>
      </c>
      <c r="B12" s="294" t="s">
        <v>551</v>
      </c>
      <c r="C12" s="295" t="s">
        <v>552</v>
      </c>
      <c r="D12" s="296" t="s">
        <v>164</v>
      </c>
      <c r="E12" s="297">
        <v>18.7957</v>
      </c>
      <c r="F12" s="297">
        <v>0</v>
      </c>
      <c r="G12" s="298">
        <f>E12*F12</f>
        <v>0</v>
      </c>
      <c r="H12" s="299">
        <v>6.1799999999999997E-3</v>
      </c>
      <c r="I12" s="300">
        <f>E12*H12</f>
        <v>0.11615742599999999</v>
      </c>
      <c r="J12" s="299">
        <v>0</v>
      </c>
      <c r="K12" s="300">
        <f>E12*J12</f>
        <v>0</v>
      </c>
      <c r="O12" s="292">
        <v>2</v>
      </c>
      <c r="AA12" s="261">
        <v>1</v>
      </c>
      <c r="AB12" s="261">
        <v>1</v>
      </c>
      <c r="AC12" s="261">
        <v>1</v>
      </c>
      <c r="AZ12" s="261">
        <v>1</v>
      </c>
      <c r="BA12" s="261">
        <f>IF(AZ12=1,G12,0)</f>
        <v>0</v>
      </c>
      <c r="BB12" s="261">
        <f>IF(AZ12=2,G12,0)</f>
        <v>0</v>
      </c>
      <c r="BC12" s="261">
        <f>IF(AZ12=3,G12,0)</f>
        <v>0</v>
      </c>
      <c r="BD12" s="261">
        <f>IF(AZ12=4,G12,0)</f>
        <v>0</v>
      </c>
      <c r="BE12" s="261">
        <f>IF(AZ12=5,G12,0)</f>
        <v>0</v>
      </c>
      <c r="CA12" s="292">
        <v>1</v>
      </c>
      <c r="CB12" s="292">
        <v>1</v>
      </c>
    </row>
    <row r="13" spans="1:80" ht="22.5">
      <c r="A13" s="301"/>
      <c r="B13" s="304"/>
      <c r="C13" s="305" t="s">
        <v>661</v>
      </c>
      <c r="D13" s="306"/>
      <c r="E13" s="307">
        <v>18.7957</v>
      </c>
      <c r="F13" s="308"/>
      <c r="G13" s="309"/>
      <c r="H13" s="310"/>
      <c r="I13" s="302"/>
      <c r="J13" s="311"/>
      <c r="K13" s="302"/>
      <c r="M13" s="303" t="s">
        <v>661</v>
      </c>
      <c r="O13" s="292"/>
    </row>
    <row r="14" spans="1:80" ht="22.5">
      <c r="A14" s="293">
        <v>4</v>
      </c>
      <c r="B14" s="294" t="s">
        <v>553</v>
      </c>
      <c r="C14" s="295" t="s">
        <v>554</v>
      </c>
      <c r="D14" s="296" t="s">
        <v>164</v>
      </c>
      <c r="E14" s="297">
        <v>18.7957</v>
      </c>
      <c r="F14" s="297">
        <v>0</v>
      </c>
      <c r="G14" s="298">
        <f>E14*F14</f>
        <v>0</v>
      </c>
      <c r="H14" s="299">
        <v>9.3000000000000005E-4</v>
      </c>
      <c r="I14" s="300">
        <f>E14*H14</f>
        <v>1.7480001000000002E-2</v>
      </c>
      <c r="J14" s="299">
        <v>0</v>
      </c>
      <c r="K14" s="300">
        <f>E14*J14</f>
        <v>0</v>
      </c>
      <c r="O14" s="292">
        <v>2</v>
      </c>
      <c r="AA14" s="261">
        <v>1</v>
      </c>
      <c r="AB14" s="261">
        <v>1</v>
      </c>
      <c r="AC14" s="261">
        <v>1</v>
      </c>
      <c r="AZ14" s="261">
        <v>1</v>
      </c>
      <c r="BA14" s="261">
        <f>IF(AZ14=1,G14,0)</f>
        <v>0</v>
      </c>
      <c r="BB14" s="261">
        <f>IF(AZ14=2,G14,0)</f>
        <v>0</v>
      </c>
      <c r="BC14" s="261">
        <f>IF(AZ14=3,G14,0)</f>
        <v>0</v>
      </c>
      <c r="BD14" s="261">
        <f>IF(AZ14=4,G14,0)</f>
        <v>0</v>
      </c>
      <c r="BE14" s="261">
        <f>IF(AZ14=5,G14,0)</f>
        <v>0</v>
      </c>
      <c r="CA14" s="292">
        <v>1</v>
      </c>
      <c r="CB14" s="292">
        <v>1</v>
      </c>
    </row>
    <row r="15" spans="1:80" ht="22.5">
      <c r="A15" s="301"/>
      <c r="B15" s="304"/>
      <c r="C15" s="305" t="s">
        <v>661</v>
      </c>
      <c r="D15" s="306"/>
      <c r="E15" s="307">
        <v>18.7957</v>
      </c>
      <c r="F15" s="308"/>
      <c r="G15" s="309"/>
      <c r="H15" s="310"/>
      <c r="I15" s="302"/>
      <c r="J15" s="311"/>
      <c r="K15" s="302"/>
      <c r="M15" s="303" t="s">
        <v>661</v>
      </c>
      <c r="O15" s="292"/>
    </row>
    <row r="16" spans="1:80" ht="22.5">
      <c r="A16" s="293">
        <v>5</v>
      </c>
      <c r="B16" s="294" t="s">
        <v>555</v>
      </c>
      <c r="C16" s="295" t="s">
        <v>556</v>
      </c>
      <c r="D16" s="296" t="s">
        <v>164</v>
      </c>
      <c r="E16" s="297">
        <v>18.7957</v>
      </c>
      <c r="F16" s="297">
        <v>0</v>
      </c>
      <c r="G16" s="298">
        <f>E16*F16</f>
        <v>0</v>
      </c>
      <c r="H16" s="299">
        <v>0</v>
      </c>
      <c r="I16" s="300">
        <f>E16*H16</f>
        <v>0</v>
      </c>
      <c r="J16" s="299">
        <v>0</v>
      </c>
      <c r="K16" s="300">
        <f>E16*J16</f>
        <v>0</v>
      </c>
      <c r="O16" s="292">
        <v>2</v>
      </c>
      <c r="AA16" s="261">
        <v>1</v>
      </c>
      <c r="AB16" s="261">
        <v>1</v>
      </c>
      <c r="AC16" s="261">
        <v>1</v>
      </c>
      <c r="AZ16" s="261">
        <v>1</v>
      </c>
      <c r="BA16" s="261">
        <f>IF(AZ16=1,G16,0)</f>
        <v>0</v>
      </c>
      <c r="BB16" s="261">
        <f>IF(AZ16=2,G16,0)</f>
        <v>0</v>
      </c>
      <c r="BC16" s="261">
        <f>IF(AZ16=3,G16,0)</f>
        <v>0</v>
      </c>
      <c r="BD16" s="261">
        <f>IF(AZ16=4,G16,0)</f>
        <v>0</v>
      </c>
      <c r="BE16" s="261">
        <f>IF(AZ16=5,G16,0)</f>
        <v>0</v>
      </c>
      <c r="CA16" s="292">
        <v>1</v>
      </c>
      <c r="CB16" s="292">
        <v>1</v>
      </c>
    </row>
    <row r="17" spans="1:80" ht="22.5">
      <c r="A17" s="301"/>
      <c r="B17" s="304"/>
      <c r="C17" s="305" t="s">
        <v>661</v>
      </c>
      <c r="D17" s="306"/>
      <c r="E17" s="307">
        <v>18.7957</v>
      </c>
      <c r="F17" s="308"/>
      <c r="G17" s="309"/>
      <c r="H17" s="310"/>
      <c r="I17" s="302"/>
      <c r="J17" s="311"/>
      <c r="K17" s="302"/>
      <c r="M17" s="303" t="s">
        <v>661</v>
      </c>
      <c r="O17" s="292"/>
    </row>
    <row r="18" spans="1:80">
      <c r="A18" s="293">
        <v>6</v>
      </c>
      <c r="B18" s="294" t="s">
        <v>557</v>
      </c>
      <c r="C18" s="295" t="s">
        <v>558</v>
      </c>
      <c r="D18" s="296" t="s">
        <v>164</v>
      </c>
      <c r="E18" s="297">
        <v>18.7957</v>
      </c>
      <c r="F18" s="297">
        <v>0</v>
      </c>
      <c r="G18" s="298">
        <f>E18*F18</f>
        <v>0</v>
      </c>
      <c r="H18" s="299">
        <v>1E-4</v>
      </c>
      <c r="I18" s="300">
        <f>E18*H18</f>
        <v>1.8795700000000001E-3</v>
      </c>
      <c r="J18" s="299">
        <v>0</v>
      </c>
      <c r="K18" s="300">
        <f>E18*J18</f>
        <v>0</v>
      </c>
      <c r="O18" s="292">
        <v>2</v>
      </c>
      <c r="AA18" s="261">
        <v>1</v>
      </c>
      <c r="AB18" s="261">
        <v>1</v>
      </c>
      <c r="AC18" s="261">
        <v>1</v>
      </c>
      <c r="AZ18" s="261">
        <v>1</v>
      </c>
      <c r="BA18" s="261">
        <f>IF(AZ18=1,G18,0)</f>
        <v>0</v>
      </c>
      <c r="BB18" s="261">
        <f>IF(AZ18=2,G18,0)</f>
        <v>0</v>
      </c>
      <c r="BC18" s="261">
        <f>IF(AZ18=3,G18,0)</f>
        <v>0</v>
      </c>
      <c r="BD18" s="261">
        <f>IF(AZ18=4,G18,0)</f>
        <v>0</v>
      </c>
      <c r="BE18" s="261">
        <f>IF(AZ18=5,G18,0)</f>
        <v>0</v>
      </c>
      <c r="CA18" s="292">
        <v>1</v>
      </c>
      <c r="CB18" s="292">
        <v>1</v>
      </c>
    </row>
    <row r="19" spans="1:80" ht="22.5">
      <c r="A19" s="301"/>
      <c r="B19" s="304"/>
      <c r="C19" s="305" t="s">
        <v>661</v>
      </c>
      <c r="D19" s="306"/>
      <c r="E19" s="307">
        <v>18.7957</v>
      </c>
      <c r="F19" s="308"/>
      <c r="G19" s="309"/>
      <c r="H19" s="310"/>
      <c r="I19" s="302"/>
      <c r="J19" s="311"/>
      <c r="K19" s="302"/>
      <c r="M19" s="303" t="s">
        <v>661</v>
      </c>
      <c r="O19" s="292"/>
    </row>
    <row r="20" spans="1:80">
      <c r="A20" s="312"/>
      <c r="B20" s="313" t="s">
        <v>99</v>
      </c>
      <c r="C20" s="314" t="s">
        <v>190</v>
      </c>
      <c r="D20" s="315"/>
      <c r="E20" s="316"/>
      <c r="F20" s="317"/>
      <c r="G20" s="318">
        <f>SUM(G7:G19)</f>
        <v>0</v>
      </c>
      <c r="H20" s="319"/>
      <c r="I20" s="320">
        <f>SUM(I7:I19)</f>
        <v>0.33362367500000001</v>
      </c>
      <c r="J20" s="319"/>
      <c r="K20" s="320">
        <f>SUM(K7:K19)</f>
        <v>0</v>
      </c>
      <c r="O20" s="292">
        <v>4</v>
      </c>
      <c r="BA20" s="321">
        <f>SUM(BA7:BA19)</f>
        <v>0</v>
      </c>
      <c r="BB20" s="321">
        <f>SUM(BB7:BB19)</f>
        <v>0</v>
      </c>
      <c r="BC20" s="321">
        <f>SUM(BC7:BC19)</f>
        <v>0</v>
      </c>
      <c r="BD20" s="321">
        <f>SUM(BD7:BD19)</f>
        <v>0</v>
      </c>
      <c r="BE20" s="321">
        <f>SUM(BE7:BE19)</f>
        <v>0</v>
      </c>
    </row>
    <row r="21" spans="1:80">
      <c r="A21" s="282" t="s">
        <v>97</v>
      </c>
      <c r="B21" s="283" t="s">
        <v>662</v>
      </c>
      <c r="C21" s="284" t="s">
        <v>663</v>
      </c>
      <c r="D21" s="285"/>
      <c r="E21" s="286"/>
      <c r="F21" s="286"/>
      <c r="G21" s="287"/>
      <c r="H21" s="288"/>
      <c r="I21" s="289"/>
      <c r="J21" s="290"/>
      <c r="K21" s="291"/>
      <c r="O21" s="292">
        <v>1</v>
      </c>
    </row>
    <row r="22" spans="1:80" ht="22.5">
      <c r="A22" s="293">
        <v>7</v>
      </c>
      <c r="B22" s="294" t="s">
        <v>665</v>
      </c>
      <c r="C22" s="295" t="s">
        <v>666</v>
      </c>
      <c r="D22" s="296" t="s">
        <v>164</v>
      </c>
      <c r="E22" s="297">
        <v>48.015000000000001</v>
      </c>
      <c r="F22" s="297">
        <v>0</v>
      </c>
      <c r="G22" s="298">
        <f>E22*F22</f>
        <v>0</v>
      </c>
      <c r="H22" s="299">
        <v>2.0000000000000001E-4</v>
      </c>
      <c r="I22" s="300">
        <f>E22*H22</f>
        <v>9.6030000000000004E-3</v>
      </c>
      <c r="J22" s="299">
        <v>0</v>
      </c>
      <c r="K22" s="300">
        <f>E22*J22</f>
        <v>0</v>
      </c>
      <c r="O22" s="292">
        <v>2</v>
      </c>
      <c r="AA22" s="261">
        <v>1</v>
      </c>
      <c r="AB22" s="261">
        <v>7</v>
      </c>
      <c r="AC22" s="261">
        <v>7</v>
      </c>
      <c r="AZ22" s="261">
        <v>2</v>
      </c>
      <c r="BA22" s="261">
        <f>IF(AZ22=1,G22,0)</f>
        <v>0</v>
      </c>
      <c r="BB22" s="261">
        <f>IF(AZ22=2,G22,0)</f>
        <v>0</v>
      </c>
      <c r="BC22" s="261">
        <f>IF(AZ22=3,G22,0)</f>
        <v>0</v>
      </c>
      <c r="BD22" s="261">
        <f>IF(AZ22=4,G22,0)</f>
        <v>0</v>
      </c>
      <c r="BE22" s="261">
        <f>IF(AZ22=5,G22,0)</f>
        <v>0</v>
      </c>
      <c r="CA22" s="292">
        <v>1</v>
      </c>
      <c r="CB22" s="292">
        <v>7</v>
      </c>
    </row>
    <row r="23" spans="1:80">
      <c r="A23" s="301"/>
      <c r="B23" s="304"/>
      <c r="C23" s="305" t="s">
        <v>667</v>
      </c>
      <c r="D23" s="306"/>
      <c r="E23" s="307">
        <v>48.015000000000001</v>
      </c>
      <c r="F23" s="308"/>
      <c r="G23" s="309"/>
      <c r="H23" s="310"/>
      <c r="I23" s="302"/>
      <c r="J23" s="311"/>
      <c r="K23" s="302"/>
      <c r="M23" s="303" t="s">
        <v>667</v>
      </c>
      <c r="O23" s="292"/>
    </row>
    <row r="24" spans="1:80">
      <c r="A24" s="293">
        <v>8</v>
      </c>
      <c r="B24" s="294" t="s">
        <v>668</v>
      </c>
      <c r="C24" s="295" t="s">
        <v>669</v>
      </c>
      <c r="D24" s="296" t="s">
        <v>376</v>
      </c>
      <c r="E24" s="297">
        <v>9.6030000000000004E-3</v>
      </c>
      <c r="F24" s="297">
        <v>0</v>
      </c>
      <c r="G24" s="298">
        <f>E24*F24</f>
        <v>0</v>
      </c>
      <c r="H24" s="299">
        <v>0</v>
      </c>
      <c r="I24" s="300">
        <f>E24*H24</f>
        <v>0</v>
      </c>
      <c r="J24" s="299"/>
      <c r="K24" s="300">
        <f>E24*J24</f>
        <v>0</v>
      </c>
      <c r="O24" s="292">
        <v>2</v>
      </c>
      <c r="AA24" s="261">
        <v>7</v>
      </c>
      <c r="AB24" s="261">
        <v>1001</v>
      </c>
      <c r="AC24" s="261">
        <v>5</v>
      </c>
      <c r="AZ24" s="261">
        <v>2</v>
      </c>
      <c r="BA24" s="261">
        <f>IF(AZ24=1,G24,0)</f>
        <v>0</v>
      </c>
      <c r="BB24" s="261">
        <f>IF(AZ24=2,G24,0)</f>
        <v>0</v>
      </c>
      <c r="BC24" s="261">
        <f>IF(AZ24=3,G24,0)</f>
        <v>0</v>
      </c>
      <c r="BD24" s="261">
        <f>IF(AZ24=4,G24,0)</f>
        <v>0</v>
      </c>
      <c r="BE24" s="261">
        <f>IF(AZ24=5,G24,0)</f>
        <v>0</v>
      </c>
      <c r="CA24" s="292">
        <v>7</v>
      </c>
      <c r="CB24" s="292">
        <v>1001</v>
      </c>
    </row>
    <row r="25" spans="1:80">
      <c r="A25" s="312"/>
      <c r="B25" s="313" t="s">
        <v>99</v>
      </c>
      <c r="C25" s="314" t="s">
        <v>664</v>
      </c>
      <c r="D25" s="315"/>
      <c r="E25" s="316"/>
      <c r="F25" s="317"/>
      <c r="G25" s="318">
        <f>SUM(G21:G24)</f>
        <v>0</v>
      </c>
      <c r="H25" s="319"/>
      <c r="I25" s="320">
        <f>SUM(I21:I24)</f>
        <v>9.6030000000000004E-3</v>
      </c>
      <c r="J25" s="319"/>
      <c r="K25" s="320">
        <f>SUM(K21:K24)</f>
        <v>0</v>
      </c>
      <c r="O25" s="292">
        <v>4</v>
      </c>
      <c r="BA25" s="321">
        <f>SUM(BA21:BA24)</f>
        <v>0</v>
      </c>
      <c r="BB25" s="321">
        <f>SUM(BB21:BB24)</f>
        <v>0</v>
      </c>
      <c r="BC25" s="321">
        <f>SUM(BC21:BC24)</f>
        <v>0</v>
      </c>
      <c r="BD25" s="321">
        <f>SUM(BD21:BD24)</f>
        <v>0</v>
      </c>
      <c r="BE25" s="321">
        <f>SUM(BE21:BE24)</f>
        <v>0</v>
      </c>
    </row>
    <row r="26" spans="1:80">
      <c r="A26" s="282" t="s">
        <v>97</v>
      </c>
      <c r="B26" s="283" t="s">
        <v>670</v>
      </c>
      <c r="C26" s="284" t="s">
        <v>671</v>
      </c>
      <c r="D26" s="285"/>
      <c r="E26" s="286"/>
      <c r="F26" s="286"/>
      <c r="G26" s="287"/>
      <c r="H26" s="288"/>
      <c r="I26" s="289"/>
      <c r="J26" s="290"/>
      <c r="K26" s="291"/>
      <c r="O26" s="292">
        <v>1</v>
      </c>
    </row>
    <row r="27" spans="1:80" ht="22.5">
      <c r="A27" s="293">
        <v>9</v>
      </c>
      <c r="B27" s="294" t="s">
        <v>673</v>
      </c>
      <c r="C27" s="295" t="s">
        <v>674</v>
      </c>
      <c r="D27" s="296" t="s">
        <v>164</v>
      </c>
      <c r="E27" s="297">
        <v>48.015000000000001</v>
      </c>
      <c r="F27" s="297">
        <v>0</v>
      </c>
      <c r="G27" s="298">
        <f>E27*F27</f>
        <v>0</v>
      </c>
      <c r="H27" s="299">
        <v>6.9999999999999999E-4</v>
      </c>
      <c r="I27" s="300">
        <f>E27*H27</f>
        <v>3.3610500000000001E-2</v>
      </c>
      <c r="J27" s="299">
        <v>0</v>
      </c>
      <c r="K27" s="300">
        <f>E27*J27</f>
        <v>0</v>
      </c>
      <c r="O27" s="292">
        <v>2</v>
      </c>
      <c r="AA27" s="261">
        <v>1</v>
      </c>
      <c r="AB27" s="261">
        <v>7</v>
      </c>
      <c r="AC27" s="261">
        <v>7</v>
      </c>
      <c r="AZ27" s="261">
        <v>2</v>
      </c>
      <c r="BA27" s="261">
        <f>IF(AZ27=1,G27,0)</f>
        <v>0</v>
      </c>
      <c r="BB27" s="261">
        <f>IF(AZ27=2,G27,0)</f>
        <v>0</v>
      </c>
      <c r="BC27" s="261">
        <f>IF(AZ27=3,G27,0)</f>
        <v>0</v>
      </c>
      <c r="BD27" s="261">
        <f>IF(AZ27=4,G27,0)</f>
        <v>0</v>
      </c>
      <c r="BE27" s="261">
        <f>IF(AZ27=5,G27,0)</f>
        <v>0</v>
      </c>
      <c r="CA27" s="292">
        <v>1</v>
      </c>
      <c r="CB27" s="292">
        <v>7</v>
      </c>
    </row>
    <row r="28" spans="1:80">
      <c r="A28" s="301"/>
      <c r="B28" s="304"/>
      <c r="C28" s="305" t="s">
        <v>667</v>
      </c>
      <c r="D28" s="306"/>
      <c r="E28" s="307">
        <v>48.015000000000001</v>
      </c>
      <c r="F28" s="308"/>
      <c r="G28" s="309"/>
      <c r="H28" s="310"/>
      <c r="I28" s="302"/>
      <c r="J28" s="311"/>
      <c r="K28" s="302"/>
      <c r="M28" s="303" t="s">
        <v>667</v>
      </c>
      <c r="O28" s="292"/>
    </row>
    <row r="29" spans="1:80" ht="22.5">
      <c r="A29" s="293">
        <v>10</v>
      </c>
      <c r="B29" s="294" t="s">
        <v>675</v>
      </c>
      <c r="C29" s="295" t="s">
        <v>676</v>
      </c>
      <c r="D29" s="296" t="s">
        <v>164</v>
      </c>
      <c r="E29" s="297">
        <v>48.015000000000001</v>
      </c>
      <c r="F29" s="297">
        <v>0</v>
      </c>
      <c r="G29" s="298">
        <f>E29*F29</f>
        <v>0</v>
      </c>
      <c r="H29" s="299">
        <v>3.6000000000000002E-4</v>
      </c>
      <c r="I29" s="300">
        <f>E29*H29</f>
        <v>1.7285400000000003E-2</v>
      </c>
      <c r="J29" s="299">
        <v>0</v>
      </c>
      <c r="K29" s="300">
        <f>E29*J29</f>
        <v>0</v>
      </c>
      <c r="O29" s="292">
        <v>2</v>
      </c>
      <c r="AA29" s="261">
        <v>1</v>
      </c>
      <c r="AB29" s="261">
        <v>7</v>
      </c>
      <c r="AC29" s="261">
        <v>7</v>
      </c>
      <c r="AZ29" s="261">
        <v>2</v>
      </c>
      <c r="BA29" s="261">
        <f>IF(AZ29=1,G29,0)</f>
        <v>0</v>
      </c>
      <c r="BB29" s="261">
        <f>IF(AZ29=2,G29,0)</f>
        <v>0</v>
      </c>
      <c r="BC29" s="261">
        <f>IF(AZ29=3,G29,0)</f>
        <v>0</v>
      </c>
      <c r="BD29" s="261">
        <f>IF(AZ29=4,G29,0)</f>
        <v>0</v>
      </c>
      <c r="BE29" s="261">
        <f>IF(AZ29=5,G29,0)</f>
        <v>0</v>
      </c>
      <c r="CA29" s="292">
        <v>1</v>
      </c>
      <c r="CB29" s="292">
        <v>7</v>
      </c>
    </row>
    <row r="30" spans="1:80">
      <c r="A30" s="301"/>
      <c r="B30" s="304"/>
      <c r="C30" s="305" t="s">
        <v>667</v>
      </c>
      <c r="D30" s="306"/>
      <c r="E30" s="307">
        <v>48.015000000000001</v>
      </c>
      <c r="F30" s="308"/>
      <c r="G30" s="309"/>
      <c r="H30" s="310"/>
      <c r="I30" s="302"/>
      <c r="J30" s="311"/>
      <c r="K30" s="302"/>
      <c r="M30" s="303" t="s">
        <v>667</v>
      </c>
      <c r="O30" s="292"/>
    </row>
    <row r="31" spans="1:80" ht="22.5">
      <c r="A31" s="293">
        <v>11</v>
      </c>
      <c r="B31" s="294" t="s">
        <v>677</v>
      </c>
      <c r="C31" s="295" t="s">
        <v>678</v>
      </c>
      <c r="D31" s="296" t="s">
        <v>164</v>
      </c>
      <c r="E31" s="297">
        <v>48.015000000000001</v>
      </c>
      <c r="F31" s="297">
        <v>0</v>
      </c>
      <c r="G31" s="298">
        <f>E31*F31</f>
        <v>0</v>
      </c>
      <c r="H31" s="299">
        <v>1.0000000000000001E-5</v>
      </c>
      <c r="I31" s="300">
        <f>E31*H31</f>
        <v>4.8015000000000004E-4</v>
      </c>
      <c r="J31" s="299">
        <v>0</v>
      </c>
      <c r="K31" s="300">
        <f>E31*J31</f>
        <v>0</v>
      </c>
      <c r="O31" s="292">
        <v>2</v>
      </c>
      <c r="AA31" s="261">
        <v>1</v>
      </c>
      <c r="AB31" s="261">
        <v>0</v>
      </c>
      <c r="AC31" s="261">
        <v>0</v>
      </c>
      <c r="AZ31" s="261">
        <v>2</v>
      </c>
      <c r="BA31" s="261">
        <f>IF(AZ31=1,G31,0)</f>
        <v>0</v>
      </c>
      <c r="BB31" s="261">
        <f>IF(AZ31=2,G31,0)</f>
        <v>0</v>
      </c>
      <c r="BC31" s="261">
        <f>IF(AZ31=3,G31,0)</f>
        <v>0</v>
      </c>
      <c r="BD31" s="261">
        <f>IF(AZ31=4,G31,0)</f>
        <v>0</v>
      </c>
      <c r="BE31" s="261">
        <f>IF(AZ31=5,G31,0)</f>
        <v>0</v>
      </c>
      <c r="CA31" s="292">
        <v>1</v>
      </c>
      <c r="CB31" s="292">
        <v>0</v>
      </c>
    </row>
    <row r="32" spans="1:80">
      <c r="A32" s="301"/>
      <c r="B32" s="304"/>
      <c r="C32" s="305" t="s">
        <v>667</v>
      </c>
      <c r="D32" s="306"/>
      <c r="E32" s="307">
        <v>48.015000000000001</v>
      </c>
      <c r="F32" s="308"/>
      <c r="G32" s="309"/>
      <c r="H32" s="310"/>
      <c r="I32" s="302"/>
      <c r="J32" s="311"/>
      <c r="K32" s="302"/>
      <c r="M32" s="303" t="s">
        <v>667</v>
      </c>
      <c r="O32" s="292"/>
    </row>
    <row r="33" spans="1:80">
      <c r="A33" s="293">
        <v>12</v>
      </c>
      <c r="B33" s="294" t="s">
        <v>679</v>
      </c>
      <c r="C33" s="295" t="s">
        <v>680</v>
      </c>
      <c r="D33" s="296" t="s">
        <v>164</v>
      </c>
      <c r="E33" s="297">
        <v>48.015000000000001</v>
      </c>
      <c r="F33" s="297">
        <v>0</v>
      </c>
      <c r="G33" s="298">
        <f>E33*F33</f>
        <v>0</v>
      </c>
      <c r="H33" s="299">
        <v>4.4999999999999997E-3</v>
      </c>
      <c r="I33" s="300">
        <f>E33*H33</f>
        <v>0.2160675</v>
      </c>
      <c r="J33" s="299"/>
      <c r="K33" s="300">
        <f>E33*J33</f>
        <v>0</v>
      </c>
      <c r="O33" s="292">
        <v>2</v>
      </c>
      <c r="AA33" s="261">
        <v>3</v>
      </c>
      <c r="AB33" s="261">
        <v>7</v>
      </c>
      <c r="AC33" s="261">
        <v>62833159</v>
      </c>
      <c r="AZ33" s="261">
        <v>2</v>
      </c>
      <c r="BA33" s="261">
        <f>IF(AZ33=1,G33,0)</f>
        <v>0</v>
      </c>
      <c r="BB33" s="261">
        <f>IF(AZ33=2,G33,0)</f>
        <v>0</v>
      </c>
      <c r="BC33" s="261">
        <f>IF(AZ33=3,G33,0)</f>
        <v>0</v>
      </c>
      <c r="BD33" s="261">
        <f>IF(AZ33=4,G33,0)</f>
        <v>0</v>
      </c>
      <c r="BE33" s="261">
        <f>IF(AZ33=5,G33,0)</f>
        <v>0</v>
      </c>
      <c r="CA33" s="292">
        <v>3</v>
      </c>
      <c r="CB33" s="292">
        <v>7</v>
      </c>
    </row>
    <row r="34" spans="1:80">
      <c r="A34" s="301"/>
      <c r="B34" s="304"/>
      <c r="C34" s="305" t="s">
        <v>667</v>
      </c>
      <c r="D34" s="306"/>
      <c r="E34" s="307">
        <v>48.015000000000001</v>
      </c>
      <c r="F34" s="308"/>
      <c r="G34" s="309"/>
      <c r="H34" s="310"/>
      <c r="I34" s="302"/>
      <c r="J34" s="311"/>
      <c r="K34" s="302"/>
      <c r="M34" s="303" t="s">
        <v>667</v>
      </c>
      <c r="O34" s="292"/>
    </row>
    <row r="35" spans="1:80">
      <c r="A35" s="293">
        <v>13</v>
      </c>
      <c r="B35" s="294" t="s">
        <v>681</v>
      </c>
      <c r="C35" s="295" t="s">
        <v>682</v>
      </c>
      <c r="D35" s="296" t="s">
        <v>164</v>
      </c>
      <c r="E35" s="297">
        <v>48.015000000000001</v>
      </c>
      <c r="F35" s="297">
        <v>0</v>
      </c>
      <c r="G35" s="298">
        <f>E35*F35</f>
        <v>0</v>
      </c>
      <c r="H35" s="299">
        <v>5.4999999999999997E-3</v>
      </c>
      <c r="I35" s="300">
        <f>E35*H35</f>
        <v>0.2640825</v>
      </c>
      <c r="J35" s="299"/>
      <c r="K35" s="300">
        <f>E35*J35</f>
        <v>0</v>
      </c>
      <c r="O35" s="292">
        <v>2</v>
      </c>
      <c r="AA35" s="261">
        <v>3</v>
      </c>
      <c r="AB35" s="261">
        <v>7</v>
      </c>
      <c r="AC35" s="261">
        <v>628522504</v>
      </c>
      <c r="AZ35" s="261">
        <v>2</v>
      </c>
      <c r="BA35" s="261">
        <f>IF(AZ35=1,G35,0)</f>
        <v>0</v>
      </c>
      <c r="BB35" s="261">
        <f>IF(AZ35=2,G35,0)</f>
        <v>0</v>
      </c>
      <c r="BC35" s="261">
        <f>IF(AZ35=3,G35,0)</f>
        <v>0</v>
      </c>
      <c r="BD35" s="261">
        <f>IF(AZ35=4,G35,0)</f>
        <v>0</v>
      </c>
      <c r="BE35" s="261">
        <f>IF(AZ35=5,G35,0)</f>
        <v>0</v>
      </c>
      <c r="CA35" s="292">
        <v>3</v>
      </c>
      <c r="CB35" s="292">
        <v>7</v>
      </c>
    </row>
    <row r="36" spans="1:80">
      <c r="A36" s="301"/>
      <c r="B36" s="304"/>
      <c r="C36" s="305" t="s">
        <v>667</v>
      </c>
      <c r="D36" s="306"/>
      <c r="E36" s="307">
        <v>48.015000000000001</v>
      </c>
      <c r="F36" s="308"/>
      <c r="G36" s="309"/>
      <c r="H36" s="310"/>
      <c r="I36" s="302"/>
      <c r="J36" s="311"/>
      <c r="K36" s="302"/>
      <c r="M36" s="303" t="s">
        <v>667</v>
      </c>
      <c r="O36" s="292"/>
    </row>
    <row r="37" spans="1:80">
      <c r="A37" s="293">
        <v>14</v>
      </c>
      <c r="B37" s="294" t="s">
        <v>683</v>
      </c>
      <c r="C37" s="295" t="s">
        <v>684</v>
      </c>
      <c r="D37" s="296" t="s">
        <v>164</v>
      </c>
      <c r="E37" s="297">
        <v>48.015000000000001</v>
      </c>
      <c r="F37" s="297">
        <v>0</v>
      </c>
      <c r="G37" s="298">
        <f>E37*F37</f>
        <v>0</v>
      </c>
      <c r="H37" s="299">
        <v>4.0000000000000001E-3</v>
      </c>
      <c r="I37" s="300">
        <f>E37*H37</f>
        <v>0.19206000000000001</v>
      </c>
      <c r="J37" s="299"/>
      <c r="K37" s="300">
        <f>E37*J37</f>
        <v>0</v>
      </c>
      <c r="O37" s="292">
        <v>2</v>
      </c>
      <c r="AA37" s="261">
        <v>3</v>
      </c>
      <c r="AB37" s="261">
        <v>1</v>
      </c>
      <c r="AC37" s="261">
        <v>62852265</v>
      </c>
      <c r="AZ37" s="261">
        <v>2</v>
      </c>
      <c r="BA37" s="261">
        <f>IF(AZ37=1,G37,0)</f>
        <v>0</v>
      </c>
      <c r="BB37" s="261">
        <f>IF(AZ37=2,G37,0)</f>
        <v>0</v>
      </c>
      <c r="BC37" s="261">
        <f>IF(AZ37=3,G37,0)</f>
        <v>0</v>
      </c>
      <c r="BD37" s="261">
        <f>IF(AZ37=4,G37,0)</f>
        <v>0</v>
      </c>
      <c r="BE37" s="261">
        <f>IF(AZ37=5,G37,0)</f>
        <v>0</v>
      </c>
      <c r="CA37" s="292">
        <v>3</v>
      </c>
      <c r="CB37" s="292">
        <v>1</v>
      </c>
    </row>
    <row r="38" spans="1:80">
      <c r="A38" s="301"/>
      <c r="B38" s="304"/>
      <c r="C38" s="305" t="s">
        <v>667</v>
      </c>
      <c r="D38" s="306"/>
      <c r="E38" s="307">
        <v>48.015000000000001</v>
      </c>
      <c r="F38" s="308"/>
      <c r="G38" s="309"/>
      <c r="H38" s="310"/>
      <c r="I38" s="302"/>
      <c r="J38" s="311"/>
      <c r="K38" s="302"/>
      <c r="M38" s="303" t="s">
        <v>667</v>
      </c>
      <c r="O38" s="292"/>
    </row>
    <row r="39" spans="1:80">
      <c r="A39" s="293">
        <v>15</v>
      </c>
      <c r="B39" s="294" t="s">
        <v>685</v>
      </c>
      <c r="C39" s="295" t="s">
        <v>686</v>
      </c>
      <c r="D39" s="296" t="s">
        <v>376</v>
      </c>
      <c r="E39" s="297">
        <v>0.72358604999999998</v>
      </c>
      <c r="F39" s="297">
        <v>0</v>
      </c>
      <c r="G39" s="298">
        <f>E39*F39</f>
        <v>0</v>
      </c>
      <c r="H39" s="299">
        <v>0</v>
      </c>
      <c r="I39" s="300">
        <f>E39*H39</f>
        <v>0</v>
      </c>
      <c r="J39" s="299"/>
      <c r="K39" s="300">
        <f>E39*J39</f>
        <v>0</v>
      </c>
      <c r="O39" s="292">
        <v>2</v>
      </c>
      <c r="AA39" s="261">
        <v>7</v>
      </c>
      <c r="AB39" s="261">
        <v>1001</v>
      </c>
      <c r="AC39" s="261">
        <v>5</v>
      </c>
      <c r="AZ39" s="261">
        <v>2</v>
      </c>
      <c r="BA39" s="261">
        <f>IF(AZ39=1,G39,0)</f>
        <v>0</v>
      </c>
      <c r="BB39" s="261">
        <f>IF(AZ39=2,G39,0)</f>
        <v>0</v>
      </c>
      <c r="BC39" s="261">
        <f>IF(AZ39=3,G39,0)</f>
        <v>0</v>
      </c>
      <c r="BD39" s="261">
        <f>IF(AZ39=4,G39,0)</f>
        <v>0</v>
      </c>
      <c r="BE39" s="261">
        <f>IF(AZ39=5,G39,0)</f>
        <v>0</v>
      </c>
      <c r="CA39" s="292">
        <v>7</v>
      </c>
      <c r="CB39" s="292">
        <v>1001</v>
      </c>
    </row>
    <row r="40" spans="1:80">
      <c r="A40" s="312"/>
      <c r="B40" s="313" t="s">
        <v>99</v>
      </c>
      <c r="C40" s="314" t="s">
        <v>672</v>
      </c>
      <c r="D40" s="315"/>
      <c r="E40" s="316"/>
      <c r="F40" s="317"/>
      <c r="G40" s="318">
        <f>SUM(G26:G39)</f>
        <v>0</v>
      </c>
      <c r="H40" s="319"/>
      <c r="I40" s="320">
        <f>SUM(I26:I39)</f>
        <v>0.72358604999999998</v>
      </c>
      <c r="J40" s="319"/>
      <c r="K40" s="320">
        <f>SUM(K26:K39)</f>
        <v>0</v>
      </c>
      <c r="O40" s="292">
        <v>4</v>
      </c>
      <c r="BA40" s="321">
        <f>SUM(BA26:BA39)</f>
        <v>0</v>
      </c>
      <c r="BB40" s="321">
        <f>SUM(BB26:BB39)</f>
        <v>0</v>
      </c>
      <c r="BC40" s="321">
        <f>SUM(BC26:BC39)</f>
        <v>0</v>
      </c>
      <c r="BD40" s="321">
        <f>SUM(BD26:BD39)</f>
        <v>0</v>
      </c>
      <c r="BE40" s="321">
        <f>SUM(BE26:BE39)</f>
        <v>0</v>
      </c>
    </row>
    <row r="41" spans="1:80">
      <c r="A41" s="282" t="s">
        <v>97</v>
      </c>
      <c r="B41" s="283" t="s">
        <v>593</v>
      </c>
      <c r="C41" s="284" t="s">
        <v>594</v>
      </c>
      <c r="D41" s="285"/>
      <c r="E41" s="286"/>
      <c r="F41" s="286"/>
      <c r="G41" s="287"/>
      <c r="H41" s="288"/>
      <c r="I41" s="289"/>
      <c r="J41" s="290"/>
      <c r="K41" s="291"/>
      <c r="O41" s="292">
        <v>1</v>
      </c>
    </row>
    <row r="42" spans="1:80" ht="22.5">
      <c r="A42" s="293">
        <v>16</v>
      </c>
      <c r="B42" s="294" t="s">
        <v>687</v>
      </c>
      <c r="C42" s="295" t="s">
        <v>688</v>
      </c>
      <c r="D42" s="296" t="s">
        <v>164</v>
      </c>
      <c r="E42" s="297">
        <v>48.015000000000001</v>
      </c>
      <c r="F42" s="297">
        <v>0</v>
      </c>
      <c r="G42" s="298">
        <f>E42*F42</f>
        <v>0</v>
      </c>
      <c r="H42" s="299">
        <v>0</v>
      </c>
      <c r="I42" s="300">
        <f>E42*H42</f>
        <v>0</v>
      </c>
      <c r="J42" s="299">
        <v>0</v>
      </c>
      <c r="K42" s="300">
        <f>E42*J42</f>
        <v>0</v>
      </c>
      <c r="O42" s="292">
        <v>2</v>
      </c>
      <c r="AA42" s="261">
        <v>1</v>
      </c>
      <c r="AB42" s="261">
        <v>0</v>
      </c>
      <c r="AC42" s="261">
        <v>0</v>
      </c>
      <c r="AZ42" s="261">
        <v>2</v>
      </c>
      <c r="BA42" s="261">
        <f>IF(AZ42=1,G42,0)</f>
        <v>0</v>
      </c>
      <c r="BB42" s="261">
        <f>IF(AZ42=2,G42,0)</f>
        <v>0</v>
      </c>
      <c r="BC42" s="261">
        <f>IF(AZ42=3,G42,0)</f>
        <v>0</v>
      </c>
      <c r="BD42" s="261">
        <f>IF(AZ42=4,G42,0)</f>
        <v>0</v>
      </c>
      <c r="BE42" s="261">
        <f>IF(AZ42=5,G42,0)</f>
        <v>0</v>
      </c>
      <c r="CA42" s="292">
        <v>1</v>
      </c>
      <c r="CB42" s="292">
        <v>0</v>
      </c>
    </row>
    <row r="43" spans="1:80">
      <c r="A43" s="301"/>
      <c r="B43" s="304"/>
      <c r="C43" s="305" t="s">
        <v>689</v>
      </c>
      <c r="D43" s="306"/>
      <c r="E43" s="307">
        <v>48.015000000000001</v>
      </c>
      <c r="F43" s="308"/>
      <c r="G43" s="309"/>
      <c r="H43" s="310"/>
      <c r="I43" s="302"/>
      <c r="J43" s="311"/>
      <c r="K43" s="302"/>
      <c r="M43" s="303" t="s">
        <v>689</v>
      </c>
      <c r="O43" s="292"/>
    </row>
    <row r="44" spans="1:80">
      <c r="A44" s="293">
        <v>17</v>
      </c>
      <c r="B44" s="294" t="s">
        <v>596</v>
      </c>
      <c r="C44" s="295" t="s">
        <v>597</v>
      </c>
      <c r="D44" s="296" t="s">
        <v>164</v>
      </c>
      <c r="E44" s="297">
        <v>18.7957</v>
      </c>
      <c r="F44" s="297">
        <v>0</v>
      </c>
      <c r="G44" s="298">
        <f>E44*F44</f>
        <v>0</v>
      </c>
      <c r="H44" s="299">
        <v>0</v>
      </c>
      <c r="I44" s="300">
        <f>E44*H44</f>
        <v>0</v>
      </c>
      <c r="J44" s="299">
        <v>0</v>
      </c>
      <c r="K44" s="300">
        <f>E44*J44</f>
        <v>0</v>
      </c>
      <c r="O44" s="292">
        <v>2</v>
      </c>
      <c r="AA44" s="261">
        <v>1</v>
      </c>
      <c r="AB44" s="261">
        <v>7</v>
      </c>
      <c r="AC44" s="261">
        <v>7</v>
      </c>
      <c r="AZ44" s="261">
        <v>2</v>
      </c>
      <c r="BA44" s="261">
        <f>IF(AZ44=1,G44,0)</f>
        <v>0</v>
      </c>
      <c r="BB44" s="261">
        <f>IF(AZ44=2,G44,0)</f>
        <v>0</v>
      </c>
      <c r="BC44" s="261">
        <f>IF(AZ44=3,G44,0)</f>
        <v>0</v>
      </c>
      <c r="BD44" s="261">
        <f>IF(AZ44=4,G44,0)</f>
        <v>0</v>
      </c>
      <c r="BE44" s="261">
        <f>IF(AZ44=5,G44,0)</f>
        <v>0</v>
      </c>
      <c r="CA44" s="292">
        <v>1</v>
      </c>
      <c r="CB44" s="292">
        <v>7</v>
      </c>
    </row>
    <row r="45" spans="1:80" ht="22.5">
      <c r="A45" s="301"/>
      <c r="B45" s="304"/>
      <c r="C45" s="305" t="s">
        <v>661</v>
      </c>
      <c r="D45" s="306"/>
      <c r="E45" s="307">
        <v>18.7957</v>
      </c>
      <c r="F45" s="308"/>
      <c r="G45" s="309"/>
      <c r="H45" s="310"/>
      <c r="I45" s="302"/>
      <c r="J45" s="311"/>
      <c r="K45" s="302"/>
      <c r="M45" s="303" t="s">
        <v>661</v>
      </c>
      <c r="O45" s="292"/>
    </row>
    <row r="46" spans="1:80">
      <c r="A46" s="293">
        <v>18</v>
      </c>
      <c r="B46" s="294" t="s">
        <v>690</v>
      </c>
      <c r="C46" s="295" t="s">
        <v>691</v>
      </c>
      <c r="D46" s="296" t="s">
        <v>193</v>
      </c>
      <c r="E46" s="297">
        <v>31.635999999999999</v>
      </c>
      <c r="F46" s="297">
        <v>0</v>
      </c>
      <c r="G46" s="298">
        <f>E46*F46</f>
        <v>0</v>
      </c>
      <c r="H46" s="299">
        <v>0</v>
      </c>
      <c r="I46" s="300">
        <f>E46*H46</f>
        <v>0</v>
      </c>
      <c r="J46" s="299">
        <v>0</v>
      </c>
      <c r="K46" s="300">
        <f>E46*J46</f>
        <v>0</v>
      </c>
      <c r="O46" s="292">
        <v>2</v>
      </c>
      <c r="AA46" s="261">
        <v>1</v>
      </c>
      <c r="AB46" s="261">
        <v>7</v>
      </c>
      <c r="AC46" s="261">
        <v>7</v>
      </c>
      <c r="AZ46" s="261">
        <v>2</v>
      </c>
      <c r="BA46" s="261">
        <f>IF(AZ46=1,G46,0)</f>
        <v>0</v>
      </c>
      <c r="BB46" s="261">
        <f>IF(AZ46=2,G46,0)</f>
        <v>0</v>
      </c>
      <c r="BC46" s="261">
        <f>IF(AZ46=3,G46,0)</f>
        <v>0</v>
      </c>
      <c r="BD46" s="261">
        <f>IF(AZ46=4,G46,0)</f>
        <v>0</v>
      </c>
      <c r="BE46" s="261">
        <f>IF(AZ46=5,G46,0)</f>
        <v>0</v>
      </c>
      <c r="CA46" s="292">
        <v>1</v>
      </c>
      <c r="CB46" s="292">
        <v>7</v>
      </c>
    </row>
    <row r="47" spans="1:80">
      <c r="A47" s="301"/>
      <c r="B47" s="304"/>
      <c r="C47" s="305" t="s">
        <v>692</v>
      </c>
      <c r="D47" s="306"/>
      <c r="E47" s="307">
        <v>31.635999999999999</v>
      </c>
      <c r="F47" s="308"/>
      <c r="G47" s="309"/>
      <c r="H47" s="310"/>
      <c r="I47" s="302"/>
      <c r="J47" s="311"/>
      <c r="K47" s="302"/>
      <c r="M47" s="303" t="s">
        <v>692</v>
      </c>
      <c r="O47" s="292"/>
    </row>
    <row r="48" spans="1:80">
      <c r="A48" s="293">
        <v>19</v>
      </c>
      <c r="B48" s="294" t="s">
        <v>693</v>
      </c>
      <c r="C48" s="295" t="s">
        <v>694</v>
      </c>
      <c r="D48" s="296" t="s">
        <v>695</v>
      </c>
      <c r="E48" s="297">
        <v>6.7221000000000002</v>
      </c>
      <c r="F48" s="297">
        <v>0</v>
      </c>
      <c r="G48" s="298">
        <f>E48*F48</f>
        <v>0</v>
      </c>
      <c r="H48" s="299">
        <v>0.02</v>
      </c>
      <c r="I48" s="300">
        <f>E48*H48</f>
        <v>0.13444200000000001</v>
      </c>
      <c r="J48" s="299"/>
      <c r="K48" s="300">
        <f>E48*J48</f>
        <v>0</v>
      </c>
      <c r="O48" s="292">
        <v>2</v>
      </c>
      <c r="AA48" s="261">
        <v>3</v>
      </c>
      <c r="AB48" s="261">
        <v>7</v>
      </c>
      <c r="AC48" s="261" t="s">
        <v>693</v>
      </c>
      <c r="AZ48" s="261">
        <v>2</v>
      </c>
      <c r="BA48" s="261">
        <f>IF(AZ48=1,G48,0)</f>
        <v>0</v>
      </c>
      <c r="BB48" s="261">
        <f>IF(AZ48=2,G48,0)</f>
        <v>0</v>
      </c>
      <c r="BC48" s="261">
        <f>IF(AZ48=3,G48,0)</f>
        <v>0</v>
      </c>
      <c r="BD48" s="261">
        <f>IF(AZ48=4,G48,0)</f>
        <v>0</v>
      </c>
      <c r="BE48" s="261">
        <f>IF(AZ48=5,G48,0)</f>
        <v>0</v>
      </c>
      <c r="CA48" s="292">
        <v>3</v>
      </c>
      <c r="CB48" s="292">
        <v>7</v>
      </c>
    </row>
    <row r="49" spans="1:80">
      <c r="A49" s="301"/>
      <c r="B49" s="304"/>
      <c r="C49" s="305" t="s">
        <v>696</v>
      </c>
      <c r="D49" s="306"/>
      <c r="E49" s="307">
        <v>6.7221000000000002</v>
      </c>
      <c r="F49" s="308"/>
      <c r="G49" s="309"/>
      <c r="H49" s="310"/>
      <c r="I49" s="302"/>
      <c r="J49" s="311"/>
      <c r="K49" s="302"/>
      <c r="M49" s="303" t="s">
        <v>696</v>
      </c>
      <c r="O49" s="292"/>
    </row>
    <row r="50" spans="1:80">
      <c r="A50" s="293">
        <v>20</v>
      </c>
      <c r="B50" s="294" t="s">
        <v>697</v>
      </c>
      <c r="C50" s="295" t="s">
        <v>698</v>
      </c>
      <c r="D50" s="296" t="s">
        <v>695</v>
      </c>
      <c r="E50" s="297">
        <v>5.7618</v>
      </c>
      <c r="F50" s="297">
        <v>0</v>
      </c>
      <c r="G50" s="298">
        <f>E50*F50</f>
        <v>0</v>
      </c>
      <c r="H50" s="299">
        <v>0.02</v>
      </c>
      <c r="I50" s="300">
        <f>E50*H50</f>
        <v>0.11523600000000001</v>
      </c>
      <c r="J50" s="299"/>
      <c r="K50" s="300">
        <f>E50*J50</f>
        <v>0</v>
      </c>
      <c r="O50" s="292">
        <v>2</v>
      </c>
      <c r="AA50" s="261">
        <v>3</v>
      </c>
      <c r="AB50" s="261">
        <v>7</v>
      </c>
      <c r="AC50" s="261">
        <v>2837576625</v>
      </c>
      <c r="AZ50" s="261">
        <v>2</v>
      </c>
      <c r="BA50" s="261">
        <f>IF(AZ50=1,G50,0)</f>
        <v>0</v>
      </c>
      <c r="BB50" s="261">
        <f>IF(AZ50=2,G50,0)</f>
        <v>0</v>
      </c>
      <c r="BC50" s="261">
        <f>IF(AZ50=3,G50,0)</f>
        <v>0</v>
      </c>
      <c r="BD50" s="261">
        <f>IF(AZ50=4,G50,0)</f>
        <v>0</v>
      </c>
      <c r="BE50" s="261">
        <f>IF(AZ50=5,G50,0)</f>
        <v>0</v>
      </c>
      <c r="CA50" s="292">
        <v>3</v>
      </c>
      <c r="CB50" s="292">
        <v>7</v>
      </c>
    </row>
    <row r="51" spans="1:80">
      <c r="A51" s="301"/>
      <c r="B51" s="304"/>
      <c r="C51" s="305" t="s">
        <v>699</v>
      </c>
      <c r="D51" s="306"/>
      <c r="E51" s="307">
        <v>5.7618</v>
      </c>
      <c r="F51" s="308"/>
      <c r="G51" s="309"/>
      <c r="H51" s="310"/>
      <c r="I51" s="302"/>
      <c r="J51" s="311"/>
      <c r="K51" s="302"/>
      <c r="M51" s="303" t="s">
        <v>699</v>
      </c>
      <c r="O51" s="292"/>
    </row>
    <row r="52" spans="1:80" ht="22.5">
      <c r="A52" s="293">
        <v>21</v>
      </c>
      <c r="B52" s="294" t="s">
        <v>700</v>
      </c>
      <c r="C52" s="295" t="s">
        <v>701</v>
      </c>
      <c r="D52" s="296" t="s">
        <v>164</v>
      </c>
      <c r="E52" s="297">
        <v>18.7957</v>
      </c>
      <c r="F52" s="297">
        <v>0</v>
      </c>
      <c r="G52" s="298">
        <f>E52*F52</f>
        <v>0</v>
      </c>
      <c r="H52" s="299">
        <v>1.98E-3</v>
      </c>
      <c r="I52" s="300">
        <f>E52*H52</f>
        <v>3.7215485999999999E-2</v>
      </c>
      <c r="J52" s="299"/>
      <c r="K52" s="300">
        <f>E52*J52</f>
        <v>0</v>
      </c>
      <c r="O52" s="292">
        <v>2</v>
      </c>
      <c r="AA52" s="261">
        <v>3</v>
      </c>
      <c r="AB52" s="261">
        <v>7</v>
      </c>
      <c r="AC52" s="261">
        <v>283758902</v>
      </c>
      <c r="AZ52" s="261">
        <v>2</v>
      </c>
      <c r="BA52" s="261">
        <f>IF(AZ52=1,G52,0)</f>
        <v>0</v>
      </c>
      <c r="BB52" s="261">
        <f>IF(AZ52=2,G52,0)</f>
        <v>0</v>
      </c>
      <c r="BC52" s="261">
        <f>IF(AZ52=3,G52,0)</f>
        <v>0</v>
      </c>
      <c r="BD52" s="261">
        <f>IF(AZ52=4,G52,0)</f>
        <v>0</v>
      </c>
      <c r="BE52" s="261">
        <f>IF(AZ52=5,G52,0)</f>
        <v>0</v>
      </c>
      <c r="CA52" s="292">
        <v>3</v>
      </c>
      <c r="CB52" s="292">
        <v>7</v>
      </c>
    </row>
    <row r="53" spans="1:80" ht="22.5">
      <c r="A53" s="301"/>
      <c r="B53" s="304"/>
      <c r="C53" s="305" t="s">
        <v>661</v>
      </c>
      <c r="D53" s="306"/>
      <c r="E53" s="307">
        <v>18.7957</v>
      </c>
      <c r="F53" s="308"/>
      <c r="G53" s="309"/>
      <c r="H53" s="310"/>
      <c r="I53" s="302"/>
      <c r="J53" s="311"/>
      <c r="K53" s="302"/>
      <c r="M53" s="303" t="s">
        <v>661</v>
      </c>
      <c r="O53" s="292"/>
    </row>
    <row r="54" spans="1:80">
      <c r="A54" s="293">
        <v>22</v>
      </c>
      <c r="B54" s="294" t="s">
        <v>702</v>
      </c>
      <c r="C54" s="295" t="s">
        <v>703</v>
      </c>
      <c r="D54" s="296" t="s">
        <v>695</v>
      </c>
      <c r="E54" s="297">
        <v>3.121</v>
      </c>
      <c r="F54" s="297">
        <v>0</v>
      </c>
      <c r="G54" s="298">
        <f>E54*F54</f>
        <v>0</v>
      </c>
      <c r="H54" s="299">
        <v>0.02</v>
      </c>
      <c r="I54" s="300">
        <f>E54*H54</f>
        <v>6.2420000000000003E-2</v>
      </c>
      <c r="J54" s="299"/>
      <c r="K54" s="300">
        <f>E54*J54</f>
        <v>0</v>
      </c>
      <c r="O54" s="292">
        <v>2</v>
      </c>
      <c r="AA54" s="261">
        <v>3</v>
      </c>
      <c r="AB54" s="261">
        <v>7</v>
      </c>
      <c r="AC54" s="261">
        <v>28375971</v>
      </c>
      <c r="AZ54" s="261">
        <v>2</v>
      </c>
      <c r="BA54" s="261">
        <f>IF(AZ54=1,G54,0)</f>
        <v>0</v>
      </c>
      <c r="BB54" s="261">
        <f>IF(AZ54=2,G54,0)</f>
        <v>0</v>
      </c>
      <c r="BC54" s="261">
        <f>IF(AZ54=3,G54,0)</f>
        <v>0</v>
      </c>
      <c r="BD54" s="261">
        <f>IF(AZ54=4,G54,0)</f>
        <v>0</v>
      </c>
      <c r="BE54" s="261">
        <f>IF(AZ54=5,G54,0)</f>
        <v>0</v>
      </c>
      <c r="CA54" s="292">
        <v>3</v>
      </c>
      <c r="CB54" s="292">
        <v>7</v>
      </c>
    </row>
    <row r="55" spans="1:80">
      <c r="A55" s="301"/>
      <c r="B55" s="304"/>
      <c r="C55" s="305" t="s">
        <v>704</v>
      </c>
      <c r="D55" s="306"/>
      <c r="E55" s="307">
        <v>3.121</v>
      </c>
      <c r="F55" s="308"/>
      <c r="G55" s="309"/>
      <c r="H55" s="310"/>
      <c r="I55" s="302"/>
      <c r="J55" s="311"/>
      <c r="K55" s="302"/>
      <c r="M55" s="303" t="s">
        <v>704</v>
      </c>
      <c r="O55" s="292"/>
    </row>
    <row r="56" spans="1:80">
      <c r="A56" s="293">
        <v>23</v>
      </c>
      <c r="B56" s="294" t="s">
        <v>705</v>
      </c>
      <c r="C56" s="295" t="s">
        <v>706</v>
      </c>
      <c r="D56" s="296" t="s">
        <v>193</v>
      </c>
      <c r="E56" s="297">
        <v>31.635999999999999</v>
      </c>
      <c r="F56" s="297">
        <v>0</v>
      </c>
      <c r="G56" s="298">
        <f>E56*F56</f>
        <v>0</v>
      </c>
      <c r="H56" s="299">
        <v>3.8000000000000002E-4</v>
      </c>
      <c r="I56" s="300">
        <f>E56*H56</f>
        <v>1.202168E-2</v>
      </c>
      <c r="J56" s="299"/>
      <c r="K56" s="300">
        <f>E56*J56</f>
        <v>0</v>
      </c>
      <c r="O56" s="292">
        <v>2</v>
      </c>
      <c r="AA56" s="261">
        <v>3</v>
      </c>
      <c r="AB56" s="261">
        <v>7</v>
      </c>
      <c r="AC56" s="261">
        <v>63152902</v>
      </c>
      <c r="AZ56" s="261">
        <v>2</v>
      </c>
      <c r="BA56" s="261">
        <f>IF(AZ56=1,G56,0)</f>
        <v>0</v>
      </c>
      <c r="BB56" s="261">
        <f>IF(AZ56=2,G56,0)</f>
        <v>0</v>
      </c>
      <c r="BC56" s="261">
        <f>IF(AZ56=3,G56,0)</f>
        <v>0</v>
      </c>
      <c r="BD56" s="261">
        <f>IF(AZ56=4,G56,0)</f>
        <v>0</v>
      </c>
      <c r="BE56" s="261">
        <f>IF(AZ56=5,G56,0)</f>
        <v>0</v>
      </c>
      <c r="CA56" s="292">
        <v>3</v>
      </c>
      <c r="CB56" s="292">
        <v>7</v>
      </c>
    </row>
    <row r="57" spans="1:80">
      <c r="A57" s="301"/>
      <c r="B57" s="304"/>
      <c r="C57" s="305" t="s">
        <v>692</v>
      </c>
      <c r="D57" s="306"/>
      <c r="E57" s="307">
        <v>31.635999999999999</v>
      </c>
      <c r="F57" s="308"/>
      <c r="G57" s="309"/>
      <c r="H57" s="310"/>
      <c r="I57" s="302"/>
      <c r="J57" s="311"/>
      <c r="K57" s="302"/>
      <c r="M57" s="303" t="s">
        <v>692</v>
      </c>
      <c r="O57" s="292"/>
    </row>
    <row r="58" spans="1:80">
      <c r="A58" s="293">
        <v>24</v>
      </c>
      <c r="B58" s="294" t="s">
        <v>707</v>
      </c>
      <c r="C58" s="295" t="s">
        <v>708</v>
      </c>
      <c r="D58" s="296" t="s">
        <v>376</v>
      </c>
      <c r="E58" s="297">
        <v>0.36133516599999999</v>
      </c>
      <c r="F58" s="297">
        <v>0</v>
      </c>
      <c r="G58" s="298">
        <f>E58*F58</f>
        <v>0</v>
      </c>
      <c r="H58" s="299">
        <v>0</v>
      </c>
      <c r="I58" s="300">
        <f>E58*H58</f>
        <v>0</v>
      </c>
      <c r="J58" s="299"/>
      <c r="K58" s="300">
        <f>E58*J58</f>
        <v>0</v>
      </c>
      <c r="O58" s="292">
        <v>2</v>
      </c>
      <c r="AA58" s="261">
        <v>7</v>
      </c>
      <c r="AB58" s="261">
        <v>1001</v>
      </c>
      <c r="AC58" s="261">
        <v>5</v>
      </c>
      <c r="AZ58" s="261">
        <v>2</v>
      </c>
      <c r="BA58" s="261">
        <f>IF(AZ58=1,G58,0)</f>
        <v>0</v>
      </c>
      <c r="BB58" s="261">
        <f>IF(AZ58=2,G58,0)</f>
        <v>0</v>
      </c>
      <c r="BC58" s="261">
        <f>IF(AZ58=3,G58,0)</f>
        <v>0</v>
      </c>
      <c r="BD58" s="261">
        <f>IF(AZ58=4,G58,0)</f>
        <v>0</v>
      </c>
      <c r="BE58" s="261">
        <f>IF(AZ58=5,G58,0)</f>
        <v>0</v>
      </c>
      <c r="CA58" s="292">
        <v>7</v>
      </c>
      <c r="CB58" s="292">
        <v>1001</v>
      </c>
    </row>
    <row r="59" spans="1:80">
      <c r="A59" s="293">
        <v>25</v>
      </c>
      <c r="B59" s="294" t="s">
        <v>600</v>
      </c>
      <c r="C59" s="295" t="s">
        <v>601</v>
      </c>
      <c r="D59" s="296" t="s">
        <v>376</v>
      </c>
      <c r="E59" s="297">
        <v>0.36133516599999999</v>
      </c>
      <c r="F59" s="297">
        <v>0</v>
      </c>
      <c r="G59" s="298">
        <f>E59*F59</f>
        <v>0</v>
      </c>
      <c r="H59" s="299">
        <v>0</v>
      </c>
      <c r="I59" s="300">
        <f>E59*H59</f>
        <v>0</v>
      </c>
      <c r="J59" s="299"/>
      <c r="K59" s="300">
        <f>E59*J59</f>
        <v>0</v>
      </c>
      <c r="O59" s="292">
        <v>2</v>
      </c>
      <c r="AA59" s="261">
        <v>7</v>
      </c>
      <c r="AB59" s="261">
        <v>1001</v>
      </c>
      <c r="AC59" s="261">
        <v>5</v>
      </c>
      <c r="AZ59" s="261">
        <v>2</v>
      </c>
      <c r="BA59" s="261">
        <f>IF(AZ59=1,G59,0)</f>
        <v>0</v>
      </c>
      <c r="BB59" s="261">
        <f>IF(AZ59=2,G59,0)</f>
        <v>0</v>
      </c>
      <c r="BC59" s="261">
        <f>IF(AZ59=3,G59,0)</f>
        <v>0</v>
      </c>
      <c r="BD59" s="261">
        <f>IF(AZ59=4,G59,0)</f>
        <v>0</v>
      </c>
      <c r="BE59" s="261">
        <f>IF(AZ59=5,G59,0)</f>
        <v>0</v>
      </c>
      <c r="CA59" s="292">
        <v>7</v>
      </c>
      <c r="CB59" s="292">
        <v>1001</v>
      </c>
    </row>
    <row r="60" spans="1:80">
      <c r="A60" s="312"/>
      <c r="B60" s="313" t="s">
        <v>99</v>
      </c>
      <c r="C60" s="314" t="s">
        <v>595</v>
      </c>
      <c r="D60" s="315"/>
      <c r="E60" s="316"/>
      <c r="F60" s="317"/>
      <c r="G60" s="318">
        <f>SUM(G41:G59)</f>
        <v>0</v>
      </c>
      <c r="H60" s="319"/>
      <c r="I60" s="320">
        <f>SUM(I41:I59)</f>
        <v>0.36133516599999999</v>
      </c>
      <c r="J60" s="319"/>
      <c r="K60" s="320">
        <f>SUM(K41:K59)</f>
        <v>0</v>
      </c>
      <c r="O60" s="292">
        <v>4</v>
      </c>
      <c r="BA60" s="321">
        <f>SUM(BA41:BA59)</f>
        <v>0</v>
      </c>
      <c r="BB60" s="321">
        <f>SUM(BB41:BB59)</f>
        <v>0</v>
      </c>
      <c r="BC60" s="321">
        <f>SUM(BC41:BC59)</f>
        <v>0</v>
      </c>
      <c r="BD60" s="321">
        <f>SUM(BD41:BD59)</f>
        <v>0</v>
      </c>
      <c r="BE60" s="321">
        <f>SUM(BE41:BE59)</f>
        <v>0</v>
      </c>
    </row>
    <row r="61" spans="1:80">
      <c r="A61" s="282" t="s">
        <v>97</v>
      </c>
      <c r="B61" s="283" t="s">
        <v>709</v>
      </c>
      <c r="C61" s="284" t="s">
        <v>710</v>
      </c>
      <c r="D61" s="285"/>
      <c r="E61" s="286"/>
      <c r="F61" s="286"/>
      <c r="G61" s="287"/>
      <c r="H61" s="288"/>
      <c r="I61" s="289"/>
      <c r="J61" s="290"/>
      <c r="K61" s="291"/>
      <c r="O61" s="292">
        <v>1</v>
      </c>
    </row>
    <row r="62" spans="1:80" ht="22.5">
      <c r="A62" s="293">
        <v>26</v>
      </c>
      <c r="B62" s="294" t="s">
        <v>712</v>
      </c>
      <c r="C62" s="295" t="s">
        <v>713</v>
      </c>
      <c r="D62" s="296" t="s">
        <v>210</v>
      </c>
      <c r="E62" s="297">
        <v>1</v>
      </c>
      <c r="F62" s="297">
        <v>0</v>
      </c>
      <c r="G62" s="298">
        <f>E62*F62</f>
        <v>0</v>
      </c>
      <c r="H62" s="299">
        <v>1.97E-3</v>
      </c>
      <c r="I62" s="300">
        <f>E62*H62</f>
        <v>1.97E-3</v>
      </c>
      <c r="J62" s="299">
        <v>0</v>
      </c>
      <c r="K62" s="300">
        <f>E62*J62</f>
        <v>0</v>
      </c>
      <c r="O62" s="292">
        <v>2</v>
      </c>
      <c r="AA62" s="261">
        <v>1</v>
      </c>
      <c r="AB62" s="261">
        <v>7</v>
      </c>
      <c r="AC62" s="261">
        <v>7</v>
      </c>
      <c r="AZ62" s="261">
        <v>2</v>
      </c>
      <c r="BA62" s="261">
        <f>IF(AZ62=1,G62,0)</f>
        <v>0</v>
      </c>
      <c r="BB62" s="261">
        <f>IF(AZ62=2,G62,0)</f>
        <v>0</v>
      </c>
      <c r="BC62" s="261">
        <f>IF(AZ62=3,G62,0)</f>
        <v>0</v>
      </c>
      <c r="BD62" s="261">
        <f>IF(AZ62=4,G62,0)</f>
        <v>0</v>
      </c>
      <c r="BE62" s="261">
        <f>IF(AZ62=5,G62,0)</f>
        <v>0</v>
      </c>
      <c r="CA62" s="292">
        <v>1</v>
      </c>
      <c r="CB62" s="292">
        <v>7</v>
      </c>
    </row>
    <row r="63" spans="1:80">
      <c r="A63" s="293">
        <v>27</v>
      </c>
      <c r="B63" s="294" t="s">
        <v>714</v>
      </c>
      <c r="C63" s="295" t="s">
        <v>715</v>
      </c>
      <c r="D63" s="296" t="s">
        <v>376</v>
      </c>
      <c r="E63" s="297">
        <v>1.97E-3</v>
      </c>
      <c r="F63" s="297">
        <v>0</v>
      </c>
      <c r="G63" s="298">
        <f>E63*F63</f>
        <v>0</v>
      </c>
      <c r="H63" s="299">
        <v>0</v>
      </c>
      <c r="I63" s="300">
        <f>E63*H63</f>
        <v>0</v>
      </c>
      <c r="J63" s="299"/>
      <c r="K63" s="300">
        <f>E63*J63</f>
        <v>0</v>
      </c>
      <c r="O63" s="292">
        <v>2</v>
      </c>
      <c r="AA63" s="261">
        <v>7</v>
      </c>
      <c r="AB63" s="261">
        <v>1001</v>
      </c>
      <c r="AC63" s="261">
        <v>5</v>
      </c>
      <c r="AZ63" s="261">
        <v>2</v>
      </c>
      <c r="BA63" s="261">
        <f>IF(AZ63=1,G63,0)</f>
        <v>0</v>
      </c>
      <c r="BB63" s="261">
        <f>IF(AZ63=2,G63,0)</f>
        <v>0</v>
      </c>
      <c r="BC63" s="261">
        <f>IF(AZ63=3,G63,0)</f>
        <v>0</v>
      </c>
      <c r="BD63" s="261">
        <f>IF(AZ63=4,G63,0)</f>
        <v>0</v>
      </c>
      <c r="BE63" s="261">
        <f>IF(AZ63=5,G63,0)</f>
        <v>0</v>
      </c>
      <c r="CA63" s="292">
        <v>7</v>
      </c>
      <c r="CB63" s="292">
        <v>1001</v>
      </c>
    </row>
    <row r="64" spans="1:80">
      <c r="A64" s="312"/>
      <c r="B64" s="313" t="s">
        <v>99</v>
      </c>
      <c r="C64" s="314" t="s">
        <v>711</v>
      </c>
      <c r="D64" s="315"/>
      <c r="E64" s="316"/>
      <c r="F64" s="317"/>
      <c r="G64" s="318">
        <f>SUM(G61:G63)</f>
        <v>0</v>
      </c>
      <c r="H64" s="319"/>
      <c r="I64" s="320">
        <f>SUM(I61:I63)</f>
        <v>1.97E-3</v>
      </c>
      <c r="J64" s="319"/>
      <c r="K64" s="320">
        <f>SUM(K61:K63)</f>
        <v>0</v>
      </c>
      <c r="O64" s="292">
        <v>4</v>
      </c>
      <c r="BA64" s="321">
        <f>SUM(BA61:BA63)</f>
        <v>0</v>
      </c>
      <c r="BB64" s="321">
        <f>SUM(BB61:BB63)</f>
        <v>0</v>
      </c>
      <c r="BC64" s="321">
        <f>SUM(BC61:BC63)</f>
        <v>0</v>
      </c>
      <c r="BD64" s="321">
        <f>SUM(BD61:BD63)</f>
        <v>0</v>
      </c>
      <c r="BE64" s="321">
        <f>SUM(BE61:BE63)</f>
        <v>0</v>
      </c>
    </row>
    <row r="65" spans="1:80">
      <c r="A65" s="282" t="s">
        <v>97</v>
      </c>
      <c r="B65" s="283" t="s">
        <v>377</v>
      </c>
      <c r="C65" s="284" t="s">
        <v>378</v>
      </c>
      <c r="D65" s="285"/>
      <c r="E65" s="286"/>
      <c r="F65" s="286"/>
      <c r="G65" s="287"/>
      <c r="H65" s="288"/>
      <c r="I65" s="289"/>
      <c r="J65" s="290"/>
      <c r="K65" s="291"/>
      <c r="O65" s="292">
        <v>1</v>
      </c>
    </row>
    <row r="66" spans="1:80">
      <c r="A66" s="293">
        <v>28</v>
      </c>
      <c r="B66" s="294" t="s">
        <v>716</v>
      </c>
      <c r="C66" s="295" t="s">
        <v>717</v>
      </c>
      <c r="D66" s="296" t="s">
        <v>193</v>
      </c>
      <c r="E66" s="297">
        <v>18.48</v>
      </c>
      <c r="F66" s="297">
        <v>0</v>
      </c>
      <c r="G66" s="298">
        <f>E66*F66</f>
        <v>0</v>
      </c>
      <c r="H66" s="299">
        <v>1.1000000000000001E-3</v>
      </c>
      <c r="I66" s="300">
        <f>E66*H66</f>
        <v>2.0328000000000002E-2</v>
      </c>
      <c r="J66" s="299">
        <v>0</v>
      </c>
      <c r="K66" s="300">
        <f>E66*J66</f>
        <v>0</v>
      </c>
      <c r="O66" s="292">
        <v>2</v>
      </c>
      <c r="AA66" s="261">
        <v>1</v>
      </c>
      <c r="AB66" s="261">
        <v>7</v>
      </c>
      <c r="AC66" s="261">
        <v>7</v>
      </c>
      <c r="AZ66" s="261">
        <v>2</v>
      </c>
      <c r="BA66" s="261">
        <f>IF(AZ66=1,G66,0)</f>
        <v>0</v>
      </c>
      <c r="BB66" s="261">
        <f>IF(AZ66=2,G66,0)</f>
        <v>0</v>
      </c>
      <c r="BC66" s="261">
        <f>IF(AZ66=3,G66,0)</f>
        <v>0</v>
      </c>
      <c r="BD66" s="261">
        <f>IF(AZ66=4,G66,0)</f>
        <v>0</v>
      </c>
      <c r="BE66" s="261">
        <f>IF(AZ66=5,G66,0)</f>
        <v>0</v>
      </c>
      <c r="CA66" s="292">
        <v>1</v>
      </c>
      <c r="CB66" s="292">
        <v>7</v>
      </c>
    </row>
    <row r="67" spans="1:80">
      <c r="A67" s="301"/>
      <c r="B67" s="304"/>
      <c r="C67" s="305" t="s">
        <v>718</v>
      </c>
      <c r="D67" s="306"/>
      <c r="E67" s="307">
        <v>18.48</v>
      </c>
      <c r="F67" s="308"/>
      <c r="G67" s="309"/>
      <c r="H67" s="310"/>
      <c r="I67" s="302"/>
      <c r="J67" s="311"/>
      <c r="K67" s="302"/>
      <c r="M67" s="303" t="s">
        <v>718</v>
      </c>
      <c r="O67" s="292"/>
    </row>
    <row r="68" spans="1:80">
      <c r="A68" s="293">
        <v>29</v>
      </c>
      <c r="B68" s="294" t="s">
        <v>719</v>
      </c>
      <c r="C68" s="295" t="s">
        <v>720</v>
      </c>
      <c r="D68" s="296" t="s">
        <v>193</v>
      </c>
      <c r="E68" s="297">
        <v>19.899999999999999</v>
      </c>
      <c r="F68" s="297">
        <v>0</v>
      </c>
      <c r="G68" s="298">
        <f>E68*F68</f>
        <v>0</v>
      </c>
      <c r="H68" s="299">
        <v>0</v>
      </c>
      <c r="I68" s="300">
        <f>E68*H68</f>
        <v>0</v>
      </c>
      <c r="J68" s="299">
        <v>-4.2599999999999999E-3</v>
      </c>
      <c r="K68" s="300">
        <f>E68*J68</f>
        <v>-8.4773999999999988E-2</v>
      </c>
      <c r="O68" s="292">
        <v>2</v>
      </c>
      <c r="AA68" s="261">
        <v>1</v>
      </c>
      <c r="AB68" s="261">
        <v>7</v>
      </c>
      <c r="AC68" s="261">
        <v>7</v>
      </c>
      <c r="AZ68" s="261">
        <v>2</v>
      </c>
      <c r="BA68" s="261">
        <f>IF(AZ68=1,G68,0)</f>
        <v>0</v>
      </c>
      <c r="BB68" s="261">
        <f>IF(AZ68=2,G68,0)</f>
        <v>0</v>
      </c>
      <c r="BC68" s="261">
        <f>IF(AZ68=3,G68,0)</f>
        <v>0</v>
      </c>
      <c r="BD68" s="261">
        <f>IF(AZ68=4,G68,0)</f>
        <v>0</v>
      </c>
      <c r="BE68" s="261">
        <f>IF(AZ68=5,G68,0)</f>
        <v>0</v>
      </c>
      <c r="CA68" s="292">
        <v>1</v>
      </c>
      <c r="CB68" s="292">
        <v>7</v>
      </c>
    </row>
    <row r="69" spans="1:80">
      <c r="A69" s="301"/>
      <c r="B69" s="304"/>
      <c r="C69" s="305" t="s">
        <v>721</v>
      </c>
      <c r="D69" s="306"/>
      <c r="E69" s="307">
        <v>19.899999999999999</v>
      </c>
      <c r="F69" s="308"/>
      <c r="G69" s="309"/>
      <c r="H69" s="310"/>
      <c r="I69" s="302"/>
      <c r="J69" s="311"/>
      <c r="K69" s="302"/>
      <c r="M69" s="303" t="s">
        <v>721</v>
      </c>
      <c r="O69" s="292"/>
    </row>
    <row r="70" spans="1:80">
      <c r="A70" s="293">
        <v>30</v>
      </c>
      <c r="B70" s="294" t="s">
        <v>722</v>
      </c>
      <c r="C70" s="295" t="s">
        <v>723</v>
      </c>
      <c r="D70" s="296" t="s">
        <v>193</v>
      </c>
      <c r="E70" s="297">
        <v>20.895</v>
      </c>
      <c r="F70" s="297">
        <v>0</v>
      </c>
      <c r="G70" s="298">
        <f>E70*F70</f>
        <v>0</v>
      </c>
      <c r="H70" s="299">
        <v>6.9800000000000001E-3</v>
      </c>
      <c r="I70" s="300">
        <f>E70*H70</f>
        <v>0.14584710000000001</v>
      </c>
      <c r="J70" s="299">
        <v>0</v>
      </c>
      <c r="K70" s="300">
        <f>E70*J70</f>
        <v>0</v>
      </c>
      <c r="O70" s="292">
        <v>2</v>
      </c>
      <c r="AA70" s="261">
        <v>1</v>
      </c>
      <c r="AB70" s="261">
        <v>7</v>
      </c>
      <c r="AC70" s="261">
        <v>7</v>
      </c>
      <c r="AZ70" s="261">
        <v>2</v>
      </c>
      <c r="BA70" s="261">
        <f>IF(AZ70=1,G70,0)</f>
        <v>0</v>
      </c>
      <c r="BB70" s="261">
        <f>IF(AZ70=2,G70,0)</f>
        <v>0</v>
      </c>
      <c r="BC70" s="261">
        <f>IF(AZ70=3,G70,0)</f>
        <v>0</v>
      </c>
      <c r="BD70" s="261">
        <f>IF(AZ70=4,G70,0)</f>
        <v>0</v>
      </c>
      <c r="BE70" s="261">
        <f>IF(AZ70=5,G70,0)</f>
        <v>0</v>
      </c>
      <c r="CA70" s="292">
        <v>1</v>
      </c>
      <c r="CB70" s="292">
        <v>7</v>
      </c>
    </row>
    <row r="71" spans="1:80">
      <c r="A71" s="301"/>
      <c r="B71" s="304"/>
      <c r="C71" s="305" t="s">
        <v>724</v>
      </c>
      <c r="D71" s="306"/>
      <c r="E71" s="307">
        <v>20.895</v>
      </c>
      <c r="F71" s="308"/>
      <c r="G71" s="309"/>
      <c r="H71" s="310"/>
      <c r="I71" s="302"/>
      <c r="J71" s="311"/>
      <c r="K71" s="302"/>
      <c r="M71" s="303" t="s">
        <v>724</v>
      </c>
      <c r="O71" s="292"/>
    </row>
    <row r="72" spans="1:80" ht="22.5">
      <c r="A72" s="293">
        <v>31</v>
      </c>
      <c r="B72" s="294" t="s">
        <v>725</v>
      </c>
      <c r="C72" s="295" t="s">
        <v>726</v>
      </c>
      <c r="D72" s="296" t="s">
        <v>98</v>
      </c>
      <c r="E72" s="297">
        <v>1</v>
      </c>
      <c r="F72" s="297">
        <v>0</v>
      </c>
      <c r="G72" s="298">
        <f>E72*F72</f>
        <v>0</v>
      </c>
      <c r="H72" s="299">
        <v>3.8700000000000002E-3</v>
      </c>
      <c r="I72" s="300">
        <f>E72*H72</f>
        <v>3.8700000000000002E-3</v>
      </c>
      <c r="J72" s="299">
        <v>0</v>
      </c>
      <c r="K72" s="300">
        <f>E72*J72</f>
        <v>0</v>
      </c>
      <c r="O72" s="292">
        <v>2</v>
      </c>
      <c r="AA72" s="261">
        <v>1</v>
      </c>
      <c r="AB72" s="261">
        <v>7</v>
      </c>
      <c r="AC72" s="261">
        <v>7</v>
      </c>
      <c r="AZ72" s="261">
        <v>2</v>
      </c>
      <c r="BA72" s="261">
        <f>IF(AZ72=1,G72,0)</f>
        <v>0</v>
      </c>
      <c r="BB72" s="261">
        <f>IF(AZ72=2,G72,0)</f>
        <v>0</v>
      </c>
      <c r="BC72" s="261">
        <f>IF(AZ72=3,G72,0)</f>
        <v>0</v>
      </c>
      <c r="BD72" s="261">
        <f>IF(AZ72=4,G72,0)</f>
        <v>0</v>
      </c>
      <c r="BE72" s="261">
        <f>IF(AZ72=5,G72,0)</f>
        <v>0</v>
      </c>
      <c r="CA72" s="292">
        <v>1</v>
      </c>
      <c r="CB72" s="292">
        <v>7</v>
      </c>
    </row>
    <row r="73" spans="1:80">
      <c r="A73" s="293">
        <v>32</v>
      </c>
      <c r="B73" s="294" t="s">
        <v>727</v>
      </c>
      <c r="C73" s="295" t="s">
        <v>728</v>
      </c>
      <c r="D73" s="296" t="s">
        <v>376</v>
      </c>
      <c r="E73" s="297">
        <v>0.1700451</v>
      </c>
      <c r="F73" s="297">
        <v>0</v>
      </c>
      <c r="G73" s="298">
        <f>E73*F73</f>
        <v>0</v>
      </c>
      <c r="H73" s="299">
        <v>0</v>
      </c>
      <c r="I73" s="300">
        <f>E73*H73</f>
        <v>0</v>
      </c>
      <c r="J73" s="299"/>
      <c r="K73" s="300">
        <f>E73*J73</f>
        <v>0</v>
      </c>
      <c r="O73" s="292">
        <v>2</v>
      </c>
      <c r="AA73" s="261">
        <v>7</v>
      </c>
      <c r="AB73" s="261">
        <v>1001</v>
      </c>
      <c r="AC73" s="261">
        <v>5</v>
      </c>
      <c r="AZ73" s="261">
        <v>2</v>
      </c>
      <c r="BA73" s="261">
        <f>IF(AZ73=1,G73,0)</f>
        <v>0</v>
      </c>
      <c r="BB73" s="261">
        <f>IF(AZ73=2,G73,0)</f>
        <v>0</v>
      </c>
      <c r="BC73" s="261">
        <f>IF(AZ73=3,G73,0)</f>
        <v>0</v>
      </c>
      <c r="BD73" s="261">
        <f>IF(AZ73=4,G73,0)</f>
        <v>0</v>
      </c>
      <c r="BE73" s="261">
        <f>IF(AZ73=5,G73,0)</f>
        <v>0</v>
      </c>
      <c r="CA73" s="292">
        <v>7</v>
      </c>
      <c r="CB73" s="292">
        <v>1001</v>
      </c>
    </row>
    <row r="74" spans="1:80">
      <c r="A74" s="312"/>
      <c r="B74" s="313" t="s">
        <v>99</v>
      </c>
      <c r="C74" s="314" t="s">
        <v>379</v>
      </c>
      <c r="D74" s="315"/>
      <c r="E74" s="316"/>
      <c r="F74" s="317"/>
      <c r="G74" s="318">
        <f>SUM(G65:G73)</f>
        <v>0</v>
      </c>
      <c r="H74" s="319"/>
      <c r="I74" s="320">
        <f>SUM(I65:I73)</f>
        <v>0.17004510000000003</v>
      </c>
      <c r="J74" s="319"/>
      <c r="K74" s="320">
        <f>SUM(K65:K73)</f>
        <v>-8.4773999999999988E-2</v>
      </c>
      <c r="O74" s="292">
        <v>4</v>
      </c>
      <c r="BA74" s="321">
        <f>SUM(BA65:BA73)</f>
        <v>0</v>
      </c>
      <c r="BB74" s="321">
        <f>SUM(BB65:BB73)</f>
        <v>0</v>
      </c>
      <c r="BC74" s="321">
        <f>SUM(BC65:BC73)</f>
        <v>0</v>
      </c>
      <c r="BD74" s="321">
        <f>SUM(BD65:BD73)</f>
        <v>0</v>
      </c>
      <c r="BE74" s="321">
        <f>SUM(BE65:BE73)</f>
        <v>0</v>
      </c>
    </row>
    <row r="75" spans="1:80">
      <c r="A75" s="282" t="s">
        <v>97</v>
      </c>
      <c r="B75" s="283" t="s">
        <v>729</v>
      </c>
      <c r="C75" s="284" t="s">
        <v>730</v>
      </c>
      <c r="D75" s="285"/>
      <c r="E75" s="286"/>
      <c r="F75" s="286"/>
      <c r="G75" s="287"/>
      <c r="H75" s="288"/>
      <c r="I75" s="289"/>
      <c r="J75" s="290"/>
      <c r="K75" s="291"/>
      <c r="O75" s="292">
        <v>1</v>
      </c>
    </row>
    <row r="76" spans="1:80" ht="22.5">
      <c r="A76" s="293">
        <v>33</v>
      </c>
      <c r="B76" s="294" t="s">
        <v>732</v>
      </c>
      <c r="C76" s="295" t="s">
        <v>733</v>
      </c>
      <c r="D76" s="296" t="s">
        <v>164</v>
      </c>
      <c r="E76" s="297">
        <v>48.015000000000001</v>
      </c>
      <c r="F76" s="297">
        <v>0</v>
      </c>
      <c r="G76" s="298">
        <f>E76*F76</f>
        <v>0</v>
      </c>
      <c r="H76" s="299">
        <v>5.8549999999999998E-2</v>
      </c>
      <c r="I76" s="300">
        <f>E76*H76</f>
        <v>2.81127825</v>
      </c>
      <c r="J76" s="299">
        <v>0</v>
      </c>
      <c r="K76" s="300">
        <f>E76*J76</f>
        <v>0</v>
      </c>
      <c r="O76" s="292">
        <v>2</v>
      </c>
      <c r="AA76" s="261">
        <v>1</v>
      </c>
      <c r="AB76" s="261">
        <v>7</v>
      </c>
      <c r="AC76" s="261">
        <v>7</v>
      </c>
      <c r="AZ76" s="261">
        <v>2</v>
      </c>
      <c r="BA76" s="261">
        <f>IF(AZ76=1,G76,0)</f>
        <v>0</v>
      </c>
      <c r="BB76" s="261">
        <f>IF(AZ76=2,G76,0)</f>
        <v>0</v>
      </c>
      <c r="BC76" s="261">
        <f>IF(AZ76=3,G76,0)</f>
        <v>0</v>
      </c>
      <c r="BD76" s="261">
        <f>IF(AZ76=4,G76,0)</f>
        <v>0</v>
      </c>
      <c r="BE76" s="261">
        <f>IF(AZ76=5,G76,0)</f>
        <v>0</v>
      </c>
      <c r="CA76" s="292">
        <v>1</v>
      </c>
      <c r="CB76" s="292">
        <v>7</v>
      </c>
    </row>
    <row r="77" spans="1:80">
      <c r="A77" s="301"/>
      <c r="B77" s="304"/>
      <c r="C77" s="305" t="s">
        <v>667</v>
      </c>
      <c r="D77" s="306"/>
      <c r="E77" s="307">
        <v>48.015000000000001</v>
      </c>
      <c r="F77" s="308"/>
      <c r="G77" s="309"/>
      <c r="H77" s="310"/>
      <c r="I77" s="302"/>
      <c r="J77" s="311"/>
      <c r="K77" s="302"/>
      <c r="M77" s="303" t="s">
        <v>667</v>
      </c>
      <c r="O77" s="292"/>
    </row>
    <row r="78" spans="1:80">
      <c r="A78" s="293">
        <v>34</v>
      </c>
      <c r="B78" s="294" t="s">
        <v>734</v>
      </c>
      <c r="C78" s="295" t="s">
        <v>735</v>
      </c>
      <c r="D78" s="296" t="s">
        <v>164</v>
      </c>
      <c r="E78" s="297">
        <v>48.015000000000001</v>
      </c>
      <c r="F78" s="297">
        <v>0</v>
      </c>
      <c r="G78" s="298">
        <f>E78*F78</f>
        <v>0</v>
      </c>
      <c r="H78" s="299">
        <v>7.0000000000000007E-2</v>
      </c>
      <c r="I78" s="300">
        <f>E78*H78</f>
        <v>3.3610500000000005</v>
      </c>
      <c r="J78" s="299"/>
      <c r="K78" s="300">
        <f>E78*J78</f>
        <v>0</v>
      </c>
      <c r="O78" s="292">
        <v>2</v>
      </c>
      <c r="AA78" s="261">
        <v>3</v>
      </c>
      <c r="AB78" s="261">
        <v>7</v>
      </c>
      <c r="AC78" s="261">
        <v>59247240</v>
      </c>
      <c r="AZ78" s="261">
        <v>2</v>
      </c>
      <c r="BA78" s="261">
        <f>IF(AZ78=1,G78,0)</f>
        <v>0</v>
      </c>
      <c r="BB78" s="261">
        <f>IF(AZ78=2,G78,0)</f>
        <v>0</v>
      </c>
      <c r="BC78" s="261">
        <f>IF(AZ78=3,G78,0)</f>
        <v>0</v>
      </c>
      <c r="BD78" s="261">
        <f>IF(AZ78=4,G78,0)</f>
        <v>0</v>
      </c>
      <c r="BE78" s="261">
        <f>IF(AZ78=5,G78,0)</f>
        <v>0</v>
      </c>
      <c r="CA78" s="292">
        <v>3</v>
      </c>
      <c r="CB78" s="292">
        <v>7</v>
      </c>
    </row>
    <row r="79" spans="1:80">
      <c r="A79" s="301"/>
      <c r="B79" s="304"/>
      <c r="C79" s="305" t="s">
        <v>667</v>
      </c>
      <c r="D79" s="306"/>
      <c r="E79" s="307">
        <v>48.015000000000001</v>
      </c>
      <c r="F79" s="308"/>
      <c r="G79" s="309"/>
      <c r="H79" s="310"/>
      <c r="I79" s="302"/>
      <c r="J79" s="311"/>
      <c r="K79" s="302"/>
      <c r="M79" s="303" t="s">
        <v>667</v>
      </c>
      <c r="O79" s="292"/>
    </row>
    <row r="80" spans="1:80">
      <c r="A80" s="293">
        <v>35</v>
      </c>
      <c r="B80" s="294" t="s">
        <v>736</v>
      </c>
      <c r="C80" s="295" t="s">
        <v>737</v>
      </c>
      <c r="D80" s="296" t="s">
        <v>376</v>
      </c>
      <c r="E80" s="297">
        <v>6.1723282499999996</v>
      </c>
      <c r="F80" s="297">
        <v>0</v>
      </c>
      <c r="G80" s="298">
        <f>E80*F80</f>
        <v>0</v>
      </c>
      <c r="H80" s="299">
        <v>0</v>
      </c>
      <c r="I80" s="300">
        <f>E80*H80</f>
        <v>0</v>
      </c>
      <c r="J80" s="299"/>
      <c r="K80" s="300">
        <f>E80*J80</f>
        <v>0</v>
      </c>
      <c r="O80" s="292">
        <v>2</v>
      </c>
      <c r="AA80" s="261">
        <v>7</v>
      </c>
      <c r="AB80" s="261">
        <v>1001</v>
      </c>
      <c r="AC80" s="261">
        <v>5</v>
      </c>
      <c r="AZ80" s="261">
        <v>2</v>
      </c>
      <c r="BA80" s="261">
        <f>IF(AZ80=1,G80,0)</f>
        <v>0</v>
      </c>
      <c r="BB80" s="261">
        <f>IF(AZ80=2,G80,0)</f>
        <v>0</v>
      </c>
      <c r="BC80" s="261">
        <f>IF(AZ80=3,G80,0)</f>
        <v>0</v>
      </c>
      <c r="BD80" s="261">
        <f>IF(AZ80=4,G80,0)</f>
        <v>0</v>
      </c>
      <c r="BE80" s="261">
        <f>IF(AZ80=5,G80,0)</f>
        <v>0</v>
      </c>
      <c r="CA80" s="292">
        <v>7</v>
      </c>
      <c r="CB80" s="292">
        <v>1001</v>
      </c>
    </row>
    <row r="81" spans="1:80">
      <c r="A81" s="312"/>
      <c r="B81" s="313" t="s">
        <v>99</v>
      </c>
      <c r="C81" s="314" t="s">
        <v>731</v>
      </c>
      <c r="D81" s="315"/>
      <c r="E81" s="316"/>
      <c r="F81" s="317"/>
      <c r="G81" s="318">
        <f>SUM(G75:G80)</f>
        <v>0</v>
      </c>
      <c r="H81" s="319"/>
      <c r="I81" s="320">
        <f>SUM(I75:I80)</f>
        <v>6.1723282500000005</v>
      </c>
      <c r="J81" s="319"/>
      <c r="K81" s="320">
        <f>SUM(K75:K80)</f>
        <v>0</v>
      </c>
      <c r="O81" s="292">
        <v>4</v>
      </c>
      <c r="BA81" s="321">
        <f>SUM(BA75:BA80)</f>
        <v>0</v>
      </c>
      <c r="BB81" s="321">
        <f>SUM(BB75:BB80)</f>
        <v>0</v>
      </c>
      <c r="BC81" s="321">
        <f>SUM(BC75:BC80)</f>
        <v>0</v>
      </c>
      <c r="BD81" s="321">
        <f>SUM(BD75:BD80)</f>
        <v>0</v>
      </c>
      <c r="BE81" s="321">
        <f>SUM(BE75:BE80)</f>
        <v>0</v>
      </c>
    </row>
    <row r="82" spans="1:80">
      <c r="A82" s="282" t="s">
        <v>97</v>
      </c>
      <c r="B82" s="283" t="s">
        <v>443</v>
      </c>
      <c r="C82" s="284" t="s">
        <v>444</v>
      </c>
      <c r="D82" s="285"/>
      <c r="E82" s="286"/>
      <c r="F82" s="286"/>
      <c r="G82" s="287"/>
      <c r="H82" s="288"/>
      <c r="I82" s="289"/>
      <c r="J82" s="290"/>
      <c r="K82" s="291"/>
      <c r="O82" s="292">
        <v>1</v>
      </c>
    </row>
    <row r="83" spans="1:80">
      <c r="A83" s="293">
        <v>36</v>
      </c>
      <c r="B83" s="294" t="s">
        <v>448</v>
      </c>
      <c r="C83" s="295" t="s">
        <v>449</v>
      </c>
      <c r="D83" s="296" t="s">
        <v>376</v>
      </c>
      <c r="E83" s="297">
        <v>8.4774000000000002E-2</v>
      </c>
      <c r="F83" s="297">
        <v>0</v>
      </c>
      <c r="G83" s="298">
        <f>E83*F83</f>
        <v>0</v>
      </c>
      <c r="H83" s="299">
        <v>0</v>
      </c>
      <c r="I83" s="300">
        <f>E83*H83</f>
        <v>0</v>
      </c>
      <c r="J83" s="299"/>
      <c r="K83" s="300">
        <f>E83*J83</f>
        <v>0</v>
      </c>
      <c r="O83" s="292">
        <v>2</v>
      </c>
      <c r="AA83" s="261">
        <v>8</v>
      </c>
      <c r="AB83" s="261">
        <v>1</v>
      </c>
      <c r="AC83" s="261">
        <v>3</v>
      </c>
      <c r="AZ83" s="261">
        <v>1</v>
      </c>
      <c r="BA83" s="261">
        <f>IF(AZ83=1,G83,0)</f>
        <v>0</v>
      </c>
      <c r="BB83" s="261">
        <f>IF(AZ83=2,G83,0)</f>
        <v>0</v>
      </c>
      <c r="BC83" s="261">
        <f>IF(AZ83=3,G83,0)</f>
        <v>0</v>
      </c>
      <c r="BD83" s="261">
        <f>IF(AZ83=4,G83,0)</f>
        <v>0</v>
      </c>
      <c r="BE83" s="261">
        <f>IF(AZ83=5,G83,0)</f>
        <v>0</v>
      </c>
      <c r="CA83" s="292">
        <v>8</v>
      </c>
      <c r="CB83" s="292">
        <v>1</v>
      </c>
    </row>
    <row r="84" spans="1:80">
      <c r="A84" s="293">
        <v>37</v>
      </c>
      <c r="B84" s="294" t="s">
        <v>450</v>
      </c>
      <c r="C84" s="295" t="s">
        <v>451</v>
      </c>
      <c r="D84" s="296" t="s">
        <v>376</v>
      </c>
      <c r="E84" s="297">
        <v>1.2716099999999999</v>
      </c>
      <c r="F84" s="297">
        <v>0</v>
      </c>
      <c r="G84" s="298">
        <f>E84*F84</f>
        <v>0</v>
      </c>
      <c r="H84" s="299">
        <v>0</v>
      </c>
      <c r="I84" s="300">
        <f>E84*H84</f>
        <v>0</v>
      </c>
      <c r="J84" s="299"/>
      <c r="K84" s="300">
        <f>E84*J84</f>
        <v>0</v>
      </c>
      <c r="O84" s="292">
        <v>2</v>
      </c>
      <c r="AA84" s="261">
        <v>8</v>
      </c>
      <c r="AB84" s="261">
        <v>1</v>
      </c>
      <c r="AC84" s="261">
        <v>3</v>
      </c>
      <c r="AZ84" s="261">
        <v>1</v>
      </c>
      <c r="BA84" s="261">
        <f>IF(AZ84=1,G84,0)</f>
        <v>0</v>
      </c>
      <c r="BB84" s="261">
        <f>IF(AZ84=2,G84,0)</f>
        <v>0</v>
      </c>
      <c r="BC84" s="261">
        <f>IF(AZ84=3,G84,0)</f>
        <v>0</v>
      </c>
      <c r="BD84" s="261">
        <f>IF(AZ84=4,G84,0)</f>
        <v>0</v>
      </c>
      <c r="BE84" s="261">
        <f>IF(AZ84=5,G84,0)</f>
        <v>0</v>
      </c>
      <c r="CA84" s="292">
        <v>8</v>
      </c>
      <c r="CB84" s="292">
        <v>1</v>
      </c>
    </row>
    <row r="85" spans="1:80">
      <c r="A85" s="293">
        <v>38</v>
      </c>
      <c r="B85" s="294" t="s">
        <v>452</v>
      </c>
      <c r="C85" s="295" t="s">
        <v>453</v>
      </c>
      <c r="D85" s="296" t="s">
        <v>376</v>
      </c>
      <c r="E85" s="297">
        <v>8.4774000000000002E-2</v>
      </c>
      <c r="F85" s="297">
        <v>0</v>
      </c>
      <c r="G85" s="298">
        <f>E85*F85</f>
        <v>0</v>
      </c>
      <c r="H85" s="299">
        <v>0</v>
      </c>
      <c r="I85" s="300">
        <f>E85*H85</f>
        <v>0</v>
      </c>
      <c r="J85" s="299"/>
      <c r="K85" s="300">
        <f>E85*J85</f>
        <v>0</v>
      </c>
      <c r="O85" s="292">
        <v>2</v>
      </c>
      <c r="AA85" s="261">
        <v>8</v>
      </c>
      <c r="AB85" s="261">
        <v>0</v>
      </c>
      <c r="AC85" s="261">
        <v>3</v>
      </c>
      <c r="AZ85" s="261">
        <v>1</v>
      </c>
      <c r="BA85" s="261">
        <f>IF(AZ85=1,G85,0)</f>
        <v>0</v>
      </c>
      <c r="BB85" s="261">
        <f>IF(AZ85=2,G85,0)</f>
        <v>0</v>
      </c>
      <c r="BC85" s="261">
        <f>IF(AZ85=3,G85,0)</f>
        <v>0</v>
      </c>
      <c r="BD85" s="261">
        <f>IF(AZ85=4,G85,0)</f>
        <v>0</v>
      </c>
      <c r="BE85" s="261">
        <f>IF(AZ85=5,G85,0)</f>
        <v>0</v>
      </c>
      <c r="CA85" s="292">
        <v>8</v>
      </c>
      <c r="CB85" s="292">
        <v>0</v>
      </c>
    </row>
    <row r="86" spans="1:80">
      <c r="A86" s="293">
        <v>39</v>
      </c>
      <c r="B86" s="294" t="s">
        <v>454</v>
      </c>
      <c r="C86" s="295" t="s">
        <v>455</v>
      </c>
      <c r="D86" s="296" t="s">
        <v>376</v>
      </c>
      <c r="E86" s="297">
        <v>8.4774000000000002E-2</v>
      </c>
      <c r="F86" s="297">
        <v>0</v>
      </c>
      <c r="G86" s="298">
        <f>E86*F86</f>
        <v>0</v>
      </c>
      <c r="H86" s="299">
        <v>0</v>
      </c>
      <c r="I86" s="300">
        <f>E86*H86</f>
        <v>0</v>
      </c>
      <c r="J86" s="299"/>
      <c r="K86" s="300">
        <f>E86*J86</f>
        <v>0</v>
      </c>
      <c r="O86" s="292">
        <v>2</v>
      </c>
      <c r="AA86" s="261">
        <v>8</v>
      </c>
      <c r="AB86" s="261">
        <v>1</v>
      </c>
      <c r="AC86" s="261">
        <v>3</v>
      </c>
      <c r="AZ86" s="261">
        <v>1</v>
      </c>
      <c r="BA86" s="261">
        <f>IF(AZ86=1,G86,0)</f>
        <v>0</v>
      </c>
      <c r="BB86" s="261">
        <f>IF(AZ86=2,G86,0)</f>
        <v>0</v>
      </c>
      <c r="BC86" s="261">
        <f>IF(AZ86=3,G86,0)</f>
        <v>0</v>
      </c>
      <c r="BD86" s="261">
        <f>IF(AZ86=4,G86,0)</f>
        <v>0</v>
      </c>
      <c r="BE86" s="261">
        <f>IF(AZ86=5,G86,0)</f>
        <v>0</v>
      </c>
      <c r="CA86" s="292">
        <v>8</v>
      </c>
      <c r="CB86" s="292">
        <v>1</v>
      </c>
    </row>
    <row r="87" spans="1:80">
      <c r="A87" s="312"/>
      <c r="B87" s="313" t="s">
        <v>99</v>
      </c>
      <c r="C87" s="314" t="s">
        <v>445</v>
      </c>
      <c r="D87" s="315"/>
      <c r="E87" s="316"/>
      <c r="F87" s="317"/>
      <c r="G87" s="318">
        <f>SUM(G82:G86)</f>
        <v>0</v>
      </c>
      <c r="H87" s="319"/>
      <c r="I87" s="320">
        <f>SUM(I82:I86)</f>
        <v>0</v>
      </c>
      <c r="J87" s="319"/>
      <c r="K87" s="320">
        <f>SUM(K82:K86)</f>
        <v>0</v>
      </c>
      <c r="O87" s="292">
        <v>4</v>
      </c>
      <c r="BA87" s="321">
        <f>SUM(BA82:BA86)</f>
        <v>0</v>
      </c>
      <c r="BB87" s="321">
        <f>SUM(BB82:BB86)</f>
        <v>0</v>
      </c>
      <c r="BC87" s="321">
        <f>SUM(BC82:BC86)</f>
        <v>0</v>
      </c>
      <c r="BD87" s="321">
        <f>SUM(BD82:BD86)</f>
        <v>0</v>
      </c>
      <c r="BE87" s="321">
        <f>SUM(BE82:BE86)</f>
        <v>0</v>
      </c>
    </row>
    <row r="88" spans="1:80">
      <c r="E88" s="261"/>
    </row>
    <row r="89" spans="1:80">
      <c r="E89" s="261"/>
    </row>
    <row r="90" spans="1:80">
      <c r="E90" s="261"/>
    </row>
    <row r="91" spans="1:80">
      <c r="E91" s="261"/>
    </row>
    <row r="92" spans="1:80">
      <c r="E92" s="261"/>
    </row>
    <row r="93" spans="1:80">
      <c r="E93" s="261"/>
    </row>
    <row r="94" spans="1:80">
      <c r="E94" s="261"/>
    </row>
    <row r="95" spans="1:80">
      <c r="E95" s="261"/>
    </row>
    <row r="96" spans="1:80">
      <c r="E96" s="261"/>
    </row>
    <row r="97" spans="1:7">
      <c r="E97" s="261"/>
    </row>
    <row r="98" spans="1:7">
      <c r="E98" s="261"/>
    </row>
    <row r="99" spans="1:7">
      <c r="E99" s="261"/>
    </row>
    <row r="100" spans="1:7">
      <c r="E100" s="261"/>
    </row>
    <row r="101" spans="1:7">
      <c r="E101" s="261"/>
    </row>
    <row r="102" spans="1:7">
      <c r="E102" s="261"/>
    </row>
    <row r="103" spans="1:7">
      <c r="E103" s="261"/>
    </row>
    <row r="104" spans="1:7">
      <c r="E104" s="261"/>
    </row>
    <row r="105" spans="1:7">
      <c r="E105" s="261"/>
    </row>
    <row r="106" spans="1:7">
      <c r="E106" s="261"/>
    </row>
    <row r="107" spans="1:7">
      <c r="E107" s="261"/>
    </row>
    <row r="108" spans="1:7">
      <c r="E108" s="261"/>
    </row>
    <row r="109" spans="1:7">
      <c r="E109" s="261"/>
    </row>
    <row r="110" spans="1:7">
      <c r="E110" s="261"/>
    </row>
    <row r="111" spans="1:7">
      <c r="A111" s="311"/>
      <c r="B111" s="311"/>
      <c r="C111" s="311"/>
      <c r="D111" s="311"/>
      <c r="E111" s="311"/>
      <c r="F111" s="311"/>
      <c r="G111" s="311"/>
    </row>
    <row r="112" spans="1:7">
      <c r="A112" s="311"/>
      <c r="B112" s="311"/>
      <c r="C112" s="311"/>
      <c r="D112" s="311"/>
      <c r="E112" s="311"/>
      <c r="F112" s="311"/>
      <c r="G112" s="311"/>
    </row>
    <row r="113" spans="1:7">
      <c r="A113" s="311"/>
      <c r="B113" s="311"/>
      <c r="C113" s="311"/>
      <c r="D113" s="311"/>
      <c r="E113" s="311"/>
      <c r="F113" s="311"/>
      <c r="G113" s="311"/>
    </row>
    <row r="114" spans="1:7">
      <c r="A114" s="311"/>
      <c r="B114" s="311"/>
      <c r="C114" s="311"/>
      <c r="D114" s="311"/>
      <c r="E114" s="311"/>
      <c r="F114" s="311"/>
      <c r="G114" s="311"/>
    </row>
    <row r="115" spans="1:7">
      <c r="E115" s="261"/>
    </row>
    <row r="116" spans="1:7">
      <c r="E116" s="261"/>
    </row>
    <row r="117" spans="1:7">
      <c r="E117" s="261"/>
    </row>
    <row r="118" spans="1:7">
      <c r="E118" s="261"/>
    </row>
    <row r="119" spans="1:7">
      <c r="E119" s="261"/>
    </row>
    <row r="120" spans="1:7">
      <c r="E120" s="261"/>
    </row>
    <row r="121" spans="1:7">
      <c r="E121" s="261"/>
    </row>
    <row r="122" spans="1:7">
      <c r="E122" s="261"/>
    </row>
    <row r="123" spans="1:7">
      <c r="E123" s="261"/>
    </row>
    <row r="124" spans="1:7">
      <c r="E124" s="261"/>
    </row>
    <row r="125" spans="1:7">
      <c r="E125" s="261"/>
    </row>
    <row r="126" spans="1:7">
      <c r="E126" s="261"/>
    </row>
    <row r="127" spans="1:7">
      <c r="E127" s="261"/>
    </row>
    <row r="128" spans="1:7">
      <c r="E128" s="261"/>
    </row>
    <row r="129" spans="5:5">
      <c r="E129" s="261"/>
    </row>
    <row r="130" spans="5:5">
      <c r="E130" s="261"/>
    </row>
    <row r="131" spans="5:5">
      <c r="E131" s="261"/>
    </row>
    <row r="132" spans="5:5">
      <c r="E132" s="261"/>
    </row>
    <row r="133" spans="5:5">
      <c r="E133" s="261"/>
    </row>
    <row r="134" spans="5:5">
      <c r="E134" s="261"/>
    </row>
    <row r="135" spans="5:5">
      <c r="E135" s="261"/>
    </row>
    <row r="136" spans="5:5">
      <c r="E136" s="261"/>
    </row>
    <row r="137" spans="5:5">
      <c r="E137" s="261"/>
    </row>
    <row r="138" spans="5:5">
      <c r="E138" s="261"/>
    </row>
    <row r="139" spans="5:5">
      <c r="E139" s="261"/>
    </row>
    <row r="140" spans="5:5">
      <c r="E140" s="261"/>
    </row>
    <row r="141" spans="5:5">
      <c r="E141" s="261"/>
    </row>
    <row r="142" spans="5:5">
      <c r="E142" s="261"/>
    </row>
    <row r="143" spans="5:5">
      <c r="E143" s="261"/>
    </row>
    <row r="144" spans="5:5">
      <c r="E144" s="261"/>
    </row>
    <row r="145" spans="1:7">
      <c r="E145" s="261"/>
    </row>
    <row r="146" spans="1:7">
      <c r="A146" s="322"/>
      <c r="B146" s="322"/>
    </row>
    <row r="147" spans="1:7">
      <c r="A147" s="311"/>
      <c r="B147" s="311"/>
      <c r="C147" s="323"/>
      <c r="D147" s="323"/>
      <c r="E147" s="324"/>
      <c r="F147" s="323"/>
      <c r="G147" s="325"/>
    </row>
    <row r="148" spans="1:7">
      <c r="A148" s="326"/>
      <c r="B148" s="326"/>
      <c r="C148" s="311"/>
      <c r="D148" s="311"/>
      <c r="E148" s="327"/>
      <c r="F148" s="311"/>
      <c r="G148" s="311"/>
    </row>
    <row r="149" spans="1:7">
      <c r="A149" s="311"/>
      <c r="B149" s="311"/>
      <c r="C149" s="311"/>
      <c r="D149" s="311"/>
      <c r="E149" s="327"/>
      <c r="F149" s="311"/>
      <c r="G149" s="311"/>
    </row>
    <row r="150" spans="1:7">
      <c r="A150" s="311"/>
      <c r="B150" s="311"/>
      <c r="C150" s="311"/>
      <c r="D150" s="311"/>
      <c r="E150" s="327"/>
      <c r="F150" s="311"/>
      <c r="G150" s="311"/>
    </row>
    <row r="151" spans="1:7">
      <c r="A151" s="311"/>
      <c r="B151" s="311"/>
      <c r="C151" s="311"/>
      <c r="D151" s="311"/>
      <c r="E151" s="327"/>
      <c r="F151" s="311"/>
      <c r="G151" s="311"/>
    </row>
    <row r="152" spans="1:7">
      <c r="A152" s="311"/>
      <c r="B152" s="311"/>
      <c r="C152" s="311"/>
      <c r="D152" s="311"/>
      <c r="E152" s="327"/>
      <c r="F152" s="311"/>
      <c r="G152" s="311"/>
    </row>
    <row r="153" spans="1:7">
      <c r="A153" s="311"/>
      <c r="B153" s="311"/>
      <c r="C153" s="311"/>
      <c r="D153" s="311"/>
      <c r="E153" s="327"/>
      <c r="F153" s="311"/>
      <c r="G153" s="311"/>
    </row>
    <row r="154" spans="1:7">
      <c r="A154" s="311"/>
      <c r="B154" s="311"/>
      <c r="C154" s="311"/>
      <c r="D154" s="311"/>
      <c r="E154" s="327"/>
      <c r="F154" s="311"/>
      <c r="G154" s="311"/>
    </row>
    <row r="155" spans="1:7">
      <c r="A155" s="311"/>
      <c r="B155" s="311"/>
      <c r="C155" s="311"/>
      <c r="D155" s="311"/>
      <c r="E155" s="327"/>
      <c r="F155" s="311"/>
      <c r="G155" s="311"/>
    </row>
    <row r="156" spans="1:7">
      <c r="A156" s="311"/>
      <c r="B156" s="311"/>
      <c r="C156" s="311"/>
      <c r="D156" s="311"/>
      <c r="E156" s="327"/>
      <c r="F156" s="311"/>
      <c r="G156" s="311"/>
    </row>
    <row r="157" spans="1:7">
      <c r="A157" s="311"/>
      <c r="B157" s="311"/>
      <c r="C157" s="311"/>
      <c r="D157" s="311"/>
      <c r="E157" s="327"/>
      <c r="F157" s="311"/>
      <c r="G157" s="311"/>
    </row>
    <row r="158" spans="1:7">
      <c r="A158" s="311"/>
      <c r="B158" s="311"/>
      <c r="C158" s="311"/>
      <c r="D158" s="311"/>
      <c r="E158" s="327"/>
      <c r="F158" s="311"/>
      <c r="G158" s="311"/>
    </row>
    <row r="159" spans="1:7">
      <c r="A159" s="311"/>
      <c r="B159" s="311"/>
      <c r="C159" s="311"/>
      <c r="D159" s="311"/>
      <c r="E159" s="327"/>
      <c r="F159" s="311"/>
      <c r="G159" s="311"/>
    </row>
    <row r="160" spans="1:7">
      <c r="A160" s="311"/>
      <c r="B160" s="311"/>
      <c r="C160" s="311"/>
      <c r="D160" s="311"/>
      <c r="E160" s="327"/>
      <c r="F160" s="311"/>
      <c r="G160" s="311"/>
    </row>
  </sheetData>
  <mergeCells count="30">
    <mergeCell ref="C77:D77"/>
    <mergeCell ref="C79:D79"/>
    <mergeCell ref="C67:D67"/>
    <mergeCell ref="C69:D69"/>
    <mergeCell ref="C71:D71"/>
    <mergeCell ref="C43:D43"/>
    <mergeCell ref="C45:D45"/>
    <mergeCell ref="C47:D47"/>
    <mergeCell ref="C49:D49"/>
    <mergeCell ref="C51:D51"/>
    <mergeCell ref="C53:D53"/>
    <mergeCell ref="C55:D55"/>
    <mergeCell ref="C57:D57"/>
    <mergeCell ref="C28:D28"/>
    <mergeCell ref="C30:D30"/>
    <mergeCell ref="C32:D32"/>
    <mergeCell ref="C34:D34"/>
    <mergeCell ref="C36:D36"/>
    <mergeCell ref="C38:D38"/>
    <mergeCell ref="C17:D17"/>
    <mergeCell ref="C19:D19"/>
    <mergeCell ref="C23:D23"/>
    <mergeCell ref="A1:G1"/>
    <mergeCell ref="A3:B3"/>
    <mergeCell ref="A4:B4"/>
    <mergeCell ref="E4:G4"/>
    <mergeCell ref="C9:D9"/>
    <mergeCell ref="C11:D11"/>
    <mergeCell ref="C13:D13"/>
    <mergeCell ref="C15:D15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List25"/>
  <dimension ref="A1:BE51"/>
  <sheetViews>
    <sheetView topLeftCell="A34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739</v>
      </c>
      <c r="D2" s="105" t="s">
        <v>740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739</v>
      </c>
      <c r="B5" s="118"/>
      <c r="C5" s="119" t="s">
        <v>740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04 SO 04 Rek'!E21</f>
        <v>0</v>
      </c>
      <c r="D15" s="160" t="str">
        <f>'SO 04 SO 04 Rek'!A26</f>
        <v>Ztížené výrobní podmínky</v>
      </c>
      <c r="E15" s="161"/>
      <c r="F15" s="162"/>
      <c r="G15" s="159">
        <f>'SO 04 SO 04 Rek'!I26</f>
        <v>0</v>
      </c>
    </row>
    <row r="16" spans="1:57" ht="15.95" customHeight="1">
      <c r="A16" s="157" t="s">
        <v>52</v>
      </c>
      <c r="B16" s="158" t="s">
        <v>53</v>
      </c>
      <c r="C16" s="159">
        <f>'SO 04 SO 04 Rek'!F21</f>
        <v>0</v>
      </c>
      <c r="D16" s="109" t="str">
        <f>'SO 04 SO 04 Rek'!A27</f>
        <v>Oborová přirážka</v>
      </c>
      <c r="E16" s="163"/>
      <c r="F16" s="164"/>
      <c r="G16" s="159">
        <f>'SO 04 SO 04 Rek'!I27</f>
        <v>0</v>
      </c>
    </row>
    <row r="17" spans="1:7" ht="15.95" customHeight="1">
      <c r="A17" s="157" t="s">
        <v>54</v>
      </c>
      <c r="B17" s="158" t="s">
        <v>55</v>
      </c>
      <c r="C17" s="159">
        <f>'SO 04 SO 04 Rek'!H21</f>
        <v>0</v>
      </c>
      <c r="D17" s="109" t="str">
        <f>'SO 04 SO 04 Rek'!A28</f>
        <v>Přesun stavebních kapacit</v>
      </c>
      <c r="E17" s="163"/>
      <c r="F17" s="164"/>
      <c r="G17" s="159">
        <f>'SO 04 SO 04 Rek'!I28</f>
        <v>0</v>
      </c>
    </row>
    <row r="18" spans="1:7" ht="15.95" customHeight="1">
      <c r="A18" s="165" t="s">
        <v>56</v>
      </c>
      <c r="B18" s="166" t="s">
        <v>57</v>
      </c>
      <c r="C18" s="159">
        <f>'SO 04 SO 04 Rek'!G21</f>
        <v>0</v>
      </c>
      <c r="D18" s="109" t="str">
        <f>'SO 04 SO 04 Rek'!A29</f>
        <v>Mimostaveništní doprava</v>
      </c>
      <c r="E18" s="163"/>
      <c r="F18" s="164"/>
      <c r="G18" s="159">
        <f>'SO 04 SO 04 Rek'!I29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04 SO 04 Rek'!A30</f>
        <v>Zařízení staveniště</v>
      </c>
      <c r="E19" s="163"/>
      <c r="F19" s="164"/>
      <c r="G19" s="159">
        <f>'SO 04 SO 04 Rek'!I30</f>
        <v>0</v>
      </c>
    </row>
    <row r="20" spans="1:7" ht="15.95" customHeight="1">
      <c r="A20" s="167"/>
      <c r="B20" s="158"/>
      <c r="C20" s="159"/>
      <c r="D20" s="109" t="str">
        <f>'SO 04 SO 04 Rek'!A31</f>
        <v>Provoz investora</v>
      </c>
      <c r="E20" s="163"/>
      <c r="F20" s="164"/>
      <c r="G20" s="159">
        <f>'SO 04 SO 04 Rek'!I31</f>
        <v>0</v>
      </c>
    </row>
    <row r="21" spans="1:7" ht="15.95" customHeight="1">
      <c r="A21" s="167" t="s">
        <v>29</v>
      </c>
      <c r="B21" s="158"/>
      <c r="C21" s="159">
        <f>'SO 04 SO 04 Rek'!I21</f>
        <v>0</v>
      </c>
      <c r="D21" s="109" t="str">
        <f>'SO 04 SO 04 Rek'!A32</f>
        <v>Kompletační činnost (IČD)</v>
      </c>
      <c r="E21" s="163"/>
      <c r="F21" s="164"/>
      <c r="G21" s="159">
        <f>'SO 04 SO 04 Rek'!I32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04 SO 04 Rek'!H34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 t="s">
        <v>656</v>
      </c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codeName="List35"/>
  <dimension ref="A1:BE85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9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739</v>
      </c>
      <c r="I1" s="212"/>
    </row>
    <row r="2" spans="1:9" ht="13.5" thickBot="1">
      <c r="A2" s="213" t="s">
        <v>76</v>
      </c>
      <c r="B2" s="214"/>
      <c r="C2" s="215" t="s">
        <v>741</v>
      </c>
      <c r="D2" s="216"/>
      <c r="E2" s="217"/>
      <c r="F2" s="216"/>
      <c r="G2" s="218" t="s">
        <v>740</v>
      </c>
      <c r="H2" s="219"/>
      <c r="I2" s="220"/>
    </row>
    <row r="3" spans="1:9" ht="13.5" thickTop="1">
      <c r="F3" s="137"/>
    </row>
    <row r="4" spans="1:9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9" ht="13.5" thickBot="1"/>
    <row r="6" spans="1:9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9" s="137" customFormat="1">
      <c r="A7" s="328" t="str">
        <f>'SO 04 SO 04 Pol'!B7</f>
        <v>3</v>
      </c>
      <c r="B7" s="70" t="str">
        <f>'SO 04 SO 04 Pol'!C7</f>
        <v>Svislé a kompletní konstrukce</v>
      </c>
      <c r="D7" s="230"/>
      <c r="E7" s="329">
        <f>'SO 04 SO 04 Pol'!BA13</f>
        <v>0</v>
      </c>
      <c r="F7" s="330">
        <f>'SO 04 SO 04 Pol'!BB13</f>
        <v>0</v>
      </c>
      <c r="G7" s="330">
        <f>'SO 04 SO 04 Pol'!BC13</f>
        <v>0</v>
      </c>
      <c r="H7" s="330">
        <f>'SO 04 SO 04 Pol'!BD13</f>
        <v>0</v>
      </c>
      <c r="I7" s="331">
        <f>'SO 04 SO 04 Pol'!BE13</f>
        <v>0</v>
      </c>
    </row>
    <row r="8" spans="1:9" s="137" customFormat="1">
      <c r="A8" s="328" t="str">
        <f>'SO 04 SO 04 Pol'!B14</f>
        <v>4</v>
      </c>
      <c r="B8" s="70" t="str">
        <f>'SO 04 SO 04 Pol'!C14</f>
        <v>Vodorovné konstrukce</v>
      </c>
      <c r="D8" s="230"/>
      <c r="E8" s="329">
        <f>'SO 04 SO 04 Pol'!BA18</f>
        <v>0</v>
      </c>
      <c r="F8" s="330">
        <f>'SO 04 SO 04 Pol'!BB18</f>
        <v>0</v>
      </c>
      <c r="G8" s="330">
        <f>'SO 04 SO 04 Pol'!BC18</f>
        <v>0</v>
      </c>
      <c r="H8" s="330">
        <f>'SO 04 SO 04 Pol'!BD18</f>
        <v>0</v>
      </c>
      <c r="I8" s="331">
        <f>'SO 04 SO 04 Pol'!BE18</f>
        <v>0</v>
      </c>
    </row>
    <row r="9" spans="1:9" s="137" customFormat="1">
      <c r="A9" s="328" t="str">
        <f>'SO 04 SO 04 Pol'!B19</f>
        <v>61</v>
      </c>
      <c r="B9" s="70" t="str">
        <f>'SO 04 SO 04 Pol'!C19</f>
        <v>Upravy povrchů vnitřní</v>
      </c>
      <c r="D9" s="230"/>
      <c r="E9" s="329">
        <f>'SO 04 SO 04 Pol'!BA25</f>
        <v>0</v>
      </c>
      <c r="F9" s="330">
        <f>'SO 04 SO 04 Pol'!BB25</f>
        <v>0</v>
      </c>
      <c r="G9" s="330">
        <f>'SO 04 SO 04 Pol'!BC25</f>
        <v>0</v>
      </c>
      <c r="H9" s="330">
        <f>'SO 04 SO 04 Pol'!BD25</f>
        <v>0</v>
      </c>
      <c r="I9" s="331">
        <f>'SO 04 SO 04 Pol'!BE25</f>
        <v>0</v>
      </c>
    </row>
    <row r="10" spans="1:9" s="137" customFormat="1">
      <c r="A10" s="328" t="str">
        <f>'SO 04 SO 04 Pol'!B26</f>
        <v>94</v>
      </c>
      <c r="B10" s="70" t="str">
        <f>'SO 04 SO 04 Pol'!C26</f>
        <v>Lešení a stavební výtahy</v>
      </c>
      <c r="D10" s="230"/>
      <c r="E10" s="329">
        <f>'SO 04 SO 04 Pol'!BA29</f>
        <v>0</v>
      </c>
      <c r="F10" s="330">
        <f>'SO 04 SO 04 Pol'!BB29</f>
        <v>0</v>
      </c>
      <c r="G10" s="330">
        <f>'SO 04 SO 04 Pol'!BC29</f>
        <v>0</v>
      </c>
      <c r="H10" s="330">
        <f>'SO 04 SO 04 Pol'!BD29</f>
        <v>0</v>
      </c>
      <c r="I10" s="331">
        <f>'SO 04 SO 04 Pol'!BE29</f>
        <v>0</v>
      </c>
    </row>
    <row r="11" spans="1:9" s="137" customFormat="1">
      <c r="A11" s="328" t="str">
        <f>'SO 04 SO 04 Pol'!B30</f>
        <v>95</v>
      </c>
      <c r="B11" s="70" t="str">
        <f>'SO 04 SO 04 Pol'!C30</f>
        <v>Dokončovací konstrukce na pozemních stavbách</v>
      </c>
      <c r="D11" s="230"/>
      <c r="E11" s="329">
        <f>'SO 04 SO 04 Pol'!BA33</f>
        <v>0</v>
      </c>
      <c r="F11" s="330">
        <f>'SO 04 SO 04 Pol'!BB33</f>
        <v>0</v>
      </c>
      <c r="G11" s="330">
        <f>'SO 04 SO 04 Pol'!BC33</f>
        <v>0</v>
      </c>
      <c r="H11" s="330">
        <f>'SO 04 SO 04 Pol'!BD33</f>
        <v>0</v>
      </c>
      <c r="I11" s="331">
        <f>'SO 04 SO 04 Pol'!BE33</f>
        <v>0</v>
      </c>
    </row>
    <row r="12" spans="1:9" s="137" customFormat="1">
      <c r="A12" s="328" t="str">
        <f>'SO 04 SO 04 Pol'!B34</f>
        <v>96</v>
      </c>
      <c r="B12" s="70" t="str">
        <f>'SO 04 SO 04 Pol'!C34</f>
        <v>Bourání konstrukcí</v>
      </c>
      <c r="D12" s="230"/>
      <c r="E12" s="329">
        <f>'SO 04 SO 04 Pol'!BA36</f>
        <v>0</v>
      </c>
      <c r="F12" s="330">
        <f>'SO 04 SO 04 Pol'!BB36</f>
        <v>0</v>
      </c>
      <c r="G12" s="330">
        <f>'SO 04 SO 04 Pol'!BC36</f>
        <v>0</v>
      </c>
      <c r="H12" s="330">
        <f>'SO 04 SO 04 Pol'!BD36</f>
        <v>0</v>
      </c>
      <c r="I12" s="331">
        <f>'SO 04 SO 04 Pol'!BE36</f>
        <v>0</v>
      </c>
    </row>
    <row r="13" spans="1:9" s="137" customFormat="1">
      <c r="A13" s="328" t="str">
        <f>'SO 04 SO 04 Pol'!B37</f>
        <v>99</v>
      </c>
      <c r="B13" s="70" t="str">
        <f>'SO 04 SO 04 Pol'!C37</f>
        <v>Staveništní přesun hmot</v>
      </c>
      <c r="D13" s="230"/>
      <c r="E13" s="329">
        <f>'SO 04 SO 04 Pol'!BA39</f>
        <v>0</v>
      </c>
      <c r="F13" s="330">
        <f>'SO 04 SO 04 Pol'!BB39</f>
        <v>0</v>
      </c>
      <c r="G13" s="330">
        <f>'SO 04 SO 04 Pol'!BC39</f>
        <v>0</v>
      </c>
      <c r="H13" s="330">
        <f>'SO 04 SO 04 Pol'!BD39</f>
        <v>0</v>
      </c>
      <c r="I13" s="331">
        <f>'SO 04 SO 04 Pol'!BE39</f>
        <v>0</v>
      </c>
    </row>
    <row r="14" spans="1:9" s="137" customFormat="1">
      <c r="A14" s="328" t="str">
        <f>'SO 04 SO 04 Pol'!B40</f>
        <v>713</v>
      </c>
      <c r="B14" s="70" t="str">
        <f>'SO 04 SO 04 Pol'!C40</f>
        <v>Izolace tepelné</v>
      </c>
      <c r="D14" s="230"/>
      <c r="E14" s="329">
        <f>'SO 04 SO 04 Pol'!BA72</f>
        <v>0</v>
      </c>
      <c r="F14" s="330">
        <f>'SO 04 SO 04 Pol'!BB72</f>
        <v>0</v>
      </c>
      <c r="G14" s="330">
        <f>'SO 04 SO 04 Pol'!BC72</f>
        <v>0</v>
      </c>
      <c r="H14" s="330">
        <f>'SO 04 SO 04 Pol'!BD72</f>
        <v>0</v>
      </c>
      <c r="I14" s="331">
        <f>'SO 04 SO 04 Pol'!BE72</f>
        <v>0</v>
      </c>
    </row>
    <row r="15" spans="1:9" s="137" customFormat="1">
      <c r="A15" s="328" t="str">
        <f>'SO 04 SO 04 Pol'!B73</f>
        <v>762</v>
      </c>
      <c r="B15" s="70" t="str">
        <f>'SO 04 SO 04 Pol'!C73</f>
        <v>Konstrukce tesařské</v>
      </c>
      <c r="D15" s="230"/>
      <c r="E15" s="329">
        <f>'SO 04 SO 04 Pol'!BA114</f>
        <v>0</v>
      </c>
      <c r="F15" s="330">
        <f>'SO 04 SO 04 Pol'!BB114</f>
        <v>0</v>
      </c>
      <c r="G15" s="330">
        <f>'SO 04 SO 04 Pol'!BC114</f>
        <v>0</v>
      </c>
      <c r="H15" s="330">
        <f>'SO 04 SO 04 Pol'!BD114</f>
        <v>0</v>
      </c>
      <c r="I15" s="331">
        <f>'SO 04 SO 04 Pol'!BE114</f>
        <v>0</v>
      </c>
    </row>
    <row r="16" spans="1:9" s="137" customFormat="1">
      <c r="A16" s="328" t="str">
        <f>'SO 04 SO 04 Pol'!B115</f>
        <v>764</v>
      </c>
      <c r="B16" s="70" t="str">
        <f>'SO 04 SO 04 Pol'!C115</f>
        <v>Konstrukce klempířské</v>
      </c>
      <c r="D16" s="230"/>
      <c r="E16" s="329">
        <f>'SO 04 SO 04 Pol'!BA120</f>
        <v>0</v>
      </c>
      <c r="F16" s="330">
        <f>'SO 04 SO 04 Pol'!BB120</f>
        <v>0</v>
      </c>
      <c r="G16" s="330">
        <f>'SO 04 SO 04 Pol'!BC120</f>
        <v>0</v>
      </c>
      <c r="H16" s="330">
        <f>'SO 04 SO 04 Pol'!BD120</f>
        <v>0</v>
      </c>
      <c r="I16" s="331">
        <f>'SO 04 SO 04 Pol'!BE120</f>
        <v>0</v>
      </c>
    </row>
    <row r="17" spans="1:57" s="137" customFormat="1">
      <c r="A17" s="328" t="str">
        <f>'SO 04 SO 04 Pol'!B121</f>
        <v>766</v>
      </c>
      <c r="B17" s="70" t="str">
        <f>'SO 04 SO 04 Pol'!C121</f>
        <v>Konstrukce truhlářské</v>
      </c>
      <c r="D17" s="230"/>
      <c r="E17" s="329">
        <f>'SO 04 SO 04 Pol'!BA134</f>
        <v>0</v>
      </c>
      <c r="F17" s="330">
        <f>'SO 04 SO 04 Pol'!BB134</f>
        <v>0</v>
      </c>
      <c r="G17" s="330">
        <f>'SO 04 SO 04 Pol'!BC134</f>
        <v>0</v>
      </c>
      <c r="H17" s="330">
        <f>'SO 04 SO 04 Pol'!BD134</f>
        <v>0</v>
      </c>
      <c r="I17" s="331">
        <f>'SO 04 SO 04 Pol'!BE134</f>
        <v>0</v>
      </c>
    </row>
    <row r="18" spans="1:57" s="137" customFormat="1">
      <c r="A18" s="328" t="str">
        <f>'SO 04 SO 04 Pol'!B135</f>
        <v>783</v>
      </c>
      <c r="B18" s="70" t="str">
        <f>'SO 04 SO 04 Pol'!C135</f>
        <v>Nátěry</v>
      </c>
      <c r="D18" s="230"/>
      <c r="E18" s="329">
        <f>'SO 04 SO 04 Pol'!BA138</f>
        <v>0</v>
      </c>
      <c r="F18" s="330">
        <f>'SO 04 SO 04 Pol'!BB138</f>
        <v>0</v>
      </c>
      <c r="G18" s="330">
        <f>'SO 04 SO 04 Pol'!BC138</f>
        <v>0</v>
      </c>
      <c r="H18" s="330">
        <f>'SO 04 SO 04 Pol'!BD138</f>
        <v>0</v>
      </c>
      <c r="I18" s="331">
        <f>'SO 04 SO 04 Pol'!BE138</f>
        <v>0</v>
      </c>
    </row>
    <row r="19" spans="1:57" s="137" customFormat="1">
      <c r="A19" s="328" t="str">
        <f>'SO 04 SO 04 Pol'!B139</f>
        <v>784</v>
      </c>
      <c r="B19" s="70" t="str">
        <f>'SO 04 SO 04 Pol'!C139</f>
        <v>Malby</v>
      </c>
      <c r="D19" s="230"/>
      <c r="E19" s="329">
        <f>'SO 04 SO 04 Pol'!BA149</f>
        <v>0</v>
      </c>
      <c r="F19" s="330">
        <f>'SO 04 SO 04 Pol'!BB149</f>
        <v>0</v>
      </c>
      <c r="G19" s="330">
        <f>'SO 04 SO 04 Pol'!BC149</f>
        <v>0</v>
      </c>
      <c r="H19" s="330">
        <f>'SO 04 SO 04 Pol'!BD149</f>
        <v>0</v>
      </c>
      <c r="I19" s="331">
        <f>'SO 04 SO 04 Pol'!BE149</f>
        <v>0</v>
      </c>
    </row>
    <row r="20" spans="1:57" s="137" customFormat="1" ht="13.5" thickBot="1">
      <c r="A20" s="328" t="str">
        <f>'SO 04 SO 04 Pol'!B150</f>
        <v>D96</v>
      </c>
      <c r="B20" s="70" t="str">
        <f>'SO 04 SO 04 Pol'!C150</f>
        <v>Přesuny suti a vybouraných hmot</v>
      </c>
      <c r="D20" s="230"/>
      <c r="E20" s="329">
        <f>'SO 04 SO 04 Pol'!BA155</f>
        <v>0</v>
      </c>
      <c r="F20" s="330">
        <f>'SO 04 SO 04 Pol'!BB155</f>
        <v>0</v>
      </c>
      <c r="G20" s="330">
        <f>'SO 04 SO 04 Pol'!BC155</f>
        <v>0</v>
      </c>
      <c r="H20" s="330">
        <f>'SO 04 SO 04 Pol'!BD155</f>
        <v>0</v>
      </c>
      <c r="I20" s="331">
        <f>'SO 04 SO 04 Pol'!BE155</f>
        <v>0</v>
      </c>
    </row>
    <row r="21" spans="1:57" s="14" customFormat="1" ht="13.5" thickBot="1">
      <c r="A21" s="231"/>
      <c r="B21" s="232" t="s">
        <v>79</v>
      </c>
      <c r="C21" s="232"/>
      <c r="D21" s="233"/>
      <c r="E21" s="234">
        <f>SUM(E7:E20)</f>
        <v>0</v>
      </c>
      <c r="F21" s="235">
        <f>SUM(F7:F20)</f>
        <v>0</v>
      </c>
      <c r="G21" s="235">
        <f>SUM(G7:G20)</f>
        <v>0</v>
      </c>
      <c r="H21" s="235">
        <f>SUM(H7:H20)</f>
        <v>0</v>
      </c>
      <c r="I21" s="236">
        <f>SUM(I7:I20)</f>
        <v>0</v>
      </c>
    </row>
    <row r="22" spans="1:57">
      <c r="A22" s="137"/>
      <c r="B22" s="137"/>
      <c r="C22" s="137"/>
      <c r="D22" s="137"/>
      <c r="E22" s="137"/>
      <c r="F22" s="137"/>
      <c r="G22" s="137"/>
      <c r="H22" s="137"/>
      <c r="I22" s="137"/>
    </row>
    <row r="23" spans="1:57" ht="19.5" customHeight="1">
      <c r="A23" s="222" t="s">
        <v>80</v>
      </c>
      <c r="B23" s="222"/>
      <c r="C23" s="222"/>
      <c r="D23" s="222"/>
      <c r="E23" s="222"/>
      <c r="F23" s="222"/>
      <c r="G23" s="237"/>
      <c r="H23" s="222"/>
      <c r="I23" s="222"/>
      <c r="BA23" s="143"/>
      <c r="BB23" s="143"/>
      <c r="BC23" s="143"/>
      <c r="BD23" s="143"/>
      <c r="BE23" s="143"/>
    </row>
    <row r="24" spans="1:57" ht="13.5" thickBot="1"/>
    <row r="25" spans="1:57">
      <c r="A25" s="175" t="s">
        <v>81</v>
      </c>
      <c r="B25" s="176"/>
      <c r="C25" s="176"/>
      <c r="D25" s="238"/>
      <c r="E25" s="239" t="s">
        <v>82</v>
      </c>
      <c r="F25" s="240" t="s">
        <v>12</v>
      </c>
      <c r="G25" s="241" t="s">
        <v>83</v>
      </c>
      <c r="H25" s="242"/>
      <c r="I25" s="243" t="s">
        <v>82</v>
      </c>
    </row>
    <row r="26" spans="1:57">
      <c r="A26" s="167" t="s">
        <v>147</v>
      </c>
      <c r="B26" s="158"/>
      <c r="C26" s="158"/>
      <c r="D26" s="244"/>
      <c r="E26" s="245"/>
      <c r="F26" s="246"/>
      <c r="G26" s="247">
        <v>0</v>
      </c>
      <c r="H26" s="248"/>
      <c r="I26" s="249">
        <f>E26+F26*G26/100</f>
        <v>0</v>
      </c>
      <c r="BA26" s="1">
        <v>0</v>
      </c>
    </row>
    <row r="27" spans="1:57">
      <c r="A27" s="167" t="s">
        <v>148</v>
      </c>
      <c r="B27" s="158"/>
      <c r="C27" s="158"/>
      <c r="D27" s="244"/>
      <c r="E27" s="245"/>
      <c r="F27" s="246"/>
      <c r="G27" s="247">
        <v>0</v>
      </c>
      <c r="H27" s="248"/>
      <c r="I27" s="249">
        <f>E27+F27*G27/100</f>
        <v>0</v>
      </c>
      <c r="BA27" s="1">
        <v>0</v>
      </c>
    </row>
    <row r="28" spans="1:57">
      <c r="A28" s="167" t="s">
        <v>149</v>
      </c>
      <c r="B28" s="158"/>
      <c r="C28" s="158"/>
      <c r="D28" s="244"/>
      <c r="E28" s="245"/>
      <c r="F28" s="246"/>
      <c r="G28" s="247">
        <v>0</v>
      </c>
      <c r="H28" s="248"/>
      <c r="I28" s="249">
        <f>E28+F28*G28/100</f>
        <v>0</v>
      </c>
      <c r="BA28" s="1">
        <v>0</v>
      </c>
    </row>
    <row r="29" spans="1:57">
      <c r="A29" s="167" t="s">
        <v>150</v>
      </c>
      <c r="B29" s="158"/>
      <c r="C29" s="158"/>
      <c r="D29" s="244"/>
      <c r="E29" s="245"/>
      <c r="F29" s="246"/>
      <c r="G29" s="247">
        <v>0</v>
      </c>
      <c r="H29" s="248"/>
      <c r="I29" s="249">
        <f>E29+F29*G29/100</f>
        <v>0</v>
      </c>
      <c r="BA29" s="1">
        <v>0</v>
      </c>
    </row>
    <row r="30" spans="1:57">
      <c r="A30" s="167" t="s">
        <v>151</v>
      </c>
      <c r="B30" s="158"/>
      <c r="C30" s="158"/>
      <c r="D30" s="244"/>
      <c r="E30" s="245"/>
      <c r="F30" s="246"/>
      <c r="G30" s="247">
        <v>0</v>
      </c>
      <c r="H30" s="248"/>
      <c r="I30" s="249">
        <f>E30+F30*G30/100</f>
        <v>0</v>
      </c>
      <c r="BA30" s="1">
        <v>1</v>
      </c>
    </row>
    <row r="31" spans="1:57">
      <c r="A31" s="167" t="s">
        <v>152</v>
      </c>
      <c r="B31" s="158"/>
      <c r="C31" s="158"/>
      <c r="D31" s="244"/>
      <c r="E31" s="245"/>
      <c r="F31" s="246"/>
      <c r="G31" s="247">
        <v>0</v>
      </c>
      <c r="H31" s="248"/>
      <c r="I31" s="249">
        <f>E31+F31*G31/100</f>
        <v>0</v>
      </c>
      <c r="BA31" s="1">
        <v>1</v>
      </c>
    </row>
    <row r="32" spans="1:57">
      <c r="A32" s="167" t="s">
        <v>153</v>
      </c>
      <c r="B32" s="158"/>
      <c r="C32" s="158"/>
      <c r="D32" s="244"/>
      <c r="E32" s="245"/>
      <c r="F32" s="246"/>
      <c r="G32" s="247">
        <v>0</v>
      </c>
      <c r="H32" s="248"/>
      <c r="I32" s="249">
        <f>E32+F32*G32/100</f>
        <v>0</v>
      </c>
      <c r="BA32" s="1">
        <v>2</v>
      </c>
    </row>
    <row r="33" spans="1:53">
      <c r="A33" s="167" t="s">
        <v>154</v>
      </c>
      <c r="B33" s="158"/>
      <c r="C33" s="158"/>
      <c r="D33" s="244"/>
      <c r="E33" s="245"/>
      <c r="F33" s="246"/>
      <c r="G33" s="247">
        <v>0</v>
      </c>
      <c r="H33" s="248"/>
      <c r="I33" s="249">
        <f>E33+F33*G33/100</f>
        <v>0</v>
      </c>
      <c r="BA33" s="1">
        <v>2</v>
      </c>
    </row>
    <row r="34" spans="1:53" ht="13.5" thickBot="1">
      <c r="A34" s="250"/>
      <c r="B34" s="251" t="s">
        <v>84</v>
      </c>
      <c r="C34" s="252"/>
      <c r="D34" s="253"/>
      <c r="E34" s="254"/>
      <c r="F34" s="255"/>
      <c r="G34" s="255"/>
      <c r="H34" s="256">
        <f>SUM(I26:I33)</f>
        <v>0</v>
      </c>
      <c r="I34" s="257"/>
    </row>
    <row r="36" spans="1:53">
      <c r="B36" s="14"/>
      <c r="F36" s="258"/>
      <c r="G36" s="259"/>
      <c r="H36" s="259"/>
      <c r="I36" s="54"/>
    </row>
    <row r="37" spans="1:53">
      <c r="F37" s="258"/>
      <c r="G37" s="259"/>
      <c r="H37" s="259"/>
      <c r="I37" s="54"/>
    </row>
    <row r="38" spans="1:53">
      <c r="F38" s="258"/>
      <c r="G38" s="259"/>
      <c r="H38" s="259"/>
      <c r="I38" s="54"/>
    </row>
    <row r="39" spans="1:53">
      <c r="F39" s="258"/>
      <c r="G39" s="259"/>
      <c r="H39" s="259"/>
      <c r="I39" s="54"/>
    </row>
    <row r="40" spans="1:53">
      <c r="F40" s="258"/>
      <c r="G40" s="259"/>
      <c r="H40" s="259"/>
      <c r="I40" s="54"/>
    </row>
    <row r="41" spans="1:53">
      <c r="F41" s="258"/>
      <c r="G41" s="259"/>
      <c r="H41" s="259"/>
      <c r="I41" s="54"/>
    </row>
    <row r="42" spans="1:53">
      <c r="F42" s="258"/>
      <c r="G42" s="259"/>
      <c r="H42" s="259"/>
      <c r="I42" s="54"/>
    </row>
    <row r="43" spans="1:53">
      <c r="F43" s="258"/>
      <c r="G43" s="259"/>
      <c r="H43" s="259"/>
      <c r="I43" s="54"/>
    </row>
    <row r="44" spans="1:53">
      <c r="F44" s="258"/>
      <c r="G44" s="259"/>
      <c r="H44" s="259"/>
      <c r="I44" s="54"/>
    </row>
    <row r="45" spans="1:53">
      <c r="F45" s="258"/>
      <c r="G45" s="259"/>
      <c r="H45" s="259"/>
      <c r="I45" s="54"/>
    </row>
    <row r="46" spans="1:53">
      <c r="F46" s="258"/>
      <c r="G46" s="259"/>
      <c r="H46" s="259"/>
      <c r="I46" s="54"/>
    </row>
    <row r="47" spans="1:53">
      <c r="F47" s="258"/>
      <c r="G47" s="259"/>
      <c r="H47" s="259"/>
      <c r="I47" s="54"/>
    </row>
    <row r="48" spans="1:53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  <row r="73" spans="6:9">
      <c r="F73" s="258"/>
      <c r="G73" s="259"/>
      <c r="H73" s="259"/>
      <c r="I73" s="54"/>
    </row>
    <row r="74" spans="6:9">
      <c r="F74" s="258"/>
      <c r="G74" s="259"/>
      <c r="H74" s="259"/>
      <c r="I74" s="54"/>
    </row>
    <row r="75" spans="6:9">
      <c r="F75" s="258"/>
      <c r="G75" s="259"/>
      <c r="H75" s="259"/>
      <c r="I75" s="54"/>
    </row>
    <row r="76" spans="6:9">
      <c r="F76" s="258"/>
      <c r="G76" s="259"/>
      <c r="H76" s="259"/>
      <c r="I76" s="54"/>
    </row>
    <row r="77" spans="6:9">
      <c r="F77" s="258"/>
      <c r="G77" s="259"/>
      <c r="H77" s="259"/>
      <c r="I77" s="54"/>
    </row>
    <row r="78" spans="6:9">
      <c r="F78" s="258"/>
      <c r="G78" s="259"/>
      <c r="H78" s="259"/>
      <c r="I78" s="54"/>
    </row>
    <row r="79" spans="6:9">
      <c r="F79" s="258"/>
      <c r="G79" s="259"/>
      <c r="H79" s="259"/>
      <c r="I79" s="54"/>
    </row>
    <row r="80" spans="6:9">
      <c r="F80" s="258"/>
      <c r="G80" s="259"/>
      <c r="H80" s="259"/>
      <c r="I80" s="54"/>
    </row>
    <row r="81" spans="6:9">
      <c r="F81" s="258"/>
      <c r="G81" s="259"/>
      <c r="H81" s="259"/>
      <c r="I81" s="54"/>
    </row>
    <row r="82" spans="6:9">
      <c r="F82" s="258"/>
      <c r="G82" s="259"/>
      <c r="H82" s="259"/>
      <c r="I82" s="54"/>
    </row>
    <row r="83" spans="6:9">
      <c r="F83" s="258"/>
      <c r="G83" s="259"/>
      <c r="H83" s="259"/>
      <c r="I83" s="54"/>
    </row>
    <row r="84" spans="6:9">
      <c r="F84" s="258"/>
      <c r="G84" s="259"/>
      <c r="H84" s="259"/>
      <c r="I84" s="54"/>
    </row>
    <row r="85" spans="6:9">
      <c r="F85" s="258"/>
      <c r="G85" s="259"/>
      <c r="H85" s="259"/>
      <c r="I85" s="54"/>
    </row>
  </sheetData>
  <mergeCells count="4">
    <mergeCell ref="A1:B1"/>
    <mergeCell ref="A2:B2"/>
    <mergeCell ref="G2:I2"/>
    <mergeCell ref="H34:I34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List6"/>
  <dimension ref="A1:CB228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04 SO 04 Rek'!H1</f>
        <v>SO 04</v>
      </c>
      <c r="G3" s="268"/>
    </row>
    <row r="4" spans="1:80" ht="13.5" thickBot="1">
      <c r="A4" s="269" t="s">
        <v>76</v>
      </c>
      <c r="B4" s="214"/>
      <c r="C4" s="215" t="s">
        <v>741</v>
      </c>
      <c r="D4" s="270"/>
      <c r="E4" s="271" t="str">
        <f>'SO 04 SO 04 Rek'!G2</f>
        <v>Zateplení půdních prostor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461</v>
      </c>
      <c r="C7" s="284" t="s">
        <v>462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464</v>
      </c>
      <c r="C8" s="295" t="s">
        <v>465</v>
      </c>
      <c r="D8" s="296" t="s">
        <v>164</v>
      </c>
      <c r="E8" s="297">
        <v>0.85799999999999998</v>
      </c>
      <c r="F8" s="297">
        <v>0</v>
      </c>
      <c r="G8" s="298">
        <f>E8*F8</f>
        <v>0</v>
      </c>
      <c r="H8" s="299">
        <v>0.40512999999999999</v>
      </c>
      <c r="I8" s="300">
        <f>E8*H8</f>
        <v>0.34760153999999999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1</v>
      </c>
      <c r="AC8" s="261">
        <v>1</v>
      </c>
      <c r="AZ8" s="261">
        <v>1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1</v>
      </c>
    </row>
    <row r="9" spans="1:80">
      <c r="A9" s="301"/>
      <c r="B9" s="304"/>
      <c r="C9" s="305" t="s">
        <v>742</v>
      </c>
      <c r="D9" s="306"/>
      <c r="E9" s="307">
        <v>0.85799999999999998</v>
      </c>
      <c r="F9" s="308"/>
      <c r="G9" s="309"/>
      <c r="H9" s="310"/>
      <c r="I9" s="302"/>
      <c r="J9" s="311"/>
      <c r="K9" s="302"/>
      <c r="M9" s="303" t="s">
        <v>742</v>
      </c>
      <c r="O9" s="292"/>
    </row>
    <row r="10" spans="1:80" ht="22.5">
      <c r="A10" s="293">
        <v>2</v>
      </c>
      <c r="B10" s="294" t="s">
        <v>743</v>
      </c>
      <c r="C10" s="295" t="s">
        <v>744</v>
      </c>
      <c r="D10" s="296" t="s">
        <v>164</v>
      </c>
      <c r="E10" s="297">
        <v>152.31700000000001</v>
      </c>
      <c r="F10" s="297">
        <v>0</v>
      </c>
      <c r="G10" s="298">
        <f>E10*F10</f>
        <v>0</v>
      </c>
      <c r="H10" s="299">
        <v>1.406E-2</v>
      </c>
      <c r="I10" s="300">
        <f>E10*H10</f>
        <v>2.1415770200000002</v>
      </c>
      <c r="J10" s="299">
        <v>0</v>
      </c>
      <c r="K10" s="300">
        <f>E10*J10</f>
        <v>0</v>
      </c>
      <c r="O10" s="292">
        <v>2</v>
      </c>
      <c r="AA10" s="261">
        <v>1</v>
      </c>
      <c r="AB10" s="261">
        <v>1</v>
      </c>
      <c r="AC10" s="261">
        <v>1</v>
      </c>
      <c r="AZ10" s="261">
        <v>1</v>
      </c>
      <c r="BA10" s="261">
        <f>IF(AZ10=1,G10,0)</f>
        <v>0</v>
      </c>
      <c r="BB10" s="261">
        <f>IF(AZ10=2,G10,0)</f>
        <v>0</v>
      </c>
      <c r="BC10" s="261">
        <f>IF(AZ10=3,G10,0)</f>
        <v>0</v>
      </c>
      <c r="BD10" s="261">
        <f>IF(AZ10=4,G10,0)</f>
        <v>0</v>
      </c>
      <c r="BE10" s="261">
        <f>IF(AZ10=5,G10,0)</f>
        <v>0</v>
      </c>
      <c r="CA10" s="292">
        <v>1</v>
      </c>
      <c r="CB10" s="292">
        <v>1</v>
      </c>
    </row>
    <row r="11" spans="1:80">
      <c r="A11" s="301"/>
      <c r="B11" s="304"/>
      <c r="C11" s="305" t="s">
        <v>745</v>
      </c>
      <c r="D11" s="306"/>
      <c r="E11" s="307">
        <v>118.657</v>
      </c>
      <c r="F11" s="308"/>
      <c r="G11" s="309"/>
      <c r="H11" s="310"/>
      <c r="I11" s="302"/>
      <c r="J11" s="311"/>
      <c r="K11" s="302"/>
      <c r="M11" s="303" t="s">
        <v>745</v>
      </c>
      <c r="O11" s="292"/>
    </row>
    <row r="12" spans="1:80">
      <c r="A12" s="301"/>
      <c r="B12" s="304"/>
      <c r="C12" s="305" t="s">
        <v>746</v>
      </c>
      <c r="D12" s="306"/>
      <c r="E12" s="307">
        <v>33.659999999999997</v>
      </c>
      <c r="F12" s="308"/>
      <c r="G12" s="309"/>
      <c r="H12" s="310"/>
      <c r="I12" s="302"/>
      <c r="J12" s="311"/>
      <c r="K12" s="302"/>
      <c r="M12" s="303" t="s">
        <v>746</v>
      </c>
      <c r="O12" s="292"/>
    </row>
    <row r="13" spans="1:80">
      <c r="A13" s="312"/>
      <c r="B13" s="313" t="s">
        <v>99</v>
      </c>
      <c r="C13" s="314" t="s">
        <v>463</v>
      </c>
      <c r="D13" s="315"/>
      <c r="E13" s="316"/>
      <c r="F13" s="317"/>
      <c r="G13" s="318">
        <f>SUM(G7:G12)</f>
        <v>0</v>
      </c>
      <c r="H13" s="319"/>
      <c r="I13" s="320">
        <f>SUM(I7:I12)</f>
        <v>2.48917856</v>
      </c>
      <c r="J13" s="319"/>
      <c r="K13" s="320">
        <f>SUM(K7:K12)</f>
        <v>0</v>
      </c>
      <c r="O13" s="292">
        <v>4</v>
      </c>
      <c r="BA13" s="321">
        <f>SUM(BA7:BA12)</f>
        <v>0</v>
      </c>
      <c r="BB13" s="321">
        <f>SUM(BB7:BB12)</f>
        <v>0</v>
      </c>
      <c r="BC13" s="321">
        <f>SUM(BC7:BC12)</f>
        <v>0</v>
      </c>
      <c r="BD13" s="321">
        <f>SUM(BD7:BD12)</f>
        <v>0</v>
      </c>
      <c r="BE13" s="321">
        <f>SUM(BE7:BE12)</f>
        <v>0</v>
      </c>
    </row>
    <row r="14" spans="1:80">
      <c r="A14" s="282" t="s">
        <v>97</v>
      </c>
      <c r="B14" s="283" t="s">
        <v>747</v>
      </c>
      <c r="C14" s="284" t="s">
        <v>748</v>
      </c>
      <c r="D14" s="285"/>
      <c r="E14" s="286"/>
      <c r="F14" s="286"/>
      <c r="G14" s="287"/>
      <c r="H14" s="288"/>
      <c r="I14" s="289"/>
      <c r="J14" s="290"/>
      <c r="K14" s="291"/>
      <c r="O14" s="292">
        <v>1</v>
      </c>
    </row>
    <row r="15" spans="1:80">
      <c r="A15" s="293">
        <v>3</v>
      </c>
      <c r="B15" s="294" t="s">
        <v>750</v>
      </c>
      <c r="C15" s="295" t="s">
        <v>751</v>
      </c>
      <c r="D15" s="296" t="s">
        <v>164</v>
      </c>
      <c r="E15" s="297">
        <v>49.972999999999999</v>
      </c>
      <c r="F15" s="297">
        <v>0</v>
      </c>
      <c r="G15" s="298">
        <f>E15*F15</f>
        <v>0</v>
      </c>
      <c r="H15" s="299">
        <v>1.1310000000000001E-2</v>
      </c>
      <c r="I15" s="300">
        <f>E15*H15</f>
        <v>0.56519463000000003</v>
      </c>
      <c r="J15" s="299">
        <v>0</v>
      </c>
      <c r="K15" s="300">
        <f>E15*J15</f>
        <v>0</v>
      </c>
      <c r="O15" s="292">
        <v>2</v>
      </c>
      <c r="AA15" s="261">
        <v>1</v>
      </c>
      <c r="AB15" s="261">
        <v>1</v>
      </c>
      <c r="AC15" s="261">
        <v>1</v>
      </c>
      <c r="AZ15" s="261">
        <v>1</v>
      </c>
      <c r="BA15" s="261">
        <f>IF(AZ15=1,G15,0)</f>
        <v>0</v>
      </c>
      <c r="BB15" s="261">
        <f>IF(AZ15=2,G15,0)</f>
        <v>0</v>
      </c>
      <c r="BC15" s="261">
        <f>IF(AZ15=3,G15,0)</f>
        <v>0</v>
      </c>
      <c r="BD15" s="261">
        <f>IF(AZ15=4,G15,0)</f>
        <v>0</v>
      </c>
      <c r="BE15" s="261">
        <f>IF(AZ15=5,G15,0)</f>
        <v>0</v>
      </c>
      <c r="CA15" s="292">
        <v>1</v>
      </c>
      <c r="CB15" s="292">
        <v>1</v>
      </c>
    </row>
    <row r="16" spans="1:80">
      <c r="A16" s="301"/>
      <c r="B16" s="304"/>
      <c r="C16" s="305" t="s">
        <v>752</v>
      </c>
      <c r="D16" s="306"/>
      <c r="E16" s="307">
        <v>47.212000000000003</v>
      </c>
      <c r="F16" s="308"/>
      <c r="G16" s="309"/>
      <c r="H16" s="310"/>
      <c r="I16" s="302"/>
      <c r="J16" s="311"/>
      <c r="K16" s="302"/>
      <c r="M16" s="303" t="s">
        <v>752</v>
      </c>
      <c r="O16" s="292"/>
    </row>
    <row r="17" spans="1:80">
      <c r="A17" s="301"/>
      <c r="B17" s="304"/>
      <c r="C17" s="305" t="s">
        <v>753</v>
      </c>
      <c r="D17" s="306"/>
      <c r="E17" s="307">
        <v>2.7610000000000001</v>
      </c>
      <c r="F17" s="308"/>
      <c r="G17" s="309"/>
      <c r="H17" s="310"/>
      <c r="I17" s="302"/>
      <c r="J17" s="311"/>
      <c r="K17" s="302"/>
      <c r="M17" s="303" t="s">
        <v>753</v>
      </c>
      <c r="O17" s="292"/>
    </row>
    <row r="18" spans="1:80">
      <c r="A18" s="312"/>
      <c r="B18" s="313" t="s">
        <v>99</v>
      </c>
      <c r="C18" s="314" t="s">
        <v>749</v>
      </c>
      <c r="D18" s="315"/>
      <c r="E18" s="316"/>
      <c r="F18" s="317"/>
      <c r="G18" s="318">
        <f>SUM(G14:G17)</f>
        <v>0</v>
      </c>
      <c r="H18" s="319"/>
      <c r="I18" s="320">
        <f>SUM(I14:I17)</f>
        <v>0.56519463000000003</v>
      </c>
      <c r="J18" s="319"/>
      <c r="K18" s="320">
        <f>SUM(K14:K17)</f>
        <v>0</v>
      </c>
      <c r="O18" s="292">
        <v>4</v>
      </c>
      <c r="BA18" s="321">
        <f>SUM(BA14:BA17)</f>
        <v>0</v>
      </c>
      <c r="BB18" s="321">
        <f>SUM(BB14:BB17)</f>
        <v>0</v>
      </c>
      <c r="BC18" s="321">
        <f>SUM(BC14:BC17)</f>
        <v>0</v>
      </c>
      <c r="BD18" s="321">
        <f>SUM(BD14:BD17)</f>
        <v>0</v>
      </c>
      <c r="BE18" s="321">
        <f>SUM(BE14:BE17)</f>
        <v>0</v>
      </c>
    </row>
    <row r="19" spans="1:80">
      <c r="A19" s="282" t="s">
        <v>97</v>
      </c>
      <c r="B19" s="283" t="s">
        <v>159</v>
      </c>
      <c r="C19" s="284" t="s">
        <v>160</v>
      </c>
      <c r="D19" s="285"/>
      <c r="E19" s="286"/>
      <c r="F19" s="286"/>
      <c r="G19" s="287"/>
      <c r="H19" s="288"/>
      <c r="I19" s="289"/>
      <c r="J19" s="290"/>
      <c r="K19" s="291"/>
      <c r="O19" s="292">
        <v>1</v>
      </c>
    </row>
    <row r="20" spans="1:80">
      <c r="A20" s="293">
        <v>4</v>
      </c>
      <c r="B20" s="294" t="s">
        <v>754</v>
      </c>
      <c r="C20" s="295" t="s">
        <v>755</v>
      </c>
      <c r="D20" s="296" t="s">
        <v>164</v>
      </c>
      <c r="E20" s="297">
        <v>202.29</v>
      </c>
      <c r="F20" s="297">
        <v>0</v>
      </c>
      <c r="G20" s="298">
        <f>E20*F20</f>
        <v>0</v>
      </c>
      <c r="H20" s="299">
        <v>3.63E-3</v>
      </c>
      <c r="I20" s="300">
        <f>E20*H20</f>
        <v>0.73431269999999993</v>
      </c>
      <c r="J20" s="299">
        <v>0</v>
      </c>
      <c r="K20" s="300">
        <f>E20*J20</f>
        <v>0</v>
      </c>
      <c r="O20" s="292">
        <v>2</v>
      </c>
      <c r="AA20" s="261">
        <v>1</v>
      </c>
      <c r="AB20" s="261">
        <v>1</v>
      </c>
      <c r="AC20" s="261">
        <v>1</v>
      </c>
      <c r="AZ20" s="261">
        <v>1</v>
      </c>
      <c r="BA20" s="261">
        <f>IF(AZ20=1,G20,0)</f>
        <v>0</v>
      </c>
      <c r="BB20" s="261">
        <f>IF(AZ20=2,G20,0)</f>
        <v>0</v>
      </c>
      <c r="BC20" s="261">
        <f>IF(AZ20=3,G20,0)</f>
        <v>0</v>
      </c>
      <c r="BD20" s="261">
        <f>IF(AZ20=4,G20,0)</f>
        <v>0</v>
      </c>
      <c r="BE20" s="261">
        <f>IF(AZ20=5,G20,0)</f>
        <v>0</v>
      </c>
      <c r="CA20" s="292">
        <v>1</v>
      </c>
      <c r="CB20" s="292">
        <v>1</v>
      </c>
    </row>
    <row r="21" spans="1:80">
      <c r="A21" s="301"/>
      <c r="B21" s="304"/>
      <c r="C21" s="305" t="s">
        <v>745</v>
      </c>
      <c r="D21" s="306"/>
      <c r="E21" s="307">
        <v>118.657</v>
      </c>
      <c r="F21" s="308"/>
      <c r="G21" s="309"/>
      <c r="H21" s="310"/>
      <c r="I21" s="302"/>
      <c r="J21" s="311"/>
      <c r="K21" s="302"/>
      <c r="M21" s="303" t="s">
        <v>745</v>
      </c>
      <c r="O21" s="292"/>
    </row>
    <row r="22" spans="1:80">
      <c r="A22" s="301"/>
      <c r="B22" s="304"/>
      <c r="C22" s="305" t="s">
        <v>746</v>
      </c>
      <c r="D22" s="306"/>
      <c r="E22" s="307">
        <v>33.659999999999997</v>
      </c>
      <c r="F22" s="308"/>
      <c r="G22" s="309"/>
      <c r="H22" s="310"/>
      <c r="I22" s="302"/>
      <c r="J22" s="311"/>
      <c r="K22" s="302"/>
      <c r="M22" s="303" t="s">
        <v>746</v>
      </c>
      <c r="O22" s="292"/>
    </row>
    <row r="23" spans="1:80">
      <c r="A23" s="301"/>
      <c r="B23" s="304"/>
      <c r="C23" s="305" t="s">
        <v>752</v>
      </c>
      <c r="D23" s="306"/>
      <c r="E23" s="307">
        <v>47.212000000000003</v>
      </c>
      <c r="F23" s="308"/>
      <c r="G23" s="309"/>
      <c r="H23" s="310"/>
      <c r="I23" s="302"/>
      <c r="J23" s="311"/>
      <c r="K23" s="302"/>
      <c r="M23" s="303" t="s">
        <v>752</v>
      </c>
      <c r="O23" s="292"/>
    </row>
    <row r="24" spans="1:80">
      <c r="A24" s="301"/>
      <c r="B24" s="304"/>
      <c r="C24" s="305" t="s">
        <v>753</v>
      </c>
      <c r="D24" s="306"/>
      <c r="E24" s="307">
        <v>2.7610000000000001</v>
      </c>
      <c r="F24" s="308"/>
      <c r="G24" s="309"/>
      <c r="H24" s="310"/>
      <c r="I24" s="302"/>
      <c r="J24" s="311"/>
      <c r="K24" s="302"/>
      <c r="M24" s="303" t="s">
        <v>753</v>
      </c>
      <c r="O24" s="292"/>
    </row>
    <row r="25" spans="1:80">
      <c r="A25" s="312"/>
      <c r="B25" s="313" t="s">
        <v>99</v>
      </c>
      <c r="C25" s="314" t="s">
        <v>161</v>
      </c>
      <c r="D25" s="315"/>
      <c r="E25" s="316"/>
      <c r="F25" s="317"/>
      <c r="G25" s="318">
        <f>SUM(G19:G24)</f>
        <v>0</v>
      </c>
      <c r="H25" s="319"/>
      <c r="I25" s="320">
        <f>SUM(I19:I24)</f>
        <v>0.73431269999999993</v>
      </c>
      <c r="J25" s="319"/>
      <c r="K25" s="320">
        <f>SUM(K19:K24)</f>
        <v>0</v>
      </c>
      <c r="O25" s="292">
        <v>4</v>
      </c>
      <c r="BA25" s="321">
        <f>SUM(BA19:BA24)</f>
        <v>0</v>
      </c>
      <c r="BB25" s="321">
        <f>SUM(BB19:BB24)</f>
        <v>0</v>
      </c>
      <c r="BC25" s="321">
        <f>SUM(BC19:BC24)</f>
        <v>0</v>
      </c>
      <c r="BD25" s="321">
        <f>SUM(BD19:BD24)</f>
        <v>0</v>
      </c>
      <c r="BE25" s="321">
        <f>SUM(BE19:BE24)</f>
        <v>0</v>
      </c>
    </row>
    <row r="26" spans="1:80">
      <c r="A26" s="282" t="s">
        <v>97</v>
      </c>
      <c r="B26" s="283" t="s">
        <v>559</v>
      </c>
      <c r="C26" s="284" t="s">
        <v>560</v>
      </c>
      <c r="D26" s="285"/>
      <c r="E26" s="286"/>
      <c r="F26" s="286"/>
      <c r="G26" s="287"/>
      <c r="H26" s="288"/>
      <c r="I26" s="289"/>
      <c r="J26" s="290"/>
      <c r="K26" s="291"/>
      <c r="O26" s="292">
        <v>1</v>
      </c>
    </row>
    <row r="27" spans="1:80">
      <c r="A27" s="293">
        <v>5</v>
      </c>
      <c r="B27" s="294" t="s">
        <v>756</v>
      </c>
      <c r="C27" s="295" t="s">
        <v>757</v>
      </c>
      <c r="D27" s="296" t="s">
        <v>164</v>
      </c>
      <c r="E27" s="297">
        <v>164.55</v>
      </c>
      <c r="F27" s="297">
        <v>0</v>
      </c>
      <c r="G27" s="298">
        <f>E27*F27</f>
        <v>0</v>
      </c>
      <c r="H27" s="299">
        <v>1.2099999999999999E-3</v>
      </c>
      <c r="I27" s="300">
        <f>E27*H27</f>
        <v>0.19910549999999999</v>
      </c>
      <c r="J27" s="299">
        <v>0</v>
      </c>
      <c r="K27" s="300">
        <f>E27*J27</f>
        <v>0</v>
      </c>
      <c r="O27" s="292">
        <v>2</v>
      </c>
      <c r="AA27" s="261">
        <v>1</v>
      </c>
      <c r="AB27" s="261">
        <v>1</v>
      </c>
      <c r="AC27" s="261">
        <v>1</v>
      </c>
      <c r="AZ27" s="261">
        <v>1</v>
      </c>
      <c r="BA27" s="261">
        <f>IF(AZ27=1,G27,0)</f>
        <v>0</v>
      </c>
      <c r="BB27" s="261">
        <f>IF(AZ27=2,G27,0)</f>
        <v>0</v>
      </c>
      <c r="BC27" s="261">
        <f>IF(AZ27=3,G27,0)</f>
        <v>0</v>
      </c>
      <c r="BD27" s="261">
        <f>IF(AZ27=4,G27,0)</f>
        <v>0</v>
      </c>
      <c r="BE27" s="261">
        <f>IF(AZ27=5,G27,0)</f>
        <v>0</v>
      </c>
      <c r="CA27" s="292">
        <v>1</v>
      </c>
      <c r="CB27" s="292">
        <v>1</v>
      </c>
    </row>
    <row r="28" spans="1:80" ht="22.5">
      <c r="A28" s="301"/>
      <c r="B28" s="304"/>
      <c r="C28" s="305" t="s">
        <v>758</v>
      </c>
      <c r="D28" s="306"/>
      <c r="E28" s="307">
        <v>164.55</v>
      </c>
      <c r="F28" s="308"/>
      <c r="G28" s="309"/>
      <c r="H28" s="310"/>
      <c r="I28" s="302"/>
      <c r="J28" s="311"/>
      <c r="K28" s="302"/>
      <c r="M28" s="303" t="s">
        <v>758</v>
      </c>
      <c r="O28" s="292"/>
    </row>
    <row r="29" spans="1:80">
      <c r="A29" s="312"/>
      <c r="B29" s="313" t="s">
        <v>99</v>
      </c>
      <c r="C29" s="314" t="s">
        <v>561</v>
      </c>
      <c r="D29" s="315"/>
      <c r="E29" s="316"/>
      <c r="F29" s="317"/>
      <c r="G29" s="318">
        <f>SUM(G26:G28)</f>
        <v>0</v>
      </c>
      <c r="H29" s="319"/>
      <c r="I29" s="320">
        <f>SUM(I26:I28)</f>
        <v>0.19910549999999999</v>
      </c>
      <c r="J29" s="319"/>
      <c r="K29" s="320">
        <f>SUM(K26:K28)</f>
        <v>0</v>
      </c>
      <c r="O29" s="292">
        <v>4</v>
      </c>
      <c r="BA29" s="321">
        <f>SUM(BA26:BA28)</f>
        <v>0</v>
      </c>
      <c r="BB29" s="321">
        <f>SUM(BB26:BB28)</f>
        <v>0</v>
      </c>
      <c r="BC29" s="321">
        <f>SUM(BC26:BC28)</f>
        <v>0</v>
      </c>
      <c r="BD29" s="321">
        <f>SUM(BD26:BD28)</f>
        <v>0</v>
      </c>
      <c r="BE29" s="321">
        <f>SUM(BE26:BE28)</f>
        <v>0</v>
      </c>
    </row>
    <row r="30" spans="1:80">
      <c r="A30" s="282" t="s">
        <v>97</v>
      </c>
      <c r="B30" s="283" t="s">
        <v>332</v>
      </c>
      <c r="C30" s="284" t="s">
        <v>333</v>
      </c>
      <c r="D30" s="285"/>
      <c r="E30" s="286"/>
      <c r="F30" s="286"/>
      <c r="G30" s="287"/>
      <c r="H30" s="288"/>
      <c r="I30" s="289"/>
      <c r="J30" s="290"/>
      <c r="K30" s="291"/>
      <c r="O30" s="292">
        <v>1</v>
      </c>
    </row>
    <row r="31" spans="1:80">
      <c r="A31" s="293">
        <v>6</v>
      </c>
      <c r="B31" s="294" t="s">
        <v>759</v>
      </c>
      <c r="C31" s="295" t="s">
        <v>760</v>
      </c>
      <c r="D31" s="296" t="s">
        <v>164</v>
      </c>
      <c r="E31" s="297">
        <v>164.55</v>
      </c>
      <c r="F31" s="297">
        <v>0</v>
      </c>
      <c r="G31" s="298">
        <f>E31*F31</f>
        <v>0</v>
      </c>
      <c r="H31" s="299">
        <v>4.0000000000000003E-5</v>
      </c>
      <c r="I31" s="300">
        <f>E31*H31</f>
        <v>6.582000000000001E-3</v>
      </c>
      <c r="J31" s="299">
        <v>0</v>
      </c>
      <c r="K31" s="300">
        <f>E31*J31</f>
        <v>0</v>
      </c>
      <c r="O31" s="292">
        <v>2</v>
      </c>
      <c r="AA31" s="261">
        <v>1</v>
      </c>
      <c r="AB31" s="261">
        <v>1</v>
      </c>
      <c r="AC31" s="261">
        <v>1</v>
      </c>
      <c r="AZ31" s="261">
        <v>1</v>
      </c>
      <c r="BA31" s="261">
        <f>IF(AZ31=1,G31,0)</f>
        <v>0</v>
      </c>
      <c r="BB31" s="261">
        <f>IF(AZ31=2,G31,0)</f>
        <v>0</v>
      </c>
      <c r="BC31" s="261">
        <f>IF(AZ31=3,G31,0)</f>
        <v>0</v>
      </c>
      <c r="BD31" s="261">
        <f>IF(AZ31=4,G31,0)</f>
        <v>0</v>
      </c>
      <c r="BE31" s="261">
        <f>IF(AZ31=5,G31,0)</f>
        <v>0</v>
      </c>
      <c r="CA31" s="292">
        <v>1</v>
      </c>
      <c r="CB31" s="292">
        <v>1</v>
      </c>
    </row>
    <row r="32" spans="1:80" ht="22.5">
      <c r="A32" s="301"/>
      <c r="B32" s="304"/>
      <c r="C32" s="305" t="s">
        <v>758</v>
      </c>
      <c r="D32" s="306"/>
      <c r="E32" s="307">
        <v>164.55</v>
      </c>
      <c r="F32" s="308"/>
      <c r="G32" s="309"/>
      <c r="H32" s="310"/>
      <c r="I32" s="302"/>
      <c r="J32" s="311"/>
      <c r="K32" s="302"/>
      <c r="M32" s="303" t="s">
        <v>758</v>
      </c>
      <c r="O32" s="292"/>
    </row>
    <row r="33" spans="1:80">
      <c r="A33" s="312"/>
      <c r="B33" s="313" t="s">
        <v>99</v>
      </c>
      <c r="C33" s="314" t="s">
        <v>334</v>
      </c>
      <c r="D33" s="315"/>
      <c r="E33" s="316"/>
      <c r="F33" s="317"/>
      <c r="G33" s="318">
        <f>SUM(G30:G32)</f>
        <v>0</v>
      </c>
      <c r="H33" s="319"/>
      <c r="I33" s="320">
        <f>SUM(I30:I32)</f>
        <v>6.582000000000001E-3</v>
      </c>
      <c r="J33" s="319"/>
      <c r="K33" s="320">
        <f>SUM(K30:K32)</f>
        <v>0</v>
      </c>
      <c r="O33" s="292">
        <v>4</v>
      </c>
      <c r="BA33" s="321">
        <f>SUM(BA30:BA32)</f>
        <v>0</v>
      </c>
      <c r="BB33" s="321">
        <f>SUM(BB30:BB32)</f>
        <v>0</v>
      </c>
      <c r="BC33" s="321">
        <f>SUM(BC30:BC32)</f>
        <v>0</v>
      </c>
      <c r="BD33" s="321">
        <f>SUM(BD30:BD32)</f>
        <v>0</v>
      </c>
      <c r="BE33" s="321">
        <f>SUM(BE30:BE32)</f>
        <v>0</v>
      </c>
    </row>
    <row r="34" spans="1:80">
      <c r="A34" s="282" t="s">
        <v>97</v>
      </c>
      <c r="B34" s="283" t="s">
        <v>360</v>
      </c>
      <c r="C34" s="284" t="s">
        <v>361</v>
      </c>
      <c r="D34" s="285"/>
      <c r="E34" s="286"/>
      <c r="F34" s="286"/>
      <c r="G34" s="287"/>
      <c r="H34" s="288"/>
      <c r="I34" s="289"/>
      <c r="J34" s="290"/>
      <c r="K34" s="291"/>
      <c r="O34" s="292">
        <v>1</v>
      </c>
    </row>
    <row r="35" spans="1:80" ht="22.5">
      <c r="A35" s="293">
        <v>7</v>
      </c>
      <c r="B35" s="294" t="s">
        <v>761</v>
      </c>
      <c r="C35" s="295" t="s">
        <v>762</v>
      </c>
      <c r="D35" s="296" t="s">
        <v>210</v>
      </c>
      <c r="E35" s="297">
        <v>7</v>
      </c>
      <c r="F35" s="297">
        <v>0</v>
      </c>
      <c r="G35" s="298">
        <f>E35*F35</f>
        <v>0</v>
      </c>
      <c r="H35" s="299">
        <v>0</v>
      </c>
      <c r="I35" s="300">
        <f>E35*H35</f>
        <v>0</v>
      </c>
      <c r="J35" s="299">
        <v>-3.85E-2</v>
      </c>
      <c r="K35" s="300">
        <f>E35*J35</f>
        <v>-0.26950000000000002</v>
      </c>
      <c r="O35" s="292">
        <v>2</v>
      </c>
      <c r="AA35" s="261">
        <v>1</v>
      </c>
      <c r="AB35" s="261">
        <v>1</v>
      </c>
      <c r="AC35" s="261">
        <v>1</v>
      </c>
      <c r="AZ35" s="261">
        <v>1</v>
      </c>
      <c r="BA35" s="261">
        <f>IF(AZ35=1,G35,0)</f>
        <v>0</v>
      </c>
      <c r="BB35" s="261">
        <f>IF(AZ35=2,G35,0)</f>
        <v>0</v>
      </c>
      <c r="BC35" s="261">
        <f>IF(AZ35=3,G35,0)</f>
        <v>0</v>
      </c>
      <c r="BD35" s="261">
        <f>IF(AZ35=4,G35,0)</f>
        <v>0</v>
      </c>
      <c r="BE35" s="261">
        <f>IF(AZ35=5,G35,0)</f>
        <v>0</v>
      </c>
      <c r="CA35" s="292">
        <v>1</v>
      </c>
      <c r="CB35" s="292">
        <v>1</v>
      </c>
    </row>
    <row r="36" spans="1:80">
      <c r="A36" s="312"/>
      <c r="B36" s="313" t="s">
        <v>99</v>
      </c>
      <c r="C36" s="314" t="s">
        <v>362</v>
      </c>
      <c r="D36" s="315"/>
      <c r="E36" s="316"/>
      <c r="F36" s="317"/>
      <c r="G36" s="318">
        <f>SUM(G34:G35)</f>
        <v>0</v>
      </c>
      <c r="H36" s="319"/>
      <c r="I36" s="320">
        <f>SUM(I34:I35)</f>
        <v>0</v>
      </c>
      <c r="J36" s="319"/>
      <c r="K36" s="320">
        <f>SUM(K34:K35)</f>
        <v>-0.26950000000000002</v>
      </c>
      <c r="O36" s="292">
        <v>4</v>
      </c>
      <c r="BA36" s="321">
        <f>SUM(BA34:BA35)</f>
        <v>0</v>
      </c>
      <c r="BB36" s="321">
        <f>SUM(BB34:BB35)</f>
        <v>0</v>
      </c>
      <c r="BC36" s="321">
        <f>SUM(BC34:BC35)</f>
        <v>0</v>
      </c>
      <c r="BD36" s="321">
        <f>SUM(BD34:BD35)</f>
        <v>0</v>
      </c>
      <c r="BE36" s="321">
        <f>SUM(BE34:BE35)</f>
        <v>0</v>
      </c>
    </row>
    <row r="37" spans="1:80">
      <c r="A37" s="282" t="s">
        <v>97</v>
      </c>
      <c r="B37" s="283" t="s">
        <v>371</v>
      </c>
      <c r="C37" s="284" t="s">
        <v>372</v>
      </c>
      <c r="D37" s="285"/>
      <c r="E37" s="286"/>
      <c r="F37" s="286"/>
      <c r="G37" s="287"/>
      <c r="H37" s="288"/>
      <c r="I37" s="289"/>
      <c r="J37" s="290"/>
      <c r="K37" s="291"/>
      <c r="O37" s="292">
        <v>1</v>
      </c>
    </row>
    <row r="38" spans="1:80">
      <c r="A38" s="293">
        <v>8</v>
      </c>
      <c r="B38" s="294" t="s">
        <v>763</v>
      </c>
      <c r="C38" s="295" t="s">
        <v>764</v>
      </c>
      <c r="D38" s="296" t="s">
        <v>376</v>
      </c>
      <c r="E38" s="297">
        <v>3.9943733899999998</v>
      </c>
      <c r="F38" s="297">
        <v>0</v>
      </c>
      <c r="G38" s="298">
        <f>E38*F38</f>
        <v>0</v>
      </c>
      <c r="H38" s="299">
        <v>0</v>
      </c>
      <c r="I38" s="300">
        <f>E38*H38</f>
        <v>0</v>
      </c>
      <c r="J38" s="299"/>
      <c r="K38" s="300">
        <f>E38*J38</f>
        <v>0</v>
      </c>
      <c r="O38" s="292">
        <v>2</v>
      </c>
      <c r="AA38" s="261">
        <v>7</v>
      </c>
      <c r="AB38" s="261">
        <v>1</v>
      </c>
      <c r="AC38" s="261">
        <v>2</v>
      </c>
      <c r="AZ38" s="261">
        <v>1</v>
      </c>
      <c r="BA38" s="261">
        <f>IF(AZ38=1,G38,0)</f>
        <v>0</v>
      </c>
      <c r="BB38" s="261">
        <f>IF(AZ38=2,G38,0)</f>
        <v>0</v>
      </c>
      <c r="BC38" s="261">
        <f>IF(AZ38=3,G38,0)</f>
        <v>0</v>
      </c>
      <c r="BD38" s="261">
        <f>IF(AZ38=4,G38,0)</f>
        <v>0</v>
      </c>
      <c r="BE38" s="261">
        <f>IF(AZ38=5,G38,0)</f>
        <v>0</v>
      </c>
      <c r="CA38" s="292">
        <v>7</v>
      </c>
      <c r="CB38" s="292">
        <v>1</v>
      </c>
    </row>
    <row r="39" spans="1:80">
      <c r="A39" s="312"/>
      <c r="B39" s="313" t="s">
        <v>99</v>
      </c>
      <c r="C39" s="314" t="s">
        <v>373</v>
      </c>
      <c r="D39" s="315"/>
      <c r="E39" s="316"/>
      <c r="F39" s="317"/>
      <c r="G39" s="318">
        <f>SUM(G37:G38)</f>
        <v>0</v>
      </c>
      <c r="H39" s="319"/>
      <c r="I39" s="320">
        <f>SUM(I37:I38)</f>
        <v>0</v>
      </c>
      <c r="J39" s="319"/>
      <c r="K39" s="320">
        <f>SUM(K37:K38)</f>
        <v>0</v>
      </c>
      <c r="O39" s="292">
        <v>4</v>
      </c>
      <c r="BA39" s="321">
        <f>SUM(BA37:BA38)</f>
        <v>0</v>
      </c>
      <c r="BB39" s="321">
        <f>SUM(BB37:BB38)</f>
        <v>0</v>
      </c>
      <c r="BC39" s="321">
        <f>SUM(BC37:BC38)</f>
        <v>0</v>
      </c>
      <c r="BD39" s="321">
        <f>SUM(BD37:BD38)</f>
        <v>0</v>
      </c>
      <c r="BE39" s="321">
        <f>SUM(BE37:BE38)</f>
        <v>0</v>
      </c>
    </row>
    <row r="40" spans="1:80">
      <c r="A40" s="282" t="s">
        <v>97</v>
      </c>
      <c r="B40" s="283" t="s">
        <v>593</v>
      </c>
      <c r="C40" s="284" t="s">
        <v>594</v>
      </c>
      <c r="D40" s="285"/>
      <c r="E40" s="286"/>
      <c r="F40" s="286"/>
      <c r="G40" s="287"/>
      <c r="H40" s="288"/>
      <c r="I40" s="289"/>
      <c r="J40" s="290"/>
      <c r="K40" s="291"/>
      <c r="O40" s="292">
        <v>1</v>
      </c>
    </row>
    <row r="41" spans="1:80" ht="22.5">
      <c r="A41" s="293">
        <v>9</v>
      </c>
      <c r="B41" s="294" t="s">
        <v>765</v>
      </c>
      <c r="C41" s="295" t="s">
        <v>766</v>
      </c>
      <c r="D41" s="296" t="s">
        <v>164</v>
      </c>
      <c r="E41" s="297">
        <v>188.78200000000001</v>
      </c>
      <c r="F41" s="297">
        <v>0</v>
      </c>
      <c r="G41" s="298">
        <f>E41*F41</f>
        <v>0</v>
      </c>
      <c r="H41" s="299">
        <v>0</v>
      </c>
      <c r="I41" s="300">
        <f>E41*H41</f>
        <v>0</v>
      </c>
      <c r="J41" s="299">
        <v>0</v>
      </c>
      <c r="K41" s="300">
        <f>E41*J41</f>
        <v>0</v>
      </c>
      <c r="O41" s="292">
        <v>2</v>
      </c>
      <c r="AA41" s="261">
        <v>1</v>
      </c>
      <c r="AB41" s="261">
        <v>7</v>
      </c>
      <c r="AC41" s="261">
        <v>7</v>
      </c>
      <c r="AZ41" s="261">
        <v>2</v>
      </c>
      <c r="BA41" s="261">
        <f>IF(AZ41=1,G41,0)</f>
        <v>0</v>
      </c>
      <c r="BB41" s="261">
        <f>IF(AZ41=2,G41,0)</f>
        <v>0</v>
      </c>
      <c r="BC41" s="261">
        <f>IF(AZ41=3,G41,0)</f>
        <v>0</v>
      </c>
      <c r="BD41" s="261">
        <f>IF(AZ41=4,G41,0)</f>
        <v>0</v>
      </c>
      <c r="BE41" s="261">
        <f>IF(AZ41=5,G41,0)</f>
        <v>0</v>
      </c>
      <c r="CA41" s="292">
        <v>1</v>
      </c>
      <c r="CB41" s="292">
        <v>7</v>
      </c>
    </row>
    <row r="42" spans="1:80">
      <c r="A42" s="301"/>
      <c r="B42" s="304"/>
      <c r="C42" s="305" t="s">
        <v>767</v>
      </c>
      <c r="D42" s="306"/>
      <c r="E42" s="307">
        <v>188.78200000000001</v>
      </c>
      <c r="F42" s="308"/>
      <c r="G42" s="309"/>
      <c r="H42" s="310"/>
      <c r="I42" s="302"/>
      <c r="J42" s="311"/>
      <c r="K42" s="302"/>
      <c r="M42" s="303" t="s">
        <v>767</v>
      </c>
      <c r="O42" s="292"/>
    </row>
    <row r="43" spans="1:80" ht="22.5">
      <c r="A43" s="293">
        <v>10</v>
      </c>
      <c r="B43" s="294" t="s">
        <v>768</v>
      </c>
      <c r="C43" s="295" t="s">
        <v>769</v>
      </c>
      <c r="D43" s="296" t="s">
        <v>164</v>
      </c>
      <c r="E43" s="297">
        <v>49.972999999999999</v>
      </c>
      <c r="F43" s="297">
        <v>0</v>
      </c>
      <c r="G43" s="298">
        <f>E43*F43</f>
        <v>0</v>
      </c>
      <c r="H43" s="299">
        <v>5.2999999999999998E-4</v>
      </c>
      <c r="I43" s="300">
        <f>E43*H43</f>
        <v>2.6485689999999999E-2</v>
      </c>
      <c r="J43" s="299">
        <v>0</v>
      </c>
      <c r="K43" s="300">
        <f>E43*J43</f>
        <v>0</v>
      </c>
      <c r="O43" s="292">
        <v>2</v>
      </c>
      <c r="AA43" s="261">
        <v>1</v>
      </c>
      <c r="AB43" s="261">
        <v>7</v>
      </c>
      <c r="AC43" s="261">
        <v>7</v>
      </c>
      <c r="AZ43" s="261">
        <v>2</v>
      </c>
      <c r="BA43" s="261">
        <f>IF(AZ43=1,G43,0)</f>
        <v>0</v>
      </c>
      <c r="BB43" s="261">
        <f>IF(AZ43=2,G43,0)</f>
        <v>0</v>
      </c>
      <c r="BC43" s="261">
        <f>IF(AZ43=3,G43,0)</f>
        <v>0</v>
      </c>
      <c r="BD43" s="261">
        <f>IF(AZ43=4,G43,0)</f>
        <v>0</v>
      </c>
      <c r="BE43" s="261">
        <f>IF(AZ43=5,G43,0)</f>
        <v>0</v>
      </c>
      <c r="CA43" s="292">
        <v>1</v>
      </c>
      <c r="CB43" s="292">
        <v>7</v>
      </c>
    </row>
    <row r="44" spans="1:80">
      <c r="A44" s="301"/>
      <c r="B44" s="304"/>
      <c r="C44" s="305" t="s">
        <v>752</v>
      </c>
      <c r="D44" s="306"/>
      <c r="E44" s="307">
        <v>47.212000000000003</v>
      </c>
      <c r="F44" s="308"/>
      <c r="G44" s="309"/>
      <c r="H44" s="310"/>
      <c r="I44" s="302"/>
      <c r="J44" s="311"/>
      <c r="K44" s="302"/>
      <c r="M44" s="303" t="s">
        <v>752</v>
      </c>
      <c r="O44" s="292"/>
    </row>
    <row r="45" spans="1:80">
      <c r="A45" s="301"/>
      <c r="B45" s="304"/>
      <c r="C45" s="305" t="s">
        <v>753</v>
      </c>
      <c r="D45" s="306"/>
      <c r="E45" s="307">
        <v>2.7610000000000001</v>
      </c>
      <c r="F45" s="308"/>
      <c r="G45" s="309"/>
      <c r="H45" s="310"/>
      <c r="I45" s="302"/>
      <c r="J45" s="311"/>
      <c r="K45" s="302"/>
      <c r="M45" s="303" t="s">
        <v>753</v>
      </c>
      <c r="O45" s="292"/>
    </row>
    <row r="46" spans="1:80" ht="22.5">
      <c r="A46" s="293">
        <v>11</v>
      </c>
      <c r="B46" s="294" t="s">
        <v>770</v>
      </c>
      <c r="C46" s="295" t="s">
        <v>771</v>
      </c>
      <c r="D46" s="296" t="s">
        <v>164</v>
      </c>
      <c r="E46" s="297">
        <v>238.304</v>
      </c>
      <c r="F46" s="297">
        <v>0</v>
      </c>
      <c r="G46" s="298">
        <f>E46*F46</f>
        <v>0</v>
      </c>
      <c r="H46" s="299">
        <v>2.0000000000000001E-4</v>
      </c>
      <c r="I46" s="300">
        <f>E46*H46</f>
        <v>4.7660800000000003E-2</v>
      </c>
      <c r="J46" s="299">
        <v>0</v>
      </c>
      <c r="K46" s="300">
        <f>E46*J46</f>
        <v>0</v>
      </c>
      <c r="O46" s="292">
        <v>2</v>
      </c>
      <c r="AA46" s="261">
        <v>1</v>
      </c>
      <c r="AB46" s="261">
        <v>0</v>
      </c>
      <c r="AC46" s="261">
        <v>0</v>
      </c>
      <c r="AZ46" s="261">
        <v>2</v>
      </c>
      <c r="BA46" s="261">
        <f>IF(AZ46=1,G46,0)</f>
        <v>0</v>
      </c>
      <c r="BB46" s="261">
        <f>IF(AZ46=2,G46,0)</f>
        <v>0</v>
      </c>
      <c r="BC46" s="261">
        <f>IF(AZ46=3,G46,0)</f>
        <v>0</v>
      </c>
      <c r="BD46" s="261">
        <f>IF(AZ46=4,G46,0)</f>
        <v>0</v>
      </c>
      <c r="BE46" s="261">
        <f>IF(AZ46=5,G46,0)</f>
        <v>0</v>
      </c>
      <c r="CA46" s="292">
        <v>1</v>
      </c>
      <c r="CB46" s="292">
        <v>0</v>
      </c>
    </row>
    <row r="47" spans="1:80">
      <c r="A47" s="301"/>
      <c r="B47" s="304"/>
      <c r="C47" s="305" t="s">
        <v>767</v>
      </c>
      <c r="D47" s="306"/>
      <c r="E47" s="307">
        <v>188.78200000000001</v>
      </c>
      <c r="F47" s="308"/>
      <c r="G47" s="309"/>
      <c r="H47" s="310"/>
      <c r="I47" s="302"/>
      <c r="J47" s="311"/>
      <c r="K47" s="302"/>
      <c r="M47" s="303" t="s">
        <v>767</v>
      </c>
      <c r="O47" s="292"/>
    </row>
    <row r="48" spans="1:80">
      <c r="A48" s="301"/>
      <c r="B48" s="304"/>
      <c r="C48" s="305" t="s">
        <v>752</v>
      </c>
      <c r="D48" s="306"/>
      <c r="E48" s="307">
        <v>47.212000000000003</v>
      </c>
      <c r="F48" s="308"/>
      <c r="G48" s="309"/>
      <c r="H48" s="310"/>
      <c r="I48" s="302"/>
      <c r="J48" s="311"/>
      <c r="K48" s="302"/>
      <c r="M48" s="303" t="s">
        <v>752</v>
      </c>
      <c r="O48" s="292"/>
    </row>
    <row r="49" spans="1:80">
      <c r="A49" s="301"/>
      <c r="B49" s="304"/>
      <c r="C49" s="305" t="s">
        <v>772</v>
      </c>
      <c r="D49" s="306"/>
      <c r="E49" s="307">
        <v>2.31</v>
      </c>
      <c r="F49" s="308"/>
      <c r="G49" s="309"/>
      <c r="H49" s="310"/>
      <c r="I49" s="302"/>
      <c r="J49" s="311"/>
      <c r="K49" s="302"/>
      <c r="M49" s="303" t="s">
        <v>772</v>
      </c>
      <c r="O49" s="292"/>
    </row>
    <row r="50" spans="1:80">
      <c r="A50" s="293">
        <v>12</v>
      </c>
      <c r="B50" s="294" t="s">
        <v>773</v>
      </c>
      <c r="C50" s="295" t="s">
        <v>774</v>
      </c>
      <c r="D50" s="296" t="s">
        <v>164</v>
      </c>
      <c r="E50" s="297">
        <v>152.31700000000001</v>
      </c>
      <c r="F50" s="297">
        <v>0</v>
      </c>
      <c r="G50" s="298">
        <f>E50*F50</f>
        <v>0</v>
      </c>
      <c r="H50" s="299">
        <v>2.3000000000000001E-4</v>
      </c>
      <c r="I50" s="300">
        <f>E50*H50</f>
        <v>3.503291E-2</v>
      </c>
      <c r="J50" s="299">
        <v>0</v>
      </c>
      <c r="K50" s="300">
        <f>E50*J50</f>
        <v>0</v>
      </c>
      <c r="O50" s="292">
        <v>2</v>
      </c>
      <c r="AA50" s="261">
        <v>1</v>
      </c>
      <c r="AB50" s="261">
        <v>7</v>
      </c>
      <c r="AC50" s="261">
        <v>7</v>
      </c>
      <c r="AZ50" s="261">
        <v>2</v>
      </c>
      <c r="BA50" s="261">
        <f>IF(AZ50=1,G50,0)</f>
        <v>0</v>
      </c>
      <c r="BB50" s="261">
        <f>IF(AZ50=2,G50,0)</f>
        <v>0</v>
      </c>
      <c r="BC50" s="261">
        <f>IF(AZ50=3,G50,0)</f>
        <v>0</v>
      </c>
      <c r="BD50" s="261">
        <f>IF(AZ50=4,G50,0)</f>
        <v>0</v>
      </c>
      <c r="BE50" s="261">
        <f>IF(AZ50=5,G50,0)</f>
        <v>0</v>
      </c>
      <c r="CA50" s="292">
        <v>1</v>
      </c>
      <c r="CB50" s="292">
        <v>7</v>
      </c>
    </row>
    <row r="51" spans="1:80">
      <c r="A51" s="301"/>
      <c r="B51" s="304"/>
      <c r="C51" s="305" t="s">
        <v>745</v>
      </c>
      <c r="D51" s="306"/>
      <c r="E51" s="307">
        <v>118.657</v>
      </c>
      <c r="F51" s="308"/>
      <c r="G51" s="309"/>
      <c r="H51" s="310"/>
      <c r="I51" s="302"/>
      <c r="J51" s="311"/>
      <c r="K51" s="302"/>
      <c r="M51" s="303" t="s">
        <v>745</v>
      </c>
      <c r="O51" s="292"/>
    </row>
    <row r="52" spans="1:80">
      <c r="A52" s="301"/>
      <c r="B52" s="304"/>
      <c r="C52" s="305" t="s">
        <v>746</v>
      </c>
      <c r="D52" s="306"/>
      <c r="E52" s="307">
        <v>33.659999999999997</v>
      </c>
      <c r="F52" s="308"/>
      <c r="G52" s="309"/>
      <c r="H52" s="310"/>
      <c r="I52" s="302"/>
      <c r="J52" s="311"/>
      <c r="K52" s="302"/>
      <c r="M52" s="303" t="s">
        <v>746</v>
      </c>
      <c r="O52" s="292"/>
    </row>
    <row r="53" spans="1:80">
      <c r="A53" s="293">
        <v>13</v>
      </c>
      <c r="B53" s="294" t="s">
        <v>775</v>
      </c>
      <c r="C53" s="295" t="s">
        <v>776</v>
      </c>
      <c r="D53" s="296" t="s">
        <v>164</v>
      </c>
      <c r="E53" s="297">
        <v>49.972999999999999</v>
      </c>
      <c r="F53" s="297">
        <v>0</v>
      </c>
      <c r="G53" s="298">
        <f>E53*F53</f>
        <v>0</v>
      </c>
      <c r="H53" s="299">
        <v>1.6999999999999999E-3</v>
      </c>
      <c r="I53" s="300">
        <f>E53*H53</f>
        <v>8.4954099999999991E-2</v>
      </c>
      <c r="J53" s="299"/>
      <c r="K53" s="300">
        <f>E53*J53</f>
        <v>0</v>
      </c>
      <c r="O53" s="292">
        <v>2</v>
      </c>
      <c r="AA53" s="261">
        <v>3</v>
      </c>
      <c r="AB53" s="261">
        <v>7</v>
      </c>
      <c r="AC53" s="261">
        <v>63150800210</v>
      </c>
      <c r="AZ53" s="261">
        <v>2</v>
      </c>
      <c r="BA53" s="261">
        <f>IF(AZ53=1,G53,0)</f>
        <v>0</v>
      </c>
      <c r="BB53" s="261">
        <f>IF(AZ53=2,G53,0)</f>
        <v>0</v>
      </c>
      <c r="BC53" s="261">
        <f>IF(AZ53=3,G53,0)</f>
        <v>0</v>
      </c>
      <c r="BD53" s="261">
        <f>IF(AZ53=4,G53,0)</f>
        <v>0</v>
      </c>
      <c r="BE53" s="261">
        <f>IF(AZ53=5,G53,0)</f>
        <v>0</v>
      </c>
      <c r="CA53" s="292">
        <v>3</v>
      </c>
      <c r="CB53" s="292">
        <v>7</v>
      </c>
    </row>
    <row r="54" spans="1:80">
      <c r="A54" s="301"/>
      <c r="B54" s="304"/>
      <c r="C54" s="305" t="s">
        <v>752</v>
      </c>
      <c r="D54" s="306"/>
      <c r="E54" s="307">
        <v>47.212000000000003</v>
      </c>
      <c r="F54" s="308"/>
      <c r="G54" s="309"/>
      <c r="H54" s="310"/>
      <c r="I54" s="302"/>
      <c r="J54" s="311"/>
      <c r="K54" s="302"/>
      <c r="M54" s="303" t="s">
        <v>752</v>
      </c>
      <c r="O54" s="292"/>
    </row>
    <row r="55" spans="1:80">
      <c r="A55" s="301"/>
      <c r="B55" s="304"/>
      <c r="C55" s="305" t="s">
        <v>753</v>
      </c>
      <c r="D55" s="306"/>
      <c r="E55" s="307">
        <v>2.7610000000000001</v>
      </c>
      <c r="F55" s="308"/>
      <c r="G55" s="309"/>
      <c r="H55" s="310"/>
      <c r="I55" s="302"/>
      <c r="J55" s="311"/>
      <c r="K55" s="302"/>
      <c r="M55" s="303" t="s">
        <v>753</v>
      </c>
      <c r="O55" s="292"/>
    </row>
    <row r="56" spans="1:80">
      <c r="A56" s="293">
        <v>14</v>
      </c>
      <c r="B56" s="294" t="s">
        <v>777</v>
      </c>
      <c r="C56" s="295" t="s">
        <v>778</v>
      </c>
      <c r="D56" s="296" t="s">
        <v>164</v>
      </c>
      <c r="E56" s="297">
        <v>33.659999999999997</v>
      </c>
      <c r="F56" s="297">
        <v>0</v>
      </c>
      <c r="G56" s="298">
        <f>E56*F56</f>
        <v>0</v>
      </c>
      <c r="H56" s="299">
        <v>1.6999999999999999E-3</v>
      </c>
      <c r="I56" s="300">
        <f>E56*H56</f>
        <v>5.7221999999999988E-2</v>
      </c>
      <c r="J56" s="299"/>
      <c r="K56" s="300">
        <f>E56*J56</f>
        <v>0</v>
      </c>
      <c r="O56" s="292">
        <v>2</v>
      </c>
      <c r="AA56" s="261">
        <v>3</v>
      </c>
      <c r="AB56" s="261">
        <v>7</v>
      </c>
      <c r="AC56" s="261">
        <v>631508002101</v>
      </c>
      <c r="AZ56" s="261">
        <v>2</v>
      </c>
      <c r="BA56" s="261">
        <f>IF(AZ56=1,G56,0)</f>
        <v>0</v>
      </c>
      <c r="BB56" s="261">
        <f>IF(AZ56=2,G56,0)</f>
        <v>0</v>
      </c>
      <c r="BC56" s="261">
        <f>IF(AZ56=3,G56,0)</f>
        <v>0</v>
      </c>
      <c r="BD56" s="261">
        <f>IF(AZ56=4,G56,0)</f>
        <v>0</v>
      </c>
      <c r="BE56" s="261">
        <f>IF(AZ56=5,G56,0)</f>
        <v>0</v>
      </c>
      <c r="CA56" s="292">
        <v>3</v>
      </c>
      <c r="CB56" s="292">
        <v>7</v>
      </c>
    </row>
    <row r="57" spans="1:80">
      <c r="A57" s="301"/>
      <c r="B57" s="304"/>
      <c r="C57" s="305" t="s">
        <v>746</v>
      </c>
      <c r="D57" s="306"/>
      <c r="E57" s="307">
        <v>33.659999999999997</v>
      </c>
      <c r="F57" s="308"/>
      <c r="G57" s="309"/>
      <c r="H57" s="310"/>
      <c r="I57" s="302"/>
      <c r="J57" s="311"/>
      <c r="K57" s="302"/>
      <c r="M57" s="303" t="s">
        <v>746</v>
      </c>
      <c r="O57" s="292"/>
    </row>
    <row r="58" spans="1:80">
      <c r="A58" s="293">
        <v>15</v>
      </c>
      <c r="B58" s="294" t="s">
        <v>779</v>
      </c>
      <c r="C58" s="295" t="s">
        <v>780</v>
      </c>
      <c r="D58" s="296" t="s">
        <v>164</v>
      </c>
      <c r="E58" s="297">
        <v>118.657</v>
      </c>
      <c r="F58" s="297">
        <v>0</v>
      </c>
      <c r="G58" s="298">
        <f>E58*F58</f>
        <v>0</v>
      </c>
      <c r="H58" s="299">
        <v>1.6999999999999999E-3</v>
      </c>
      <c r="I58" s="300">
        <f>E58*H58</f>
        <v>0.20171689999999998</v>
      </c>
      <c r="J58" s="299"/>
      <c r="K58" s="300">
        <f>E58*J58</f>
        <v>0</v>
      </c>
      <c r="O58" s="292">
        <v>2</v>
      </c>
      <c r="AA58" s="261">
        <v>3</v>
      </c>
      <c r="AB58" s="261">
        <v>7</v>
      </c>
      <c r="AC58" s="261">
        <v>6315080021012</v>
      </c>
      <c r="AZ58" s="261">
        <v>2</v>
      </c>
      <c r="BA58" s="261">
        <f>IF(AZ58=1,G58,0)</f>
        <v>0</v>
      </c>
      <c r="BB58" s="261">
        <f>IF(AZ58=2,G58,0)</f>
        <v>0</v>
      </c>
      <c r="BC58" s="261">
        <f>IF(AZ58=3,G58,0)</f>
        <v>0</v>
      </c>
      <c r="BD58" s="261">
        <f>IF(AZ58=4,G58,0)</f>
        <v>0</v>
      </c>
      <c r="BE58" s="261">
        <f>IF(AZ58=5,G58,0)</f>
        <v>0</v>
      </c>
      <c r="CA58" s="292">
        <v>3</v>
      </c>
      <c r="CB58" s="292">
        <v>7</v>
      </c>
    </row>
    <row r="59" spans="1:80">
      <c r="A59" s="301"/>
      <c r="B59" s="304"/>
      <c r="C59" s="305" t="s">
        <v>781</v>
      </c>
      <c r="D59" s="306"/>
      <c r="E59" s="307">
        <v>118.657</v>
      </c>
      <c r="F59" s="308"/>
      <c r="G59" s="309"/>
      <c r="H59" s="310"/>
      <c r="I59" s="302"/>
      <c r="J59" s="311"/>
      <c r="K59" s="302"/>
      <c r="M59" s="303" t="s">
        <v>781</v>
      </c>
      <c r="O59" s="292"/>
    </row>
    <row r="60" spans="1:80">
      <c r="A60" s="293">
        <v>16</v>
      </c>
      <c r="B60" s="294" t="s">
        <v>782</v>
      </c>
      <c r="C60" s="295" t="s">
        <v>783</v>
      </c>
      <c r="D60" s="296" t="s">
        <v>164</v>
      </c>
      <c r="E60" s="297">
        <v>377.56400000000002</v>
      </c>
      <c r="F60" s="297">
        <v>0</v>
      </c>
      <c r="G60" s="298">
        <f>E60*F60</f>
        <v>0</v>
      </c>
      <c r="H60" s="299">
        <v>1.5E-3</v>
      </c>
      <c r="I60" s="300">
        <f>E60*H60</f>
        <v>0.56634600000000002</v>
      </c>
      <c r="J60" s="299"/>
      <c r="K60" s="300">
        <f>E60*J60</f>
        <v>0</v>
      </c>
      <c r="O60" s="292">
        <v>2</v>
      </c>
      <c r="AA60" s="261">
        <v>3</v>
      </c>
      <c r="AB60" s="261">
        <v>7</v>
      </c>
      <c r="AC60" s="261">
        <v>631508011</v>
      </c>
      <c r="AZ60" s="261">
        <v>2</v>
      </c>
      <c r="BA60" s="261">
        <f>IF(AZ60=1,G60,0)</f>
        <v>0</v>
      </c>
      <c r="BB60" s="261">
        <f>IF(AZ60=2,G60,0)</f>
        <v>0</v>
      </c>
      <c r="BC60" s="261">
        <f>IF(AZ60=3,G60,0)</f>
        <v>0</v>
      </c>
      <c r="BD60" s="261">
        <f>IF(AZ60=4,G60,0)</f>
        <v>0</v>
      </c>
      <c r="BE60" s="261">
        <f>IF(AZ60=5,G60,0)</f>
        <v>0</v>
      </c>
      <c r="CA60" s="292">
        <v>3</v>
      </c>
      <c r="CB60" s="292">
        <v>7</v>
      </c>
    </row>
    <row r="61" spans="1:80">
      <c r="A61" s="301"/>
      <c r="B61" s="304"/>
      <c r="C61" s="305" t="s">
        <v>784</v>
      </c>
      <c r="D61" s="306"/>
      <c r="E61" s="307">
        <v>377.56400000000002</v>
      </c>
      <c r="F61" s="308"/>
      <c r="G61" s="309"/>
      <c r="H61" s="310"/>
      <c r="I61" s="302"/>
      <c r="J61" s="311"/>
      <c r="K61" s="302"/>
      <c r="M61" s="303" t="s">
        <v>784</v>
      </c>
      <c r="O61" s="292"/>
    </row>
    <row r="62" spans="1:80">
      <c r="A62" s="301"/>
      <c r="B62" s="304"/>
      <c r="C62" s="305" t="s">
        <v>785</v>
      </c>
      <c r="D62" s="306"/>
      <c r="E62" s="307">
        <v>0</v>
      </c>
      <c r="F62" s="308"/>
      <c r="G62" s="309"/>
      <c r="H62" s="310"/>
      <c r="I62" s="302"/>
      <c r="J62" s="311"/>
      <c r="K62" s="302"/>
      <c r="M62" s="303" t="s">
        <v>785</v>
      </c>
      <c r="O62" s="292"/>
    </row>
    <row r="63" spans="1:80">
      <c r="A63" s="293">
        <v>17</v>
      </c>
      <c r="B63" s="294" t="s">
        <v>786</v>
      </c>
      <c r="C63" s="295" t="s">
        <v>787</v>
      </c>
      <c r="D63" s="296" t="s">
        <v>164</v>
      </c>
      <c r="E63" s="297">
        <v>33.659999999999997</v>
      </c>
      <c r="F63" s="297">
        <v>0</v>
      </c>
      <c r="G63" s="298">
        <f>E63*F63</f>
        <v>0</v>
      </c>
      <c r="H63" s="299">
        <v>1.5E-3</v>
      </c>
      <c r="I63" s="300">
        <f>E63*H63</f>
        <v>5.0489999999999993E-2</v>
      </c>
      <c r="J63" s="299"/>
      <c r="K63" s="300">
        <f>E63*J63</f>
        <v>0</v>
      </c>
      <c r="O63" s="292">
        <v>2</v>
      </c>
      <c r="AA63" s="261">
        <v>3</v>
      </c>
      <c r="AB63" s="261">
        <v>7</v>
      </c>
      <c r="AC63" s="261">
        <v>631508013</v>
      </c>
      <c r="AZ63" s="261">
        <v>2</v>
      </c>
      <c r="BA63" s="261">
        <f>IF(AZ63=1,G63,0)</f>
        <v>0</v>
      </c>
      <c r="BB63" s="261">
        <f>IF(AZ63=2,G63,0)</f>
        <v>0</v>
      </c>
      <c r="BC63" s="261">
        <f>IF(AZ63=3,G63,0)</f>
        <v>0</v>
      </c>
      <c r="BD63" s="261">
        <f>IF(AZ63=4,G63,0)</f>
        <v>0</v>
      </c>
      <c r="BE63" s="261">
        <f>IF(AZ63=5,G63,0)</f>
        <v>0</v>
      </c>
      <c r="CA63" s="292">
        <v>3</v>
      </c>
      <c r="CB63" s="292">
        <v>7</v>
      </c>
    </row>
    <row r="64" spans="1:80">
      <c r="A64" s="301"/>
      <c r="B64" s="304"/>
      <c r="C64" s="305" t="s">
        <v>746</v>
      </c>
      <c r="D64" s="306"/>
      <c r="E64" s="307">
        <v>33.659999999999997</v>
      </c>
      <c r="F64" s="308"/>
      <c r="G64" s="309"/>
      <c r="H64" s="310"/>
      <c r="I64" s="302"/>
      <c r="J64" s="311"/>
      <c r="K64" s="302"/>
      <c r="M64" s="303" t="s">
        <v>746</v>
      </c>
      <c r="O64" s="292"/>
    </row>
    <row r="65" spans="1:80">
      <c r="A65" s="293">
        <v>18</v>
      </c>
      <c r="B65" s="294" t="s">
        <v>788</v>
      </c>
      <c r="C65" s="295" t="s">
        <v>789</v>
      </c>
      <c r="D65" s="296" t="s">
        <v>164</v>
      </c>
      <c r="E65" s="297">
        <v>118.657</v>
      </c>
      <c r="F65" s="297">
        <v>0</v>
      </c>
      <c r="G65" s="298">
        <f>E65*F65</f>
        <v>0</v>
      </c>
      <c r="H65" s="299">
        <v>1.5E-3</v>
      </c>
      <c r="I65" s="300">
        <f>E65*H65</f>
        <v>0.17798549999999999</v>
      </c>
      <c r="J65" s="299"/>
      <c r="K65" s="300">
        <f>E65*J65</f>
        <v>0</v>
      </c>
      <c r="O65" s="292">
        <v>2</v>
      </c>
      <c r="AA65" s="261">
        <v>3</v>
      </c>
      <c r="AB65" s="261">
        <v>7</v>
      </c>
      <c r="AC65" s="261">
        <v>6315080132</v>
      </c>
      <c r="AZ65" s="261">
        <v>2</v>
      </c>
      <c r="BA65" s="261">
        <f>IF(AZ65=1,G65,0)</f>
        <v>0</v>
      </c>
      <c r="BB65" s="261">
        <f>IF(AZ65=2,G65,0)</f>
        <v>0</v>
      </c>
      <c r="BC65" s="261">
        <f>IF(AZ65=3,G65,0)</f>
        <v>0</v>
      </c>
      <c r="BD65" s="261">
        <f>IF(AZ65=4,G65,0)</f>
        <v>0</v>
      </c>
      <c r="BE65" s="261">
        <f>IF(AZ65=5,G65,0)</f>
        <v>0</v>
      </c>
      <c r="CA65" s="292">
        <v>3</v>
      </c>
      <c r="CB65" s="292">
        <v>7</v>
      </c>
    </row>
    <row r="66" spans="1:80">
      <c r="A66" s="301"/>
      <c r="B66" s="304"/>
      <c r="C66" s="305" t="s">
        <v>745</v>
      </c>
      <c r="D66" s="306"/>
      <c r="E66" s="307">
        <v>118.657</v>
      </c>
      <c r="F66" s="308"/>
      <c r="G66" s="309"/>
      <c r="H66" s="310"/>
      <c r="I66" s="302"/>
      <c r="J66" s="311"/>
      <c r="K66" s="302"/>
      <c r="M66" s="303" t="s">
        <v>745</v>
      </c>
      <c r="O66" s="292"/>
    </row>
    <row r="67" spans="1:80">
      <c r="A67" s="293">
        <v>19</v>
      </c>
      <c r="B67" s="294" t="s">
        <v>790</v>
      </c>
      <c r="C67" s="295" t="s">
        <v>791</v>
      </c>
      <c r="D67" s="296" t="s">
        <v>164</v>
      </c>
      <c r="E67" s="297">
        <v>49.972999999999999</v>
      </c>
      <c r="F67" s="297">
        <v>0</v>
      </c>
      <c r="G67" s="298">
        <f>E67*F67</f>
        <v>0</v>
      </c>
      <c r="H67" s="299">
        <v>1.5E-3</v>
      </c>
      <c r="I67" s="300">
        <f>E67*H67</f>
        <v>7.4959499999999998E-2</v>
      </c>
      <c r="J67" s="299"/>
      <c r="K67" s="300">
        <f>E67*J67</f>
        <v>0</v>
      </c>
      <c r="O67" s="292">
        <v>2</v>
      </c>
      <c r="AA67" s="261">
        <v>3</v>
      </c>
      <c r="AB67" s="261">
        <v>7</v>
      </c>
      <c r="AC67" s="261">
        <v>6315080136</v>
      </c>
      <c r="AZ67" s="261">
        <v>2</v>
      </c>
      <c r="BA67" s="261">
        <f>IF(AZ67=1,G67,0)</f>
        <v>0</v>
      </c>
      <c r="BB67" s="261">
        <f>IF(AZ67=2,G67,0)</f>
        <v>0</v>
      </c>
      <c r="BC67" s="261">
        <f>IF(AZ67=3,G67,0)</f>
        <v>0</v>
      </c>
      <c r="BD67" s="261">
        <f>IF(AZ67=4,G67,0)</f>
        <v>0</v>
      </c>
      <c r="BE67" s="261">
        <f>IF(AZ67=5,G67,0)</f>
        <v>0</v>
      </c>
      <c r="CA67" s="292">
        <v>3</v>
      </c>
      <c r="CB67" s="292">
        <v>7</v>
      </c>
    </row>
    <row r="68" spans="1:80">
      <c r="A68" s="301"/>
      <c r="B68" s="304"/>
      <c r="C68" s="305" t="s">
        <v>752</v>
      </c>
      <c r="D68" s="306"/>
      <c r="E68" s="307">
        <v>47.212000000000003</v>
      </c>
      <c r="F68" s="308"/>
      <c r="G68" s="309"/>
      <c r="H68" s="310"/>
      <c r="I68" s="302"/>
      <c r="J68" s="311"/>
      <c r="K68" s="302"/>
      <c r="M68" s="303" t="s">
        <v>752</v>
      </c>
      <c r="O68" s="292"/>
    </row>
    <row r="69" spans="1:80">
      <c r="A69" s="301"/>
      <c r="B69" s="304"/>
      <c r="C69" s="305" t="s">
        <v>753</v>
      </c>
      <c r="D69" s="306"/>
      <c r="E69" s="307">
        <v>2.7610000000000001</v>
      </c>
      <c r="F69" s="308"/>
      <c r="G69" s="309"/>
      <c r="H69" s="310"/>
      <c r="I69" s="302"/>
      <c r="J69" s="311"/>
      <c r="K69" s="302"/>
      <c r="M69" s="303" t="s">
        <v>753</v>
      </c>
      <c r="O69" s="292"/>
    </row>
    <row r="70" spans="1:80">
      <c r="A70" s="293">
        <v>20</v>
      </c>
      <c r="B70" s="294" t="s">
        <v>600</v>
      </c>
      <c r="C70" s="295" t="s">
        <v>601</v>
      </c>
      <c r="D70" s="296" t="s">
        <v>376</v>
      </c>
      <c r="E70" s="297">
        <v>1.3228534000000001</v>
      </c>
      <c r="F70" s="297">
        <v>0</v>
      </c>
      <c r="G70" s="298">
        <f>E70*F70</f>
        <v>0</v>
      </c>
      <c r="H70" s="299">
        <v>0</v>
      </c>
      <c r="I70" s="300">
        <f>E70*H70</f>
        <v>0</v>
      </c>
      <c r="J70" s="299"/>
      <c r="K70" s="300">
        <f>E70*J70</f>
        <v>0</v>
      </c>
      <c r="O70" s="292">
        <v>2</v>
      </c>
      <c r="AA70" s="261">
        <v>7</v>
      </c>
      <c r="AB70" s="261">
        <v>1001</v>
      </c>
      <c r="AC70" s="261">
        <v>5</v>
      </c>
      <c r="AZ70" s="261">
        <v>2</v>
      </c>
      <c r="BA70" s="261">
        <f>IF(AZ70=1,G70,0)</f>
        <v>0</v>
      </c>
      <c r="BB70" s="261">
        <f>IF(AZ70=2,G70,0)</f>
        <v>0</v>
      </c>
      <c r="BC70" s="261">
        <f>IF(AZ70=3,G70,0)</f>
        <v>0</v>
      </c>
      <c r="BD70" s="261">
        <f>IF(AZ70=4,G70,0)</f>
        <v>0</v>
      </c>
      <c r="BE70" s="261">
        <f>IF(AZ70=5,G70,0)</f>
        <v>0</v>
      </c>
      <c r="CA70" s="292">
        <v>7</v>
      </c>
      <c r="CB70" s="292">
        <v>1001</v>
      </c>
    </row>
    <row r="71" spans="1:80" ht="22.5">
      <c r="A71" s="293">
        <v>21</v>
      </c>
      <c r="B71" s="294" t="s">
        <v>792</v>
      </c>
      <c r="C71" s="295" t="s">
        <v>793</v>
      </c>
      <c r="D71" s="296" t="s">
        <v>794</v>
      </c>
      <c r="E71" s="297">
        <v>60</v>
      </c>
      <c r="F71" s="297">
        <v>0</v>
      </c>
      <c r="G71" s="298">
        <f>E71*F71</f>
        <v>0</v>
      </c>
      <c r="H71" s="299">
        <v>0</v>
      </c>
      <c r="I71" s="300">
        <f>E71*H71</f>
        <v>0</v>
      </c>
      <c r="J71" s="299"/>
      <c r="K71" s="300">
        <f>E71*J71</f>
        <v>0</v>
      </c>
      <c r="O71" s="292">
        <v>2</v>
      </c>
      <c r="AA71" s="261">
        <v>10</v>
      </c>
      <c r="AB71" s="261">
        <v>0</v>
      </c>
      <c r="AC71" s="261">
        <v>8</v>
      </c>
      <c r="AZ71" s="261">
        <v>5</v>
      </c>
      <c r="BA71" s="261">
        <f>IF(AZ71=1,G71,0)</f>
        <v>0</v>
      </c>
      <c r="BB71" s="261">
        <f>IF(AZ71=2,G71,0)</f>
        <v>0</v>
      </c>
      <c r="BC71" s="261">
        <f>IF(AZ71=3,G71,0)</f>
        <v>0</v>
      </c>
      <c r="BD71" s="261">
        <f>IF(AZ71=4,G71,0)</f>
        <v>0</v>
      </c>
      <c r="BE71" s="261">
        <f>IF(AZ71=5,G71,0)</f>
        <v>0</v>
      </c>
      <c r="CA71" s="292">
        <v>10</v>
      </c>
      <c r="CB71" s="292">
        <v>0</v>
      </c>
    </row>
    <row r="72" spans="1:80">
      <c r="A72" s="312"/>
      <c r="B72" s="313" t="s">
        <v>99</v>
      </c>
      <c r="C72" s="314" t="s">
        <v>595</v>
      </c>
      <c r="D72" s="315"/>
      <c r="E72" s="316"/>
      <c r="F72" s="317"/>
      <c r="G72" s="318">
        <f>SUM(G40:G71)</f>
        <v>0</v>
      </c>
      <c r="H72" s="319"/>
      <c r="I72" s="320">
        <f>SUM(I40:I71)</f>
        <v>1.3228533999999998</v>
      </c>
      <c r="J72" s="319"/>
      <c r="K72" s="320">
        <f>SUM(K40:K71)</f>
        <v>0</v>
      </c>
      <c r="O72" s="292">
        <v>4</v>
      </c>
      <c r="BA72" s="321">
        <f>SUM(BA40:BA71)</f>
        <v>0</v>
      </c>
      <c r="BB72" s="321">
        <f>SUM(BB40:BB71)</f>
        <v>0</v>
      </c>
      <c r="BC72" s="321">
        <f>SUM(BC40:BC71)</f>
        <v>0</v>
      </c>
      <c r="BD72" s="321">
        <f>SUM(BD40:BD71)</f>
        <v>0</v>
      </c>
      <c r="BE72" s="321">
        <f>SUM(BE40:BE71)</f>
        <v>0</v>
      </c>
    </row>
    <row r="73" spans="1:80">
      <c r="A73" s="282" t="s">
        <v>97</v>
      </c>
      <c r="B73" s="283" t="s">
        <v>795</v>
      </c>
      <c r="C73" s="284" t="s">
        <v>796</v>
      </c>
      <c r="D73" s="285"/>
      <c r="E73" s="286"/>
      <c r="F73" s="286"/>
      <c r="G73" s="287"/>
      <c r="H73" s="288"/>
      <c r="I73" s="289"/>
      <c r="J73" s="290"/>
      <c r="K73" s="291"/>
      <c r="O73" s="292">
        <v>1</v>
      </c>
    </row>
    <row r="74" spans="1:80">
      <c r="A74" s="293">
        <v>22</v>
      </c>
      <c r="B74" s="294" t="s">
        <v>798</v>
      </c>
      <c r="C74" s="295" t="s">
        <v>799</v>
      </c>
      <c r="D74" s="296" t="s">
        <v>193</v>
      </c>
      <c r="E74" s="297">
        <v>217.08</v>
      </c>
      <c r="F74" s="297">
        <v>0</v>
      </c>
      <c r="G74" s="298">
        <f>E74*F74</f>
        <v>0</v>
      </c>
      <c r="H74" s="299">
        <v>0</v>
      </c>
      <c r="I74" s="300">
        <f>E74*H74</f>
        <v>0</v>
      </c>
      <c r="J74" s="299">
        <v>0</v>
      </c>
      <c r="K74" s="300">
        <f>E74*J74</f>
        <v>0</v>
      </c>
      <c r="O74" s="292">
        <v>2</v>
      </c>
      <c r="AA74" s="261">
        <v>1</v>
      </c>
      <c r="AB74" s="261">
        <v>0</v>
      </c>
      <c r="AC74" s="261">
        <v>0</v>
      </c>
      <c r="AZ74" s="261">
        <v>2</v>
      </c>
      <c r="BA74" s="261">
        <f>IF(AZ74=1,G74,0)</f>
        <v>0</v>
      </c>
      <c r="BB74" s="261">
        <f>IF(AZ74=2,G74,0)</f>
        <v>0</v>
      </c>
      <c r="BC74" s="261">
        <f>IF(AZ74=3,G74,0)</f>
        <v>0</v>
      </c>
      <c r="BD74" s="261">
        <f>IF(AZ74=4,G74,0)</f>
        <v>0</v>
      </c>
      <c r="BE74" s="261">
        <f>IF(AZ74=5,G74,0)</f>
        <v>0</v>
      </c>
      <c r="CA74" s="292">
        <v>1</v>
      </c>
      <c r="CB74" s="292">
        <v>0</v>
      </c>
    </row>
    <row r="75" spans="1:80">
      <c r="A75" s="301"/>
      <c r="B75" s="304"/>
      <c r="C75" s="333" t="s">
        <v>800</v>
      </c>
      <c r="D75" s="306"/>
      <c r="E75" s="332">
        <v>0</v>
      </c>
      <c r="F75" s="308"/>
      <c r="G75" s="309"/>
      <c r="H75" s="310"/>
      <c r="I75" s="302"/>
      <c r="J75" s="311"/>
      <c r="K75" s="302"/>
      <c r="M75" s="303" t="s">
        <v>800</v>
      </c>
      <c r="O75" s="292"/>
    </row>
    <row r="76" spans="1:80">
      <c r="A76" s="301"/>
      <c r="B76" s="304"/>
      <c r="C76" s="333" t="s">
        <v>801</v>
      </c>
      <c r="D76" s="306"/>
      <c r="E76" s="332">
        <v>80.3</v>
      </c>
      <c r="F76" s="308"/>
      <c r="G76" s="309"/>
      <c r="H76" s="310"/>
      <c r="I76" s="302"/>
      <c r="J76" s="311"/>
      <c r="K76" s="302"/>
      <c r="M76" s="303" t="s">
        <v>801</v>
      </c>
      <c r="O76" s="292"/>
    </row>
    <row r="77" spans="1:80">
      <c r="A77" s="301"/>
      <c r="B77" s="304"/>
      <c r="C77" s="333" t="s">
        <v>802</v>
      </c>
      <c r="D77" s="306"/>
      <c r="E77" s="332">
        <v>80.3</v>
      </c>
      <c r="F77" s="308"/>
      <c r="G77" s="309"/>
      <c r="H77" s="310"/>
      <c r="I77" s="302"/>
      <c r="J77" s="311"/>
      <c r="K77" s="302"/>
      <c r="M77" s="303" t="s">
        <v>802</v>
      </c>
      <c r="O77" s="292"/>
    </row>
    <row r="78" spans="1:80">
      <c r="A78" s="301"/>
      <c r="B78" s="304"/>
      <c r="C78" s="305" t="s">
        <v>803</v>
      </c>
      <c r="D78" s="306"/>
      <c r="E78" s="307">
        <v>217.08</v>
      </c>
      <c r="F78" s="308"/>
      <c r="G78" s="309"/>
      <c r="H78" s="310"/>
      <c r="I78" s="302"/>
      <c r="J78" s="311"/>
      <c r="K78" s="302"/>
      <c r="M78" s="303" t="s">
        <v>803</v>
      </c>
      <c r="O78" s="292"/>
    </row>
    <row r="79" spans="1:80">
      <c r="A79" s="293">
        <v>23</v>
      </c>
      <c r="B79" s="294" t="s">
        <v>804</v>
      </c>
      <c r="C79" s="295" t="s">
        <v>805</v>
      </c>
      <c r="D79" s="296" t="s">
        <v>695</v>
      </c>
      <c r="E79" s="297">
        <v>2.2614000000000001</v>
      </c>
      <c r="F79" s="297">
        <v>0</v>
      </c>
      <c r="G79" s="298">
        <f>E79*F79</f>
        <v>0</v>
      </c>
      <c r="H79" s="299">
        <v>1.89E-3</v>
      </c>
      <c r="I79" s="300">
        <f>E79*H79</f>
        <v>4.2740460000000001E-3</v>
      </c>
      <c r="J79" s="299">
        <v>0</v>
      </c>
      <c r="K79" s="300">
        <f>E79*J79</f>
        <v>0</v>
      </c>
      <c r="O79" s="292">
        <v>2</v>
      </c>
      <c r="AA79" s="261">
        <v>1</v>
      </c>
      <c r="AB79" s="261">
        <v>7</v>
      </c>
      <c r="AC79" s="261">
        <v>7</v>
      </c>
      <c r="AZ79" s="261">
        <v>2</v>
      </c>
      <c r="BA79" s="261">
        <f>IF(AZ79=1,G79,0)</f>
        <v>0</v>
      </c>
      <c r="BB79" s="261">
        <f>IF(AZ79=2,G79,0)</f>
        <v>0</v>
      </c>
      <c r="BC79" s="261">
        <f>IF(AZ79=3,G79,0)</f>
        <v>0</v>
      </c>
      <c r="BD79" s="261">
        <f>IF(AZ79=4,G79,0)</f>
        <v>0</v>
      </c>
      <c r="BE79" s="261">
        <f>IF(AZ79=5,G79,0)</f>
        <v>0</v>
      </c>
      <c r="CA79" s="292">
        <v>1</v>
      </c>
      <c r="CB79" s="292">
        <v>7</v>
      </c>
    </row>
    <row r="80" spans="1:80">
      <c r="A80" s="301"/>
      <c r="B80" s="304"/>
      <c r="C80" s="333" t="s">
        <v>800</v>
      </c>
      <c r="D80" s="306"/>
      <c r="E80" s="332">
        <v>0</v>
      </c>
      <c r="F80" s="308"/>
      <c r="G80" s="309"/>
      <c r="H80" s="310"/>
      <c r="I80" s="302"/>
      <c r="J80" s="311"/>
      <c r="K80" s="302"/>
      <c r="M80" s="303" t="s">
        <v>800</v>
      </c>
      <c r="O80" s="292"/>
    </row>
    <row r="81" spans="1:80">
      <c r="A81" s="301"/>
      <c r="B81" s="304"/>
      <c r="C81" s="333" t="s">
        <v>801</v>
      </c>
      <c r="D81" s="306"/>
      <c r="E81" s="332">
        <v>80.3</v>
      </c>
      <c r="F81" s="308"/>
      <c r="G81" s="309"/>
      <c r="H81" s="310"/>
      <c r="I81" s="302"/>
      <c r="J81" s="311"/>
      <c r="K81" s="302"/>
      <c r="M81" s="303" t="s">
        <v>801</v>
      </c>
      <c r="O81" s="292"/>
    </row>
    <row r="82" spans="1:80">
      <c r="A82" s="301"/>
      <c r="B82" s="304"/>
      <c r="C82" s="333" t="s">
        <v>802</v>
      </c>
      <c r="D82" s="306"/>
      <c r="E82" s="332">
        <v>80.3</v>
      </c>
      <c r="F82" s="308"/>
      <c r="G82" s="309"/>
      <c r="H82" s="310"/>
      <c r="I82" s="302"/>
      <c r="J82" s="311"/>
      <c r="K82" s="302"/>
      <c r="M82" s="303" t="s">
        <v>802</v>
      </c>
      <c r="O82" s="292"/>
    </row>
    <row r="83" spans="1:80">
      <c r="A83" s="301"/>
      <c r="B83" s="304"/>
      <c r="C83" s="305" t="s">
        <v>806</v>
      </c>
      <c r="D83" s="306"/>
      <c r="E83" s="307">
        <v>2.0840000000000001</v>
      </c>
      <c r="F83" s="308"/>
      <c r="G83" s="309"/>
      <c r="H83" s="310"/>
      <c r="I83" s="302"/>
      <c r="J83" s="311"/>
      <c r="K83" s="302"/>
      <c r="M83" s="303" t="s">
        <v>806</v>
      </c>
      <c r="O83" s="292"/>
    </row>
    <row r="84" spans="1:80">
      <c r="A84" s="301"/>
      <c r="B84" s="304"/>
      <c r="C84" s="305" t="s">
        <v>807</v>
      </c>
      <c r="D84" s="306"/>
      <c r="E84" s="307">
        <v>0.1774</v>
      </c>
      <c r="F84" s="308"/>
      <c r="G84" s="309"/>
      <c r="H84" s="310"/>
      <c r="I84" s="302"/>
      <c r="J84" s="311"/>
      <c r="K84" s="302"/>
      <c r="M84" s="303" t="s">
        <v>807</v>
      </c>
      <c r="O84" s="292"/>
    </row>
    <row r="85" spans="1:80" ht="22.5">
      <c r="A85" s="293">
        <v>24</v>
      </c>
      <c r="B85" s="294" t="s">
        <v>808</v>
      </c>
      <c r="C85" s="295" t="s">
        <v>809</v>
      </c>
      <c r="D85" s="296" t="s">
        <v>164</v>
      </c>
      <c r="E85" s="297">
        <v>5.5439999999999996</v>
      </c>
      <c r="F85" s="297">
        <v>0</v>
      </c>
      <c r="G85" s="298">
        <f>E85*F85</f>
        <v>0</v>
      </c>
      <c r="H85" s="299">
        <v>1.468E-2</v>
      </c>
      <c r="I85" s="300">
        <f>E85*H85</f>
        <v>8.138592E-2</v>
      </c>
      <c r="J85" s="299">
        <v>0</v>
      </c>
      <c r="K85" s="300">
        <f>E85*J85</f>
        <v>0</v>
      </c>
      <c r="O85" s="292">
        <v>2</v>
      </c>
      <c r="AA85" s="261">
        <v>1</v>
      </c>
      <c r="AB85" s="261">
        <v>7</v>
      </c>
      <c r="AC85" s="261">
        <v>7</v>
      </c>
      <c r="AZ85" s="261">
        <v>2</v>
      </c>
      <c r="BA85" s="261">
        <f>IF(AZ85=1,G85,0)</f>
        <v>0</v>
      </c>
      <c r="BB85" s="261">
        <f>IF(AZ85=2,G85,0)</f>
        <v>0</v>
      </c>
      <c r="BC85" s="261">
        <f>IF(AZ85=3,G85,0)</f>
        <v>0</v>
      </c>
      <c r="BD85" s="261">
        <f>IF(AZ85=4,G85,0)</f>
        <v>0</v>
      </c>
      <c r="BE85" s="261">
        <f>IF(AZ85=5,G85,0)</f>
        <v>0</v>
      </c>
      <c r="CA85" s="292">
        <v>1</v>
      </c>
      <c r="CB85" s="292">
        <v>7</v>
      </c>
    </row>
    <row r="86" spans="1:80">
      <c r="A86" s="301"/>
      <c r="B86" s="304"/>
      <c r="C86" s="305" t="s">
        <v>810</v>
      </c>
      <c r="D86" s="306"/>
      <c r="E86" s="307">
        <v>5.5439999999999996</v>
      </c>
      <c r="F86" s="308"/>
      <c r="G86" s="309"/>
      <c r="H86" s="310"/>
      <c r="I86" s="302"/>
      <c r="J86" s="311"/>
      <c r="K86" s="302"/>
      <c r="M86" s="303" t="s">
        <v>810</v>
      </c>
      <c r="O86" s="292"/>
    </row>
    <row r="87" spans="1:80">
      <c r="A87" s="293">
        <v>25</v>
      </c>
      <c r="B87" s="294" t="s">
        <v>811</v>
      </c>
      <c r="C87" s="295" t="s">
        <v>812</v>
      </c>
      <c r="D87" s="296" t="s">
        <v>164</v>
      </c>
      <c r="E87" s="297">
        <v>83.632999999999996</v>
      </c>
      <c r="F87" s="297">
        <v>0</v>
      </c>
      <c r="G87" s="298">
        <f>E87*F87</f>
        <v>0</v>
      </c>
      <c r="H87" s="299">
        <v>1.6000000000000001E-4</v>
      </c>
      <c r="I87" s="300">
        <f>E87*H87</f>
        <v>1.3381280000000001E-2</v>
      </c>
      <c r="J87" s="299">
        <v>-1.4E-2</v>
      </c>
      <c r="K87" s="300">
        <f>E87*J87</f>
        <v>-1.1708620000000001</v>
      </c>
      <c r="O87" s="292">
        <v>2</v>
      </c>
      <c r="AA87" s="261">
        <v>1</v>
      </c>
      <c r="AB87" s="261">
        <v>7</v>
      </c>
      <c r="AC87" s="261">
        <v>7</v>
      </c>
      <c r="AZ87" s="261">
        <v>2</v>
      </c>
      <c r="BA87" s="261">
        <f>IF(AZ87=1,G87,0)</f>
        <v>0</v>
      </c>
      <c r="BB87" s="261">
        <f>IF(AZ87=2,G87,0)</f>
        <v>0</v>
      </c>
      <c r="BC87" s="261">
        <f>IF(AZ87=3,G87,0)</f>
        <v>0</v>
      </c>
      <c r="BD87" s="261">
        <f>IF(AZ87=4,G87,0)</f>
        <v>0</v>
      </c>
      <c r="BE87" s="261">
        <f>IF(AZ87=5,G87,0)</f>
        <v>0</v>
      </c>
      <c r="CA87" s="292">
        <v>1</v>
      </c>
      <c r="CB87" s="292">
        <v>7</v>
      </c>
    </row>
    <row r="88" spans="1:80">
      <c r="A88" s="301"/>
      <c r="B88" s="304"/>
      <c r="C88" s="305" t="s">
        <v>752</v>
      </c>
      <c r="D88" s="306"/>
      <c r="E88" s="307">
        <v>47.212000000000003</v>
      </c>
      <c r="F88" s="308"/>
      <c r="G88" s="309"/>
      <c r="H88" s="310"/>
      <c r="I88" s="302"/>
      <c r="J88" s="311"/>
      <c r="K88" s="302"/>
      <c r="M88" s="303" t="s">
        <v>752</v>
      </c>
      <c r="O88" s="292"/>
    </row>
    <row r="89" spans="1:80">
      <c r="A89" s="301"/>
      <c r="B89" s="304"/>
      <c r="C89" s="305" t="s">
        <v>753</v>
      </c>
      <c r="D89" s="306"/>
      <c r="E89" s="307">
        <v>2.7610000000000001</v>
      </c>
      <c r="F89" s="308"/>
      <c r="G89" s="309"/>
      <c r="H89" s="310"/>
      <c r="I89" s="302"/>
      <c r="J89" s="311"/>
      <c r="K89" s="302"/>
      <c r="M89" s="303" t="s">
        <v>753</v>
      </c>
      <c r="O89" s="292"/>
    </row>
    <row r="90" spans="1:80">
      <c r="A90" s="301"/>
      <c r="B90" s="304"/>
      <c r="C90" s="305" t="s">
        <v>746</v>
      </c>
      <c r="D90" s="306"/>
      <c r="E90" s="307">
        <v>33.659999999999997</v>
      </c>
      <c r="F90" s="308"/>
      <c r="G90" s="309"/>
      <c r="H90" s="310"/>
      <c r="I90" s="302"/>
      <c r="J90" s="311"/>
      <c r="K90" s="302"/>
      <c r="M90" s="303" t="s">
        <v>746</v>
      </c>
      <c r="O90" s="292"/>
    </row>
    <row r="91" spans="1:80">
      <c r="A91" s="293">
        <v>26</v>
      </c>
      <c r="B91" s="294" t="s">
        <v>813</v>
      </c>
      <c r="C91" s="295" t="s">
        <v>814</v>
      </c>
      <c r="D91" s="296" t="s">
        <v>193</v>
      </c>
      <c r="E91" s="297">
        <v>217.08</v>
      </c>
      <c r="F91" s="297">
        <v>0</v>
      </c>
      <c r="G91" s="298">
        <f>E91*F91</f>
        <v>0</v>
      </c>
      <c r="H91" s="299">
        <v>2.5500000000000002E-3</v>
      </c>
      <c r="I91" s="300">
        <f>E91*H91</f>
        <v>0.5535540000000001</v>
      </c>
      <c r="J91" s="299">
        <v>0</v>
      </c>
      <c r="K91" s="300">
        <f>E91*J91</f>
        <v>0</v>
      </c>
      <c r="O91" s="292">
        <v>2</v>
      </c>
      <c r="AA91" s="261">
        <v>1</v>
      </c>
      <c r="AB91" s="261">
        <v>7</v>
      </c>
      <c r="AC91" s="261">
        <v>7</v>
      </c>
      <c r="AZ91" s="261">
        <v>2</v>
      </c>
      <c r="BA91" s="261">
        <f>IF(AZ91=1,G91,0)</f>
        <v>0</v>
      </c>
      <c r="BB91" s="261">
        <f>IF(AZ91=2,G91,0)</f>
        <v>0</v>
      </c>
      <c r="BC91" s="261">
        <f>IF(AZ91=3,G91,0)</f>
        <v>0</v>
      </c>
      <c r="BD91" s="261">
        <f>IF(AZ91=4,G91,0)</f>
        <v>0</v>
      </c>
      <c r="BE91" s="261">
        <f>IF(AZ91=5,G91,0)</f>
        <v>0</v>
      </c>
      <c r="CA91" s="292">
        <v>1</v>
      </c>
      <c r="CB91" s="292">
        <v>7</v>
      </c>
    </row>
    <row r="92" spans="1:80">
      <c r="A92" s="301"/>
      <c r="B92" s="304"/>
      <c r="C92" s="333" t="s">
        <v>800</v>
      </c>
      <c r="D92" s="306"/>
      <c r="E92" s="332">
        <v>0</v>
      </c>
      <c r="F92" s="308"/>
      <c r="G92" s="309"/>
      <c r="H92" s="310"/>
      <c r="I92" s="302"/>
      <c r="J92" s="311"/>
      <c r="K92" s="302"/>
      <c r="M92" s="303" t="s">
        <v>800</v>
      </c>
      <c r="O92" s="292"/>
    </row>
    <row r="93" spans="1:80">
      <c r="A93" s="301"/>
      <c r="B93" s="304"/>
      <c r="C93" s="333" t="s">
        <v>801</v>
      </c>
      <c r="D93" s="306"/>
      <c r="E93" s="332">
        <v>80.3</v>
      </c>
      <c r="F93" s="308"/>
      <c r="G93" s="309"/>
      <c r="H93" s="310"/>
      <c r="I93" s="302"/>
      <c r="J93" s="311"/>
      <c r="K93" s="302"/>
      <c r="M93" s="303" t="s">
        <v>801</v>
      </c>
      <c r="O93" s="292"/>
    </row>
    <row r="94" spans="1:80">
      <c r="A94" s="301"/>
      <c r="B94" s="304"/>
      <c r="C94" s="333" t="s">
        <v>802</v>
      </c>
      <c r="D94" s="306"/>
      <c r="E94" s="332">
        <v>80.3</v>
      </c>
      <c r="F94" s="308"/>
      <c r="G94" s="309"/>
      <c r="H94" s="310"/>
      <c r="I94" s="302"/>
      <c r="J94" s="311"/>
      <c r="K94" s="302"/>
      <c r="M94" s="303" t="s">
        <v>802</v>
      </c>
      <c r="O94" s="292"/>
    </row>
    <row r="95" spans="1:80">
      <c r="A95" s="301"/>
      <c r="B95" s="304"/>
      <c r="C95" s="305" t="s">
        <v>803</v>
      </c>
      <c r="D95" s="306"/>
      <c r="E95" s="307">
        <v>217.08</v>
      </c>
      <c r="F95" s="308"/>
      <c r="G95" s="309"/>
      <c r="H95" s="310"/>
      <c r="I95" s="302"/>
      <c r="J95" s="311"/>
      <c r="K95" s="302"/>
      <c r="M95" s="303" t="s">
        <v>803</v>
      </c>
      <c r="O95" s="292"/>
    </row>
    <row r="96" spans="1:80" ht="22.5">
      <c r="A96" s="293">
        <v>27</v>
      </c>
      <c r="B96" s="294" t="s">
        <v>815</v>
      </c>
      <c r="C96" s="295" t="s">
        <v>816</v>
      </c>
      <c r="D96" s="296" t="s">
        <v>164</v>
      </c>
      <c r="E96" s="297">
        <v>188.78200000000001</v>
      </c>
      <c r="F96" s="297">
        <v>0</v>
      </c>
      <c r="G96" s="298">
        <f>E96*F96</f>
        <v>0</v>
      </c>
      <c r="H96" s="299">
        <v>0</v>
      </c>
      <c r="I96" s="300">
        <f>E96*H96</f>
        <v>0</v>
      </c>
      <c r="J96" s="299">
        <v>0</v>
      </c>
      <c r="K96" s="300">
        <f>E96*J96</f>
        <v>0</v>
      </c>
      <c r="O96" s="292">
        <v>2</v>
      </c>
      <c r="AA96" s="261">
        <v>1</v>
      </c>
      <c r="AB96" s="261">
        <v>7</v>
      </c>
      <c r="AC96" s="261">
        <v>7</v>
      </c>
      <c r="AZ96" s="261">
        <v>2</v>
      </c>
      <c r="BA96" s="261">
        <f>IF(AZ96=1,G96,0)</f>
        <v>0</v>
      </c>
      <c r="BB96" s="261">
        <f>IF(AZ96=2,G96,0)</f>
        <v>0</v>
      </c>
      <c r="BC96" s="261">
        <f>IF(AZ96=3,G96,0)</f>
        <v>0</v>
      </c>
      <c r="BD96" s="261">
        <f>IF(AZ96=4,G96,0)</f>
        <v>0</v>
      </c>
      <c r="BE96" s="261">
        <f>IF(AZ96=5,G96,0)</f>
        <v>0</v>
      </c>
      <c r="CA96" s="292">
        <v>1</v>
      </c>
      <c r="CB96" s="292">
        <v>7</v>
      </c>
    </row>
    <row r="97" spans="1:80">
      <c r="A97" s="301"/>
      <c r="B97" s="304"/>
      <c r="C97" s="305" t="s">
        <v>767</v>
      </c>
      <c r="D97" s="306"/>
      <c r="E97" s="307">
        <v>188.78200000000001</v>
      </c>
      <c r="F97" s="308"/>
      <c r="G97" s="309"/>
      <c r="H97" s="310"/>
      <c r="I97" s="302"/>
      <c r="J97" s="311"/>
      <c r="K97" s="302"/>
      <c r="M97" s="303" t="s">
        <v>767</v>
      </c>
      <c r="O97" s="292"/>
    </row>
    <row r="98" spans="1:80">
      <c r="A98" s="293">
        <v>28</v>
      </c>
      <c r="B98" s="294" t="s">
        <v>817</v>
      </c>
      <c r="C98" s="295" t="s">
        <v>818</v>
      </c>
      <c r="D98" s="296" t="s">
        <v>695</v>
      </c>
      <c r="E98" s="297">
        <v>2.2614000000000001</v>
      </c>
      <c r="F98" s="297">
        <v>0</v>
      </c>
      <c r="G98" s="298">
        <f>E98*F98</f>
        <v>0</v>
      </c>
      <c r="H98" s="299">
        <v>2.9100000000000001E-2</v>
      </c>
      <c r="I98" s="300">
        <f>E98*H98</f>
        <v>6.5806740000000002E-2</v>
      </c>
      <c r="J98" s="299">
        <v>0</v>
      </c>
      <c r="K98" s="300">
        <f>E98*J98</f>
        <v>0</v>
      </c>
      <c r="O98" s="292">
        <v>2</v>
      </c>
      <c r="AA98" s="261">
        <v>1</v>
      </c>
      <c r="AB98" s="261">
        <v>0</v>
      </c>
      <c r="AC98" s="261">
        <v>0</v>
      </c>
      <c r="AZ98" s="261">
        <v>2</v>
      </c>
      <c r="BA98" s="261">
        <f>IF(AZ98=1,G98,0)</f>
        <v>0</v>
      </c>
      <c r="BB98" s="261">
        <f>IF(AZ98=2,G98,0)</f>
        <v>0</v>
      </c>
      <c r="BC98" s="261">
        <f>IF(AZ98=3,G98,0)</f>
        <v>0</v>
      </c>
      <c r="BD98" s="261">
        <f>IF(AZ98=4,G98,0)</f>
        <v>0</v>
      </c>
      <c r="BE98" s="261">
        <f>IF(AZ98=5,G98,0)</f>
        <v>0</v>
      </c>
      <c r="CA98" s="292">
        <v>1</v>
      </c>
      <c r="CB98" s="292">
        <v>0</v>
      </c>
    </row>
    <row r="99" spans="1:80">
      <c r="A99" s="301"/>
      <c r="B99" s="304"/>
      <c r="C99" s="333" t="s">
        <v>800</v>
      </c>
      <c r="D99" s="306"/>
      <c r="E99" s="332">
        <v>0</v>
      </c>
      <c r="F99" s="308"/>
      <c r="G99" s="309"/>
      <c r="H99" s="310"/>
      <c r="I99" s="302"/>
      <c r="J99" s="311"/>
      <c r="K99" s="302"/>
      <c r="M99" s="303" t="s">
        <v>800</v>
      </c>
      <c r="O99" s="292"/>
    </row>
    <row r="100" spans="1:80">
      <c r="A100" s="301"/>
      <c r="B100" s="304"/>
      <c r="C100" s="333" t="s">
        <v>801</v>
      </c>
      <c r="D100" s="306"/>
      <c r="E100" s="332">
        <v>80.3</v>
      </c>
      <c r="F100" s="308"/>
      <c r="G100" s="309"/>
      <c r="H100" s="310"/>
      <c r="I100" s="302"/>
      <c r="J100" s="311"/>
      <c r="K100" s="302"/>
      <c r="M100" s="303" t="s">
        <v>801</v>
      </c>
      <c r="O100" s="292"/>
    </row>
    <row r="101" spans="1:80">
      <c r="A101" s="301"/>
      <c r="B101" s="304"/>
      <c r="C101" s="333" t="s">
        <v>802</v>
      </c>
      <c r="D101" s="306"/>
      <c r="E101" s="332">
        <v>80.3</v>
      </c>
      <c r="F101" s="308"/>
      <c r="G101" s="309"/>
      <c r="H101" s="310"/>
      <c r="I101" s="302"/>
      <c r="J101" s="311"/>
      <c r="K101" s="302"/>
      <c r="M101" s="303" t="s">
        <v>802</v>
      </c>
      <c r="O101" s="292"/>
    </row>
    <row r="102" spans="1:80">
      <c r="A102" s="301"/>
      <c r="B102" s="304"/>
      <c r="C102" s="305" t="s">
        <v>806</v>
      </c>
      <c r="D102" s="306"/>
      <c r="E102" s="307">
        <v>2.0840000000000001</v>
      </c>
      <c r="F102" s="308"/>
      <c r="G102" s="309"/>
      <c r="H102" s="310"/>
      <c r="I102" s="302"/>
      <c r="J102" s="311"/>
      <c r="K102" s="302"/>
      <c r="M102" s="303" t="s">
        <v>806</v>
      </c>
      <c r="O102" s="292"/>
    </row>
    <row r="103" spans="1:80">
      <c r="A103" s="301"/>
      <c r="B103" s="304"/>
      <c r="C103" s="305" t="s">
        <v>807</v>
      </c>
      <c r="D103" s="306"/>
      <c r="E103" s="307">
        <v>0.1774</v>
      </c>
      <c r="F103" s="308"/>
      <c r="G103" s="309"/>
      <c r="H103" s="310"/>
      <c r="I103" s="302"/>
      <c r="J103" s="311"/>
      <c r="K103" s="302"/>
      <c r="M103" s="303" t="s">
        <v>807</v>
      </c>
      <c r="O103" s="292"/>
    </row>
    <row r="104" spans="1:80" ht="22.5">
      <c r="A104" s="293">
        <v>29</v>
      </c>
      <c r="B104" s="294" t="s">
        <v>819</v>
      </c>
      <c r="C104" s="295" t="s">
        <v>820</v>
      </c>
      <c r="D104" s="296" t="s">
        <v>164</v>
      </c>
      <c r="E104" s="297">
        <v>188.78200000000001</v>
      </c>
      <c r="F104" s="297">
        <v>0</v>
      </c>
      <c r="G104" s="298">
        <f>E104*F104</f>
        <v>0</v>
      </c>
      <c r="H104" s="299">
        <v>1.2529999999999999E-2</v>
      </c>
      <c r="I104" s="300">
        <f>E104*H104</f>
        <v>2.36543846</v>
      </c>
      <c r="J104" s="299">
        <v>0</v>
      </c>
      <c r="K104" s="300">
        <f>E104*J104</f>
        <v>0</v>
      </c>
      <c r="O104" s="292">
        <v>2</v>
      </c>
      <c r="AA104" s="261">
        <v>1</v>
      </c>
      <c r="AB104" s="261">
        <v>7</v>
      </c>
      <c r="AC104" s="261">
        <v>7</v>
      </c>
      <c r="AZ104" s="261">
        <v>2</v>
      </c>
      <c r="BA104" s="261">
        <f>IF(AZ104=1,G104,0)</f>
        <v>0</v>
      </c>
      <c r="BB104" s="261">
        <f>IF(AZ104=2,G104,0)</f>
        <v>0</v>
      </c>
      <c r="BC104" s="261">
        <f>IF(AZ104=3,G104,0)</f>
        <v>0</v>
      </c>
      <c r="BD104" s="261">
        <f>IF(AZ104=4,G104,0)</f>
        <v>0</v>
      </c>
      <c r="BE104" s="261">
        <f>IF(AZ104=5,G104,0)</f>
        <v>0</v>
      </c>
      <c r="CA104" s="292">
        <v>1</v>
      </c>
      <c r="CB104" s="292">
        <v>7</v>
      </c>
    </row>
    <row r="105" spans="1:80">
      <c r="A105" s="301"/>
      <c r="B105" s="304"/>
      <c r="C105" s="305" t="s">
        <v>767</v>
      </c>
      <c r="D105" s="306"/>
      <c r="E105" s="307">
        <v>188.78200000000001</v>
      </c>
      <c r="F105" s="308"/>
      <c r="G105" s="309"/>
      <c r="H105" s="310"/>
      <c r="I105" s="302"/>
      <c r="J105" s="311"/>
      <c r="K105" s="302"/>
      <c r="M105" s="303" t="s">
        <v>767</v>
      </c>
      <c r="O105" s="292"/>
    </row>
    <row r="106" spans="1:80">
      <c r="A106" s="293">
        <v>30</v>
      </c>
      <c r="B106" s="294" t="s">
        <v>821</v>
      </c>
      <c r="C106" s="295" t="s">
        <v>822</v>
      </c>
      <c r="D106" s="296" t="s">
        <v>695</v>
      </c>
      <c r="E106" s="297">
        <v>2.0840000000000001</v>
      </c>
      <c r="F106" s="297">
        <v>0</v>
      </c>
      <c r="G106" s="298">
        <f>E106*F106</f>
        <v>0</v>
      </c>
      <c r="H106" s="299">
        <v>0.55000000000000004</v>
      </c>
      <c r="I106" s="300">
        <f>E106*H106</f>
        <v>1.1462000000000001</v>
      </c>
      <c r="J106" s="299"/>
      <c r="K106" s="300">
        <f>E106*J106</f>
        <v>0</v>
      </c>
      <c r="O106" s="292">
        <v>2</v>
      </c>
      <c r="AA106" s="261">
        <v>3</v>
      </c>
      <c r="AB106" s="261">
        <v>7</v>
      </c>
      <c r="AC106" s="261">
        <v>60515787</v>
      </c>
      <c r="AZ106" s="261">
        <v>2</v>
      </c>
      <c r="BA106" s="261">
        <f>IF(AZ106=1,G106,0)</f>
        <v>0</v>
      </c>
      <c r="BB106" s="261">
        <f>IF(AZ106=2,G106,0)</f>
        <v>0</v>
      </c>
      <c r="BC106" s="261">
        <f>IF(AZ106=3,G106,0)</f>
        <v>0</v>
      </c>
      <c r="BD106" s="261">
        <f>IF(AZ106=4,G106,0)</f>
        <v>0</v>
      </c>
      <c r="BE106" s="261">
        <f>IF(AZ106=5,G106,0)</f>
        <v>0</v>
      </c>
      <c r="CA106" s="292">
        <v>3</v>
      </c>
      <c r="CB106" s="292">
        <v>7</v>
      </c>
    </row>
    <row r="107" spans="1:80">
      <c r="A107" s="301"/>
      <c r="B107" s="304"/>
      <c r="C107" s="333" t="s">
        <v>800</v>
      </c>
      <c r="D107" s="306"/>
      <c r="E107" s="332">
        <v>0</v>
      </c>
      <c r="F107" s="308"/>
      <c r="G107" s="309"/>
      <c r="H107" s="310"/>
      <c r="I107" s="302"/>
      <c r="J107" s="311"/>
      <c r="K107" s="302"/>
      <c r="M107" s="303" t="s">
        <v>800</v>
      </c>
      <c r="O107" s="292"/>
    </row>
    <row r="108" spans="1:80">
      <c r="A108" s="301"/>
      <c r="B108" s="304"/>
      <c r="C108" s="333" t="s">
        <v>801</v>
      </c>
      <c r="D108" s="306"/>
      <c r="E108" s="332">
        <v>80.3</v>
      </c>
      <c r="F108" s="308"/>
      <c r="G108" s="309"/>
      <c r="H108" s="310"/>
      <c r="I108" s="302"/>
      <c r="J108" s="311"/>
      <c r="K108" s="302"/>
      <c r="M108" s="303" t="s">
        <v>801</v>
      </c>
      <c r="O108" s="292"/>
    </row>
    <row r="109" spans="1:80">
      <c r="A109" s="301"/>
      <c r="B109" s="304"/>
      <c r="C109" s="333" t="s">
        <v>802</v>
      </c>
      <c r="D109" s="306"/>
      <c r="E109" s="332">
        <v>80.3</v>
      </c>
      <c r="F109" s="308"/>
      <c r="G109" s="309"/>
      <c r="H109" s="310"/>
      <c r="I109" s="302"/>
      <c r="J109" s="311"/>
      <c r="K109" s="302"/>
      <c r="M109" s="303" t="s">
        <v>802</v>
      </c>
      <c r="O109" s="292"/>
    </row>
    <row r="110" spans="1:80">
      <c r="A110" s="301"/>
      <c r="B110" s="304"/>
      <c r="C110" s="305" t="s">
        <v>806</v>
      </c>
      <c r="D110" s="306"/>
      <c r="E110" s="307">
        <v>2.0840000000000001</v>
      </c>
      <c r="F110" s="308"/>
      <c r="G110" s="309"/>
      <c r="H110" s="310"/>
      <c r="I110" s="302"/>
      <c r="J110" s="311"/>
      <c r="K110" s="302"/>
      <c r="M110" s="303" t="s">
        <v>806</v>
      </c>
      <c r="O110" s="292"/>
    </row>
    <row r="111" spans="1:80" ht="22.5">
      <c r="A111" s="293">
        <v>31</v>
      </c>
      <c r="B111" s="294" t="s">
        <v>823</v>
      </c>
      <c r="C111" s="295" t="s">
        <v>824</v>
      </c>
      <c r="D111" s="296" t="s">
        <v>164</v>
      </c>
      <c r="E111" s="297">
        <v>188.78200000000001</v>
      </c>
      <c r="F111" s="297">
        <v>0</v>
      </c>
      <c r="G111" s="298">
        <f>E111*F111</f>
        <v>0</v>
      </c>
      <c r="H111" s="299">
        <v>7.3499999999999998E-3</v>
      </c>
      <c r="I111" s="300">
        <f>E111*H111</f>
        <v>1.3875477000000001</v>
      </c>
      <c r="J111" s="299"/>
      <c r="K111" s="300">
        <f>E111*J111</f>
        <v>0</v>
      </c>
      <c r="O111" s="292">
        <v>2</v>
      </c>
      <c r="AA111" s="261">
        <v>3</v>
      </c>
      <c r="AB111" s="261">
        <v>7</v>
      </c>
      <c r="AC111" s="261">
        <v>61191671</v>
      </c>
      <c r="AZ111" s="261">
        <v>2</v>
      </c>
      <c r="BA111" s="261">
        <f>IF(AZ111=1,G111,0)</f>
        <v>0</v>
      </c>
      <c r="BB111" s="261">
        <f>IF(AZ111=2,G111,0)</f>
        <v>0</v>
      </c>
      <c r="BC111" s="261">
        <f>IF(AZ111=3,G111,0)</f>
        <v>0</v>
      </c>
      <c r="BD111" s="261">
        <f>IF(AZ111=4,G111,0)</f>
        <v>0</v>
      </c>
      <c r="BE111" s="261">
        <f>IF(AZ111=5,G111,0)</f>
        <v>0</v>
      </c>
      <c r="CA111" s="292">
        <v>3</v>
      </c>
      <c r="CB111" s="292">
        <v>7</v>
      </c>
    </row>
    <row r="112" spans="1:80">
      <c r="A112" s="301"/>
      <c r="B112" s="304"/>
      <c r="C112" s="305" t="s">
        <v>767</v>
      </c>
      <c r="D112" s="306"/>
      <c r="E112" s="307">
        <v>188.78200000000001</v>
      </c>
      <c r="F112" s="308"/>
      <c r="G112" s="309"/>
      <c r="H112" s="310"/>
      <c r="I112" s="302"/>
      <c r="J112" s="311"/>
      <c r="K112" s="302"/>
      <c r="M112" s="303" t="s">
        <v>767</v>
      </c>
      <c r="O112" s="292"/>
    </row>
    <row r="113" spans="1:80">
      <c r="A113" s="293">
        <v>32</v>
      </c>
      <c r="B113" s="294" t="s">
        <v>825</v>
      </c>
      <c r="C113" s="295" t="s">
        <v>826</v>
      </c>
      <c r="D113" s="296" t="s">
        <v>376</v>
      </c>
      <c r="E113" s="297">
        <v>5.6175881460000001</v>
      </c>
      <c r="F113" s="297">
        <v>0</v>
      </c>
      <c r="G113" s="298">
        <f>E113*F113</f>
        <v>0</v>
      </c>
      <c r="H113" s="299">
        <v>0</v>
      </c>
      <c r="I113" s="300">
        <f>E113*H113</f>
        <v>0</v>
      </c>
      <c r="J113" s="299"/>
      <c r="K113" s="300">
        <f>E113*J113</f>
        <v>0</v>
      </c>
      <c r="O113" s="292">
        <v>2</v>
      </c>
      <c r="AA113" s="261">
        <v>7</v>
      </c>
      <c r="AB113" s="261">
        <v>1001</v>
      </c>
      <c r="AC113" s="261">
        <v>5</v>
      </c>
      <c r="AZ113" s="261">
        <v>2</v>
      </c>
      <c r="BA113" s="261">
        <f>IF(AZ113=1,G113,0)</f>
        <v>0</v>
      </c>
      <c r="BB113" s="261">
        <f>IF(AZ113=2,G113,0)</f>
        <v>0</v>
      </c>
      <c r="BC113" s="261">
        <f>IF(AZ113=3,G113,0)</f>
        <v>0</v>
      </c>
      <c r="BD113" s="261">
        <f>IF(AZ113=4,G113,0)</f>
        <v>0</v>
      </c>
      <c r="BE113" s="261">
        <f>IF(AZ113=5,G113,0)</f>
        <v>0</v>
      </c>
      <c r="CA113" s="292">
        <v>7</v>
      </c>
      <c r="CB113" s="292">
        <v>1001</v>
      </c>
    </row>
    <row r="114" spans="1:80">
      <c r="A114" s="312"/>
      <c r="B114" s="313" t="s">
        <v>99</v>
      </c>
      <c r="C114" s="314" t="s">
        <v>797</v>
      </c>
      <c r="D114" s="315"/>
      <c r="E114" s="316"/>
      <c r="F114" s="317"/>
      <c r="G114" s="318">
        <f>SUM(G73:G113)</f>
        <v>0</v>
      </c>
      <c r="H114" s="319"/>
      <c r="I114" s="320">
        <f>SUM(I73:I113)</f>
        <v>5.6175881460000001</v>
      </c>
      <c r="J114" s="319"/>
      <c r="K114" s="320">
        <f>SUM(K73:K113)</f>
        <v>-1.1708620000000001</v>
      </c>
      <c r="O114" s="292">
        <v>4</v>
      </c>
      <c r="BA114" s="321">
        <f>SUM(BA73:BA113)</f>
        <v>0</v>
      </c>
      <c r="BB114" s="321">
        <f>SUM(BB73:BB113)</f>
        <v>0</v>
      </c>
      <c r="BC114" s="321">
        <f>SUM(BC73:BC113)</f>
        <v>0</v>
      </c>
      <c r="BD114" s="321">
        <f>SUM(BD73:BD113)</f>
        <v>0</v>
      </c>
      <c r="BE114" s="321">
        <f>SUM(BE73:BE113)</f>
        <v>0</v>
      </c>
    </row>
    <row r="115" spans="1:80">
      <c r="A115" s="282" t="s">
        <v>97</v>
      </c>
      <c r="B115" s="283" t="s">
        <v>377</v>
      </c>
      <c r="C115" s="284" t="s">
        <v>378</v>
      </c>
      <c r="D115" s="285"/>
      <c r="E115" s="286"/>
      <c r="F115" s="286"/>
      <c r="G115" s="287"/>
      <c r="H115" s="288"/>
      <c r="I115" s="289"/>
      <c r="J115" s="290"/>
      <c r="K115" s="291"/>
      <c r="O115" s="292">
        <v>1</v>
      </c>
    </row>
    <row r="116" spans="1:80" ht="22.5">
      <c r="A116" s="293">
        <v>33</v>
      </c>
      <c r="B116" s="294" t="s">
        <v>827</v>
      </c>
      <c r="C116" s="295" t="s">
        <v>828</v>
      </c>
      <c r="D116" s="296" t="s">
        <v>98</v>
      </c>
      <c r="E116" s="297">
        <v>3</v>
      </c>
      <c r="F116" s="297">
        <v>0</v>
      </c>
      <c r="G116" s="298">
        <f>E116*F116</f>
        <v>0</v>
      </c>
      <c r="H116" s="299">
        <v>4.4999999999999998E-2</v>
      </c>
      <c r="I116" s="300">
        <f>E116*H116</f>
        <v>0.13500000000000001</v>
      </c>
      <c r="J116" s="299">
        <v>-4.4999999999999998E-2</v>
      </c>
      <c r="K116" s="300">
        <f>E116*J116</f>
        <v>-0.13500000000000001</v>
      </c>
      <c r="O116" s="292">
        <v>2</v>
      </c>
      <c r="AA116" s="261">
        <v>1</v>
      </c>
      <c r="AB116" s="261">
        <v>7</v>
      </c>
      <c r="AC116" s="261">
        <v>7</v>
      </c>
      <c r="AZ116" s="261">
        <v>2</v>
      </c>
      <c r="BA116" s="261">
        <f>IF(AZ116=1,G116,0)</f>
        <v>0</v>
      </c>
      <c r="BB116" s="261">
        <f>IF(AZ116=2,G116,0)</f>
        <v>0</v>
      </c>
      <c r="BC116" s="261">
        <f>IF(AZ116=3,G116,0)</f>
        <v>0</v>
      </c>
      <c r="BD116" s="261">
        <f>IF(AZ116=4,G116,0)</f>
        <v>0</v>
      </c>
      <c r="BE116" s="261">
        <f>IF(AZ116=5,G116,0)</f>
        <v>0</v>
      </c>
      <c r="CA116" s="292">
        <v>1</v>
      </c>
      <c r="CB116" s="292">
        <v>7</v>
      </c>
    </row>
    <row r="117" spans="1:80">
      <c r="A117" s="293">
        <v>34</v>
      </c>
      <c r="B117" s="294" t="s">
        <v>602</v>
      </c>
      <c r="C117" s="295" t="s">
        <v>603</v>
      </c>
      <c r="D117" s="296" t="s">
        <v>164</v>
      </c>
      <c r="E117" s="297">
        <v>5.5439999999999996</v>
      </c>
      <c r="F117" s="297">
        <v>0</v>
      </c>
      <c r="G117" s="298">
        <f>E117*F117</f>
        <v>0</v>
      </c>
      <c r="H117" s="299">
        <v>1.772E-2</v>
      </c>
      <c r="I117" s="300">
        <f>E117*H117</f>
        <v>9.8239679999999996E-2</v>
      </c>
      <c r="J117" s="299">
        <v>0</v>
      </c>
      <c r="K117" s="300">
        <f>E117*J117</f>
        <v>0</v>
      </c>
      <c r="O117" s="292">
        <v>2</v>
      </c>
      <c r="AA117" s="261">
        <v>1</v>
      </c>
      <c r="AB117" s="261">
        <v>7</v>
      </c>
      <c r="AC117" s="261">
        <v>7</v>
      </c>
      <c r="AZ117" s="261">
        <v>2</v>
      </c>
      <c r="BA117" s="261">
        <f>IF(AZ117=1,G117,0)</f>
        <v>0</v>
      </c>
      <c r="BB117" s="261">
        <f>IF(AZ117=2,G117,0)</f>
        <v>0</v>
      </c>
      <c r="BC117" s="261">
        <f>IF(AZ117=3,G117,0)</f>
        <v>0</v>
      </c>
      <c r="BD117" s="261">
        <f>IF(AZ117=4,G117,0)</f>
        <v>0</v>
      </c>
      <c r="BE117" s="261">
        <f>IF(AZ117=5,G117,0)</f>
        <v>0</v>
      </c>
      <c r="CA117" s="292">
        <v>1</v>
      </c>
      <c r="CB117" s="292">
        <v>7</v>
      </c>
    </row>
    <row r="118" spans="1:80">
      <c r="A118" s="301"/>
      <c r="B118" s="304"/>
      <c r="C118" s="305" t="s">
        <v>829</v>
      </c>
      <c r="D118" s="306"/>
      <c r="E118" s="307">
        <v>5.5439999999999996</v>
      </c>
      <c r="F118" s="308"/>
      <c r="G118" s="309"/>
      <c r="H118" s="310"/>
      <c r="I118" s="302"/>
      <c r="J118" s="311"/>
      <c r="K118" s="302"/>
      <c r="M118" s="303" t="s">
        <v>829</v>
      </c>
      <c r="O118" s="292"/>
    </row>
    <row r="119" spans="1:80">
      <c r="A119" s="293">
        <v>35</v>
      </c>
      <c r="B119" s="294" t="s">
        <v>634</v>
      </c>
      <c r="C119" s="295" t="s">
        <v>635</v>
      </c>
      <c r="D119" s="296" t="s">
        <v>376</v>
      </c>
      <c r="E119" s="297">
        <v>0.23323968</v>
      </c>
      <c r="F119" s="297">
        <v>0</v>
      </c>
      <c r="G119" s="298">
        <f>E119*F119</f>
        <v>0</v>
      </c>
      <c r="H119" s="299">
        <v>0</v>
      </c>
      <c r="I119" s="300">
        <f>E119*H119</f>
        <v>0</v>
      </c>
      <c r="J119" s="299"/>
      <c r="K119" s="300">
        <f>E119*J119</f>
        <v>0</v>
      </c>
      <c r="O119" s="292">
        <v>2</v>
      </c>
      <c r="AA119" s="261">
        <v>7</v>
      </c>
      <c r="AB119" s="261">
        <v>1001</v>
      </c>
      <c r="AC119" s="261">
        <v>5</v>
      </c>
      <c r="AZ119" s="261">
        <v>2</v>
      </c>
      <c r="BA119" s="261">
        <f>IF(AZ119=1,G119,0)</f>
        <v>0</v>
      </c>
      <c r="BB119" s="261">
        <f>IF(AZ119=2,G119,0)</f>
        <v>0</v>
      </c>
      <c r="BC119" s="261">
        <f>IF(AZ119=3,G119,0)</f>
        <v>0</v>
      </c>
      <c r="BD119" s="261">
        <f>IF(AZ119=4,G119,0)</f>
        <v>0</v>
      </c>
      <c r="BE119" s="261">
        <f>IF(AZ119=5,G119,0)</f>
        <v>0</v>
      </c>
      <c r="CA119" s="292">
        <v>7</v>
      </c>
      <c r="CB119" s="292">
        <v>1001</v>
      </c>
    </row>
    <row r="120" spans="1:80">
      <c r="A120" s="312"/>
      <c r="B120" s="313" t="s">
        <v>99</v>
      </c>
      <c r="C120" s="314" t="s">
        <v>379</v>
      </c>
      <c r="D120" s="315"/>
      <c r="E120" s="316"/>
      <c r="F120" s="317"/>
      <c r="G120" s="318">
        <f>SUM(G115:G119)</f>
        <v>0</v>
      </c>
      <c r="H120" s="319"/>
      <c r="I120" s="320">
        <f>SUM(I115:I119)</f>
        <v>0.23323968</v>
      </c>
      <c r="J120" s="319"/>
      <c r="K120" s="320">
        <f>SUM(K115:K119)</f>
        <v>-0.13500000000000001</v>
      </c>
      <c r="O120" s="292">
        <v>4</v>
      </c>
      <c r="BA120" s="321">
        <f>SUM(BA115:BA119)</f>
        <v>0</v>
      </c>
      <c r="BB120" s="321">
        <f>SUM(BB115:BB119)</f>
        <v>0</v>
      </c>
      <c r="BC120" s="321">
        <f>SUM(BC115:BC119)</f>
        <v>0</v>
      </c>
      <c r="BD120" s="321">
        <f>SUM(BD115:BD119)</f>
        <v>0</v>
      </c>
      <c r="BE120" s="321">
        <f>SUM(BE115:BE119)</f>
        <v>0</v>
      </c>
    </row>
    <row r="121" spans="1:80">
      <c r="A121" s="282" t="s">
        <v>97</v>
      </c>
      <c r="B121" s="283" t="s">
        <v>412</v>
      </c>
      <c r="C121" s="284" t="s">
        <v>413</v>
      </c>
      <c r="D121" s="285"/>
      <c r="E121" s="286"/>
      <c r="F121" s="286"/>
      <c r="G121" s="287"/>
      <c r="H121" s="288"/>
      <c r="I121" s="289"/>
      <c r="J121" s="290"/>
      <c r="K121" s="291"/>
      <c r="O121" s="292">
        <v>1</v>
      </c>
    </row>
    <row r="122" spans="1:80">
      <c r="A122" s="293">
        <v>36</v>
      </c>
      <c r="B122" s="294" t="s">
        <v>830</v>
      </c>
      <c r="C122" s="295" t="s">
        <v>831</v>
      </c>
      <c r="D122" s="296" t="s">
        <v>98</v>
      </c>
      <c r="E122" s="297">
        <v>1</v>
      </c>
      <c r="F122" s="297">
        <v>0</v>
      </c>
      <c r="G122" s="298">
        <f>E122*F122</f>
        <v>0</v>
      </c>
      <c r="H122" s="299">
        <v>0.26</v>
      </c>
      <c r="I122" s="300">
        <f>E122*H122</f>
        <v>0.26</v>
      </c>
      <c r="J122" s="299">
        <v>0</v>
      </c>
      <c r="K122" s="300">
        <f>E122*J122</f>
        <v>0</v>
      </c>
      <c r="O122" s="292">
        <v>2</v>
      </c>
      <c r="AA122" s="261">
        <v>1</v>
      </c>
      <c r="AB122" s="261">
        <v>7</v>
      </c>
      <c r="AC122" s="261">
        <v>7</v>
      </c>
      <c r="AZ122" s="261">
        <v>2</v>
      </c>
      <c r="BA122" s="261">
        <f>IF(AZ122=1,G122,0)</f>
        <v>0</v>
      </c>
      <c r="BB122" s="261">
        <f>IF(AZ122=2,G122,0)</f>
        <v>0</v>
      </c>
      <c r="BC122" s="261">
        <f>IF(AZ122=3,G122,0)</f>
        <v>0</v>
      </c>
      <c r="BD122" s="261">
        <f>IF(AZ122=4,G122,0)</f>
        <v>0</v>
      </c>
      <c r="BE122" s="261">
        <f>IF(AZ122=5,G122,0)</f>
        <v>0</v>
      </c>
      <c r="CA122" s="292">
        <v>1</v>
      </c>
      <c r="CB122" s="292">
        <v>7</v>
      </c>
    </row>
    <row r="123" spans="1:80">
      <c r="A123" s="293">
        <v>37</v>
      </c>
      <c r="B123" s="294" t="s">
        <v>832</v>
      </c>
      <c r="C123" s="295" t="s">
        <v>833</v>
      </c>
      <c r="D123" s="296" t="s">
        <v>98</v>
      </c>
      <c r="E123" s="297">
        <v>3</v>
      </c>
      <c r="F123" s="297">
        <v>0</v>
      </c>
      <c r="G123" s="298">
        <f>E123*F123</f>
        <v>0</v>
      </c>
      <c r="H123" s="299">
        <v>0.26</v>
      </c>
      <c r="I123" s="300">
        <f>E123*H123</f>
        <v>0.78</v>
      </c>
      <c r="J123" s="299">
        <v>0</v>
      </c>
      <c r="K123" s="300">
        <f>E123*J123</f>
        <v>0</v>
      </c>
      <c r="O123" s="292">
        <v>2</v>
      </c>
      <c r="AA123" s="261">
        <v>1</v>
      </c>
      <c r="AB123" s="261">
        <v>7</v>
      </c>
      <c r="AC123" s="261">
        <v>7</v>
      </c>
      <c r="AZ123" s="261">
        <v>2</v>
      </c>
      <c r="BA123" s="261">
        <f>IF(AZ123=1,G123,0)</f>
        <v>0</v>
      </c>
      <c r="BB123" s="261">
        <f>IF(AZ123=2,G123,0)</f>
        <v>0</v>
      </c>
      <c r="BC123" s="261">
        <f>IF(AZ123=3,G123,0)</f>
        <v>0</v>
      </c>
      <c r="BD123" s="261">
        <f>IF(AZ123=4,G123,0)</f>
        <v>0</v>
      </c>
      <c r="BE123" s="261">
        <f>IF(AZ123=5,G123,0)</f>
        <v>0</v>
      </c>
      <c r="CA123" s="292">
        <v>1</v>
      </c>
      <c r="CB123" s="292">
        <v>7</v>
      </c>
    </row>
    <row r="124" spans="1:80">
      <c r="A124" s="293">
        <v>38</v>
      </c>
      <c r="B124" s="294" t="s">
        <v>834</v>
      </c>
      <c r="C124" s="295" t="s">
        <v>835</v>
      </c>
      <c r="D124" s="296" t="s">
        <v>98</v>
      </c>
      <c r="E124" s="297">
        <v>1</v>
      </c>
      <c r="F124" s="297">
        <v>0</v>
      </c>
      <c r="G124" s="298">
        <f>E124*F124</f>
        <v>0</v>
      </c>
      <c r="H124" s="299">
        <v>0.26</v>
      </c>
      <c r="I124" s="300">
        <f>E124*H124</f>
        <v>0.26</v>
      </c>
      <c r="J124" s="299">
        <v>0</v>
      </c>
      <c r="K124" s="300">
        <f>E124*J124</f>
        <v>0</v>
      </c>
      <c r="O124" s="292">
        <v>2</v>
      </c>
      <c r="AA124" s="261">
        <v>1</v>
      </c>
      <c r="AB124" s="261">
        <v>7</v>
      </c>
      <c r="AC124" s="261">
        <v>7</v>
      </c>
      <c r="AZ124" s="261">
        <v>2</v>
      </c>
      <c r="BA124" s="261">
        <f>IF(AZ124=1,G124,0)</f>
        <v>0</v>
      </c>
      <c r="BB124" s="261">
        <f>IF(AZ124=2,G124,0)</f>
        <v>0</v>
      </c>
      <c r="BC124" s="261">
        <f>IF(AZ124=3,G124,0)</f>
        <v>0</v>
      </c>
      <c r="BD124" s="261">
        <f>IF(AZ124=4,G124,0)</f>
        <v>0</v>
      </c>
      <c r="BE124" s="261">
        <f>IF(AZ124=5,G124,0)</f>
        <v>0</v>
      </c>
      <c r="CA124" s="292">
        <v>1</v>
      </c>
      <c r="CB124" s="292">
        <v>7</v>
      </c>
    </row>
    <row r="125" spans="1:80">
      <c r="A125" s="293">
        <v>39</v>
      </c>
      <c r="B125" s="294" t="s">
        <v>836</v>
      </c>
      <c r="C125" s="295" t="s">
        <v>837</v>
      </c>
      <c r="D125" s="296" t="s">
        <v>164</v>
      </c>
      <c r="E125" s="297">
        <v>168.63</v>
      </c>
      <c r="F125" s="297">
        <v>0</v>
      </c>
      <c r="G125" s="298">
        <f>E125*F125</f>
        <v>0</v>
      </c>
      <c r="H125" s="299">
        <v>0</v>
      </c>
      <c r="I125" s="300">
        <f>E125*H125</f>
        <v>0</v>
      </c>
      <c r="J125" s="299">
        <v>-1.098E-2</v>
      </c>
      <c r="K125" s="300">
        <f>E125*J125</f>
        <v>-1.8515573999999999</v>
      </c>
      <c r="O125" s="292">
        <v>2</v>
      </c>
      <c r="AA125" s="261">
        <v>1</v>
      </c>
      <c r="AB125" s="261">
        <v>7</v>
      </c>
      <c r="AC125" s="261">
        <v>7</v>
      </c>
      <c r="AZ125" s="261">
        <v>2</v>
      </c>
      <c r="BA125" s="261">
        <f>IF(AZ125=1,G125,0)</f>
        <v>0</v>
      </c>
      <c r="BB125" s="261">
        <f>IF(AZ125=2,G125,0)</f>
        <v>0</v>
      </c>
      <c r="BC125" s="261">
        <f>IF(AZ125=3,G125,0)</f>
        <v>0</v>
      </c>
      <c r="BD125" s="261">
        <f>IF(AZ125=4,G125,0)</f>
        <v>0</v>
      </c>
      <c r="BE125" s="261">
        <f>IF(AZ125=5,G125,0)</f>
        <v>0</v>
      </c>
      <c r="CA125" s="292">
        <v>1</v>
      </c>
      <c r="CB125" s="292">
        <v>7</v>
      </c>
    </row>
    <row r="126" spans="1:80">
      <c r="A126" s="301"/>
      <c r="B126" s="304"/>
      <c r="C126" s="305" t="s">
        <v>752</v>
      </c>
      <c r="D126" s="306"/>
      <c r="E126" s="307">
        <v>47.212000000000003</v>
      </c>
      <c r="F126" s="308"/>
      <c r="G126" s="309"/>
      <c r="H126" s="310"/>
      <c r="I126" s="302"/>
      <c r="J126" s="311"/>
      <c r="K126" s="302"/>
      <c r="M126" s="303" t="s">
        <v>752</v>
      </c>
      <c r="O126" s="292"/>
    </row>
    <row r="127" spans="1:80">
      <c r="A127" s="301"/>
      <c r="B127" s="304"/>
      <c r="C127" s="305" t="s">
        <v>753</v>
      </c>
      <c r="D127" s="306"/>
      <c r="E127" s="307">
        <v>2.7610000000000001</v>
      </c>
      <c r="F127" s="308"/>
      <c r="G127" s="309"/>
      <c r="H127" s="310"/>
      <c r="I127" s="302"/>
      <c r="J127" s="311"/>
      <c r="K127" s="302"/>
      <c r="M127" s="303" t="s">
        <v>753</v>
      </c>
      <c r="O127" s="292"/>
    </row>
    <row r="128" spans="1:80">
      <c r="A128" s="301"/>
      <c r="B128" s="304"/>
      <c r="C128" s="305" t="s">
        <v>745</v>
      </c>
      <c r="D128" s="306"/>
      <c r="E128" s="307">
        <v>118.657</v>
      </c>
      <c r="F128" s="308"/>
      <c r="G128" s="309"/>
      <c r="H128" s="310"/>
      <c r="I128" s="302"/>
      <c r="J128" s="311"/>
      <c r="K128" s="302"/>
      <c r="M128" s="303" t="s">
        <v>745</v>
      </c>
      <c r="O128" s="292"/>
    </row>
    <row r="129" spans="1:80">
      <c r="A129" s="293">
        <v>40</v>
      </c>
      <c r="B129" s="294" t="s">
        <v>838</v>
      </c>
      <c r="C129" s="295" t="s">
        <v>839</v>
      </c>
      <c r="D129" s="296" t="s">
        <v>164</v>
      </c>
      <c r="E129" s="297">
        <v>168.63</v>
      </c>
      <c r="F129" s="297">
        <v>0</v>
      </c>
      <c r="G129" s="298">
        <f>E129*F129</f>
        <v>0</v>
      </c>
      <c r="H129" s="299">
        <v>0</v>
      </c>
      <c r="I129" s="300">
        <f>E129*H129</f>
        <v>0</v>
      </c>
      <c r="J129" s="299">
        <v>-8.0000000000000002E-3</v>
      </c>
      <c r="K129" s="300">
        <f>E129*J129</f>
        <v>-1.34904</v>
      </c>
      <c r="O129" s="292">
        <v>2</v>
      </c>
      <c r="AA129" s="261">
        <v>1</v>
      </c>
      <c r="AB129" s="261">
        <v>7</v>
      </c>
      <c r="AC129" s="261">
        <v>7</v>
      </c>
      <c r="AZ129" s="261">
        <v>2</v>
      </c>
      <c r="BA129" s="261">
        <f>IF(AZ129=1,G129,0)</f>
        <v>0</v>
      </c>
      <c r="BB129" s="261">
        <f>IF(AZ129=2,G129,0)</f>
        <v>0</v>
      </c>
      <c r="BC129" s="261">
        <f>IF(AZ129=3,G129,0)</f>
        <v>0</v>
      </c>
      <c r="BD129" s="261">
        <f>IF(AZ129=4,G129,0)</f>
        <v>0</v>
      </c>
      <c r="BE129" s="261">
        <f>IF(AZ129=5,G129,0)</f>
        <v>0</v>
      </c>
      <c r="CA129" s="292">
        <v>1</v>
      </c>
      <c r="CB129" s="292">
        <v>7</v>
      </c>
    </row>
    <row r="130" spans="1:80">
      <c r="A130" s="301"/>
      <c r="B130" s="304"/>
      <c r="C130" s="305" t="s">
        <v>752</v>
      </c>
      <c r="D130" s="306"/>
      <c r="E130" s="307">
        <v>47.212000000000003</v>
      </c>
      <c r="F130" s="308"/>
      <c r="G130" s="309"/>
      <c r="H130" s="310"/>
      <c r="I130" s="302"/>
      <c r="J130" s="311"/>
      <c r="K130" s="302"/>
      <c r="M130" s="303" t="s">
        <v>752</v>
      </c>
      <c r="O130" s="292"/>
    </row>
    <row r="131" spans="1:80">
      <c r="A131" s="301"/>
      <c r="B131" s="304"/>
      <c r="C131" s="305" t="s">
        <v>753</v>
      </c>
      <c r="D131" s="306"/>
      <c r="E131" s="307">
        <v>2.7610000000000001</v>
      </c>
      <c r="F131" s="308"/>
      <c r="G131" s="309"/>
      <c r="H131" s="310"/>
      <c r="I131" s="302"/>
      <c r="J131" s="311"/>
      <c r="K131" s="302"/>
      <c r="M131" s="303" t="s">
        <v>753</v>
      </c>
      <c r="O131" s="292"/>
    </row>
    <row r="132" spans="1:80">
      <c r="A132" s="301"/>
      <c r="B132" s="304"/>
      <c r="C132" s="305" t="s">
        <v>745</v>
      </c>
      <c r="D132" s="306"/>
      <c r="E132" s="307">
        <v>118.657</v>
      </c>
      <c r="F132" s="308"/>
      <c r="G132" s="309"/>
      <c r="H132" s="310"/>
      <c r="I132" s="302"/>
      <c r="J132" s="311"/>
      <c r="K132" s="302"/>
      <c r="M132" s="303" t="s">
        <v>745</v>
      </c>
      <c r="O132" s="292"/>
    </row>
    <row r="133" spans="1:80">
      <c r="A133" s="293">
        <v>41</v>
      </c>
      <c r="B133" s="294" t="s">
        <v>840</v>
      </c>
      <c r="C133" s="295" t="s">
        <v>841</v>
      </c>
      <c r="D133" s="296" t="s">
        <v>376</v>
      </c>
      <c r="E133" s="297">
        <v>1.3</v>
      </c>
      <c r="F133" s="297">
        <v>0</v>
      </c>
      <c r="G133" s="298">
        <f>E133*F133</f>
        <v>0</v>
      </c>
      <c r="H133" s="299">
        <v>0</v>
      </c>
      <c r="I133" s="300">
        <f>E133*H133</f>
        <v>0</v>
      </c>
      <c r="J133" s="299"/>
      <c r="K133" s="300">
        <f>E133*J133</f>
        <v>0</v>
      </c>
      <c r="O133" s="292">
        <v>2</v>
      </c>
      <c r="AA133" s="261">
        <v>7</v>
      </c>
      <c r="AB133" s="261">
        <v>1001</v>
      </c>
      <c r="AC133" s="261">
        <v>5</v>
      </c>
      <c r="AZ133" s="261">
        <v>2</v>
      </c>
      <c r="BA133" s="261">
        <f>IF(AZ133=1,G133,0)</f>
        <v>0</v>
      </c>
      <c r="BB133" s="261">
        <f>IF(AZ133=2,G133,0)</f>
        <v>0</v>
      </c>
      <c r="BC133" s="261">
        <f>IF(AZ133=3,G133,0)</f>
        <v>0</v>
      </c>
      <c r="BD133" s="261">
        <f>IF(AZ133=4,G133,0)</f>
        <v>0</v>
      </c>
      <c r="BE133" s="261">
        <f>IF(AZ133=5,G133,0)</f>
        <v>0</v>
      </c>
      <c r="CA133" s="292">
        <v>7</v>
      </c>
      <c r="CB133" s="292">
        <v>1001</v>
      </c>
    </row>
    <row r="134" spans="1:80">
      <c r="A134" s="312"/>
      <c r="B134" s="313" t="s">
        <v>99</v>
      </c>
      <c r="C134" s="314" t="s">
        <v>414</v>
      </c>
      <c r="D134" s="315"/>
      <c r="E134" s="316"/>
      <c r="F134" s="317"/>
      <c r="G134" s="318">
        <f>SUM(G121:G133)</f>
        <v>0</v>
      </c>
      <c r="H134" s="319"/>
      <c r="I134" s="320">
        <f>SUM(I121:I133)</f>
        <v>1.3</v>
      </c>
      <c r="J134" s="319"/>
      <c r="K134" s="320">
        <f>SUM(K121:K133)</f>
        <v>-3.2005973999999999</v>
      </c>
      <c r="O134" s="292">
        <v>4</v>
      </c>
      <c r="BA134" s="321">
        <f>SUM(BA121:BA133)</f>
        <v>0</v>
      </c>
      <c r="BB134" s="321">
        <f>SUM(BB121:BB133)</f>
        <v>0</v>
      </c>
      <c r="BC134" s="321">
        <f>SUM(BC121:BC133)</f>
        <v>0</v>
      </c>
      <c r="BD134" s="321">
        <f>SUM(BD121:BD133)</f>
        <v>0</v>
      </c>
      <c r="BE134" s="321">
        <f>SUM(BE121:BE133)</f>
        <v>0</v>
      </c>
    </row>
    <row r="135" spans="1:80">
      <c r="A135" s="282" t="s">
        <v>97</v>
      </c>
      <c r="B135" s="283" t="s">
        <v>842</v>
      </c>
      <c r="C135" s="284" t="s">
        <v>843</v>
      </c>
      <c r="D135" s="285"/>
      <c r="E135" s="286"/>
      <c r="F135" s="286"/>
      <c r="G135" s="287"/>
      <c r="H135" s="288"/>
      <c r="I135" s="289"/>
      <c r="J135" s="290"/>
      <c r="K135" s="291"/>
      <c r="O135" s="292">
        <v>1</v>
      </c>
    </row>
    <row r="136" spans="1:80">
      <c r="A136" s="293">
        <v>42</v>
      </c>
      <c r="B136" s="294" t="s">
        <v>845</v>
      </c>
      <c r="C136" s="295" t="s">
        <v>846</v>
      </c>
      <c r="D136" s="296" t="s">
        <v>164</v>
      </c>
      <c r="E136" s="297">
        <v>188.78200000000001</v>
      </c>
      <c r="F136" s="297">
        <v>0</v>
      </c>
      <c r="G136" s="298">
        <f>E136*F136</f>
        <v>0</v>
      </c>
      <c r="H136" s="299">
        <v>2.7E-4</v>
      </c>
      <c r="I136" s="300">
        <f>E136*H136</f>
        <v>5.0971140000000005E-2</v>
      </c>
      <c r="J136" s="299">
        <v>0</v>
      </c>
      <c r="K136" s="300">
        <f>E136*J136</f>
        <v>0</v>
      </c>
      <c r="O136" s="292">
        <v>2</v>
      </c>
      <c r="AA136" s="261">
        <v>1</v>
      </c>
      <c r="AB136" s="261">
        <v>7</v>
      </c>
      <c r="AC136" s="261">
        <v>7</v>
      </c>
      <c r="AZ136" s="261">
        <v>2</v>
      </c>
      <c r="BA136" s="261">
        <f>IF(AZ136=1,G136,0)</f>
        <v>0</v>
      </c>
      <c r="BB136" s="261">
        <f>IF(AZ136=2,G136,0)</f>
        <v>0</v>
      </c>
      <c r="BC136" s="261">
        <f>IF(AZ136=3,G136,0)</f>
        <v>0</v>
      </c>
      <c r="BD136" s="261">
        <f>IF(AZ136=4,G136,0)</f>
        <v>0</v>
      </c>
      <c r="BE136" s="261">
        <f>IF(AZ136=5,G136,0)</f>
        <v>0</v>
      </c>
      <c r="CA136" s="292">
        <v>1</v>
      </c>
      <c r="CB136" s="292">
        <v>7</v>
      </c>
    </row>
    <row r="137" spans="1:80">
      <c r="A137" s="301"/>
      <c r="B137" s="304"/>
      <c r="C137" s="305" t="s">
        <v>767</v>
      </c>
      <c r="D137" s="306"/>
      <c r="E137" s="307">
        <v>188.78200000000001</v>
      </c>
      <c r="F137" s="308"/>
      <c r="G137" s="309"/>
      <c r="H137" s="310"/>
      <c r="I137" s="302"/>
      <c r="J137" s="311"/>
      <c r="K137" s="302"/>
      <c r="M137" s="303" t="s">
        <v>767</v>
      </c>
      <c r="O137" s="292"/>
    </row>
    <row r="138" spans="1:80">
      <c r="A138" s="312"/>
      <c r="B138" s="313" t="s">
        <v>99</v>
      </c>
      <c r="C138" s="314" t="s">
        <v>844</v>
      </c>
      <c r="D138" s="315"/>
      <c r="E138" s="316"/>
      <c r="F138" s="317"/>
      <c r="G138" s="318">
        <f>SUM(G135:G137)</f>
        <v>0</v>
      </c>
      <c r="H138" s="319"/>
      <c r="I138" s="320">
        <f>SUM(I135:I137)</f>
        <v>5.0971140000000005E-2</v>
      </c>
      <c r="J138" s="319"/>
      <c r="K138" s="320">
        <f>SUM(K135:K137)</f>
        <v>0</v>
      </c>
      <c r="O138" s="292">
        <v>4</v>
      </c>
      <c r="BA138" s="321">
        <f>SUM(BA135:BA137)</f>
        <v>0</v>
      </c>
      <c r="BB138" s="321">
        <f>SUM(BB135:BB137)</f>
        <v>0</v>
      </c>
      <c r="BC138" s="321">
        <f>SUM(BC135:BC137)</f>
        <v>0</v>
      </c>
      <c r="BD138" s="321">
        <f>SUM(BD135:BD137)</f>
        <v>0</v>
      </c>
      <c r="BE138" s="321">
        <f>SUM(BE135:BE137)</f>
        <v>0</v>
      </c>
    </row>
    <row r="139" spans="1:80">
      <c r="A139" s="282" t="s">
        <v>97</v>
      </c>
      <c r="B139" s="283" t="s">
        <v>436</v>
      </c>
      <c r="C139" s="284" t="s">
        <v>437</v>
      </c>
      <c r="D139" s="285"/>
      <c r="E139" s="286"/>
      <c r="F139" s="286"/>
      <c r="G139" s="287"/>
      <c r="H139" s="288"/>
      <c r="I139" s="289"/>
      <c r="J139" s="290"/>
      <c r="K139" s="291"/>
      <c r="O139" s="292">
        <v>1</v>
      </c>
    </row>
    <row r="140" spans="1:80">
      <c r="A140" s="293">
        <v>43</v>
      </c>
      <c r="B140" s="294" t="s">
        <v>439</v>
      </c>
      <c r="C140" s="295" t="s">
        <v>440</v>
      </c>
      <c r="D140" s="296" t="s">
        <v>164</v>
      </c>
      <c r="E140" s="297">
        <v>202.29</v>
      </c>
      <c r="F140" s="297">
        <v>0</v>
      </c>
      <c r="G140" s="298">
        <f>E140*F140</f>
        <v>0</v>
      </c>
      <c r="H140" s="299">
        <v>1.4999999999999999E-4</v>
      </c>
      <c r="I140" s="300">
        <f>E140*H140</f>
        <v>3.0343499999999995E-2</v>
      </c>
      <c r="J140" s="299">
        <v>0</v>
      </c>
      <c r="K140" s="300">
        <f>E140*J140</f>
        <v>0</v>
      </c>
      <c r="O140" s="292">
        <v>2</v>
      </c>
      <c r="AA140" s="261">
        <v>1</v>
      </c>
      <c r="AB140" s="261">
        <v>7</v>
      </c>
      <c r="AC140" s="261">
        <v>7</v>
      </c>
      <c r="AZ140" s="261">
        <v>2</v>
      </c>
      <c r="BA140" s="261">
        <f>IF(AZ140=1,G140,0)</f>
        <v>0</v>
      </c>
      <c r="BB140" s="261">
        <f>IF(AZ140=2,G140,0)</f>
        <v>0</v>
      </c>
      <c r="BC140" s="261">
        <f>IF(AZ140=3,G140,0)</f>
        <v>0</v>
      </c>
      <c r="BD140" s="261">
        <f>IF(AZ140=4,G140,0)</f>
        <v>0</v>
      </c>
      <c r="BE140" s="261">
        <f>IF(AZ140=5,G140,0)</f>
        <v>0</v>
      </c>
      <c r="CA140" s="292">
        <v>1</v>
      </c>
      <c r="CB140" s="292">
        <v>7</v>
      </c>
    </row>
    <row r="141" spans="1:80">
      <c r="A141" s="301"/>
      <c r="B141" s="304"/>
      <c r="C141" s="305" t="s">
        <v>745</v>
      </c>
      <c r="D141" s="306"/>
      <c r="E141" s="307">
        <v>118.657</v>
      </c>
      <c r="F141" s="308"/>
      <c r="G141" s="309"/>
      <c r="H141" s="310"/>
      <c r="I141" s="302"/>
      <c r="J141" s="311"/>
      <c r="K141" s="302"/>
      <c r="M141" s="303" t="s">
        <v>745</v>
      </c>
      <c r="O141" s="292"/>
    </row>
    <row r="142" spans="1:80">
      <c r="A142" s="301"/>
      <c r="B142" s="304"/>
      <c r="C142" s="305" t="s">
        <v>746</v>
      </c>
      <c r="D142" s="306"/>
      <c r="E142" s="307">
        <v>33.659999999999997</v>
      </c>
      <c r="F142" s="308"/>
      <c r="G142" s="309"/>
      <c r="H142" s="310"/>
      <c r="I142" s="302"/>
      <c r="J142" s="311"/>
      <c r="K142" s="302"/>
      <c r="M142" s="303" t="s">
        <v>746</v>
      </c>
      <c r="O142" s="292"/>
    </row>
    <row r="143" spans="1:80">
      <c r="A143" s="301"/>
      <c r="B143" s="304"/>
      <c r="C143" s="305" t="s">
        <v>752</v>
      </c>
      <c r="D143" s="306"/>
      <c r="E143" s="307">
        <v>47.212000000000003</v>
      </c>
      <c r="F143" s="308"/>
      <c r="G143" s="309"/>
      <c r="H143" s="310"/>
      <c r="I143" s="302"/>
      <c r="J143" s="311"/>
      <c r="K143" s="302"/>
      <c r="M143" s="303" t="s">
        <v>752</v>
      </c>
      <c r="O143" s="292"/>
    </row>
    <row r="144" spans="1:80">
      <c r="A144" s="301"/>
      <c r="B144" s="304"/>
      <c r="C144" s="305" t="s">
        <v>753</v>
      </c>
      <c r="D144" s="306"/>
      <c r="E144" s="307">
        <v>2.7610000000000001</v>
      </c>
      <c r="F144" s="308"/>
      <c r="G144" s="309"/>
      <c r="H144" s="310"/>
      <c r="I144" s="302"/>
      <c r="J144" s="311"/>
      <c r="K144" s="302"/>
      <c r="M144" s="303" t="s">
        <v>753</v>
      </c>
      <c r="O144" s="292"/>
    </row>
    <row r="145" spans="1:80">
      <c r="A145" s="293">
        <v>44</v>
      </c>
      <c r="B145" s="294" t="s">
        <v>441</v>
      </c>
      <c r="C145" s="295" t="s">
        <v>442</v>
      </c>
      <c r="D145" s="296" t="s">
        <v>164</v>
      </c>
      <c r="E145" s="297">
        <v>168.63</v>
      </c>
      <c r="F145" s="297">
        <v>0</v>
      </c>
      <c r="G145" s="298">
        <f>E145*F145</f>
        <v>0</v>
      </c>
      <c r="H145" s="299">
        <v>4.6000000000000001E-4</v>
      </c>
      <c r="I145" s="300">
        <f>E145*H145</f>
        <v>7.7569799999999994E-2</v>
      </c>
      <c r="J145" s="299">
        <v>0</v>
      </c>
      <c r="K145" s="300">
        <f>E145*J145</f>
        <v>0</v>
      </c>
      <c r="O145" s="292">
        <v>2</v>
      </c>
      <c r="AA145" s="261">
        <v>1</v>
      </c>
      <c r="AB145" s="261">
        <v>7</v>
      </c>
      <c r="AC145" s="261">
        <v>7</v>
      </c>
      <c r="AZ145" s="261">
        <v>2</v>
      </c>
      <c r="BA145" s="261">
        <f>IF(AZ145=1,G145,0)</f>
        <v>0</v>
      </c>
      <c r="BB145" s="261">
        <f>IF(AZ145=2,G145,0)</f>
        <v>0</v>
      </c>
      <c r="BC145" s="261">
        <f>IF(AZ145=3,G145,0)</f>
        <v>0</v>
      </c>
      <c r="BD145" s="261">
        <f>IF(AZ145=4,G145,0)</f>
        <v>0</v>
      </c>
      <c r="BE145" s="261">
        <f>IF(AZ145=5,G145,0)</f>
        <v>0</v>
      </c>
      <c r="CA145" s="292">
        <v>1</v>
      </c>
      <c r="CB145" s="292">
        <v>7</v>
      </c>
    </row>
    <row r="146" spans="1:80">
      <c r="A146" s="301"/>
      <c r="B146" s="304"/>
      <c r="C146" s="305" t="s">
        <v>847</v>
      </c>
      <c r="D146" s="306"/>
      <c r="E146" s="307">
        <v>2.7610000000000001</v>
      </c>
      <c r="F146" s="308"/>
      <c r="G146" s="309"/>
      <c r="H146" s="310"/>
      <c r="I146" s="302"/>
      <c r="J146" s="311"/>
      <c r="K146" s="302"/>
      <c r="M146" s="303" t="s">
        <v>847</v>
      </c>
      <c r="O146" s="292"/>
    </row>
    <row r="147" spans="1:80">
      <c r="A147" s="301"/>
      <c r="B147" s="304"/>
      <c r="C147" s="305" t="s">
        <v>752</v>
      </c>
      <c r="D147" s="306"/>
      <c r="E147" s="307">
        <v>47.212000000000003</v>
      </c>
      <c r="F147" s="308"/>
      <c r="G147" s="309"/>
      <c r="H147" s="310"/>
      <c r="I147" s="302"/>
      <c r="J147" s="311"/>
      <c r="K147" s="302"/>
      <c r="M147" s="303" t="s">
        <v>752</v>
      </c>
      <c r="O147" s="292"/>
    </row>
    <row r="148" spans="1:80">
      <c r="A148" s="301"/>
      <c r="B148" s="304"/>
      <c r="C148" s="305" t="s">
        <v>745</v>
      </c>
      <c r="D148" s="306"/>
      <c r="E148" s="307">
        <v>118.657</v>
      </c>
      <c r="F148" s="308"/>
      <c r="G148" s="309"/>
      <c r="H148" s="310"/>
      <c r="I148" s="302"/>
      <c r="J148" s="311"/>
      <c r="K148" s="302"/>
      <c r="M148" s="303" t="s">
        <v>745</v>
      </c>
      <c r="O148" s="292"/>
    </row>
    <row r="149" spans="1:80">
      <c r="A149" s="312"/>
      <c r="B149" s="313" t="s">
        <v>99</v>
      </c>
      <c r="C149" s="314" t="s">
        <v>438</v>
      </c>
      <c r="D149" s="315"/>
      <c r="E149" s="316"/>
      <c r="F149" s="317"/>
      <c r="G149" s="318">
        <f>SUM(G139:G148)</f>
        <v>0</v>
      </c>
      <c r="H149" s="319"/>
      <c r="I149" s="320">
        <f>SUM(I139:I148)</f>
        <v>0.10791329999999999</v>
      </c>
      <c r="J149" s="319"/>
      <c r="K149" s="320">
        <f>SUM(K139:K148)</f>
        <v>0</v>
      </c>
      <c r="O149" s="292">
        <v>4</v>
      </c>
      <c r="BA149" s="321">
        <f>SUM(BA139:BA148)</f>
        <v>0</v>
      </c>
      <c r="BB149" s="321">
        <f>SUM(BB139:BB148)</f>
        <v>0</v>
      </c>
      <c r="BC149" s="321">
        <f>SUM(BC139:BC148)</f>
        <v>0</v>
      </c>
      <c r="BD149" s="321">
        <f>SUM(BD139:BD148)</f>
        <v>0</v>
      </c>
      <c r="BE149" s="321">
        <f>SUM(BE139:BE148)</f>
        <v>0</v>
      </c>
    </row>
    <row r="150" spans="1:80">
      <c r="A150" s="282" t="s">
        <v>97</v>
      </c>
      <c r="B150" s="283" t="s">
        <v>443</v>
      </c>
      <c r="C150" s="284" t="s">
        <v>444</v>
      </c>
      <c r="D150" s="285"/>
      <c r="E150" s="286"/>
      <c r="F150" s="286"/>
      <c r="G150" s="287"/>
      <c r="H150" s="288"/>
      <c r="I150" s="289"/>
      <c r="J150" s="290"/>
      <c r="K150" s="291"/>
      <c r="O150" s="292">
        <v>1</v>
      </c>
    </row>
    <row r="151" spans="1:80">
      <c r="A151" s="293">
        <v>45</v>
      </c>
      <c r="B151" s="294" t="s">
        <v>446</v>
      </c>
      <c r="C151" s="295" t="s">
        <v>447</v>
      </c>
      <c r="D151" s="296" t="s">
        <v>376</v>
      </c>
      <c r="E151" s="297">
        <v>4.7759593999999996</v>
      </c>
      <c r="F151" s="297">
        <v>0</v>
      </c>
      <c r="G151" s="298">
        <f>E151*F151</f>
        <v>0</v>
      </c>
      <c r="H151" s="299">
        <v>0</v>
      </c>
      <c r="I151" s="300">
        <f>E151*H151</f>
        <v>0</v>
      </c>
      <c r="J151" s="299"/>
      <c r="K151" s="300">
        <f>E151*J151</f>
        <v>0</v>
      </c>
      <c r="O151" s="292">
        <v>2</v>
      </c>
      <c r="AA151" s="261">
        <v>8</v>
      </c>
      <c r="AB151" s="261">
        <v>1</v>
      </c>
      <c r="AC151" s="261">
        <v>3</v>
      </c>
      <c r="AZ151" s="261">
        <v>1</v>
      </c>
      <c r="BA151" s="261">
        <f>IF(AZ151=1,G151,0)</f>
        <v>0</v>
      </c>
      <c r="BB151" s="261">
        <f>IF(AZ151=2,G151,0)</f>
        <v>0</v>
      </c>
      <c r="BC151" s="261">
        <f>IF(AZ151=3,G151,0)</f>
        <v>0</v>
      </c>
      <c r="BD151" s="261">
        <f>IF(AZ151=4,G151,0)</f>
        <v>0</v>
      </c>
      <c r="BE151" s="261">
        <f>IF(AZ151=5,G151,0)</f>
        <v>0</v>
      </c>
      <c r="CA151" s="292">
        <v>8</v>
      </c>
      <c r="CB151" s="292">
        <v>1</v>
      </c>
    </row>
    <row r="152" spans="1:80">
      <c r="A152" s="293">
        <v>46</v>
      </c>
      <c r="B152" s="294" t="s">
        <v>848</v>
      </c>
      <c r="C152" s="295" t="s">
        <v>849</v>
      </c>
      <c r="D152" s="296" t="s">
        <v>376</v>
      </c>
      <c r="E152" s="297">
        <v>4.7759593999999996</v>
      </c>
      <c r="F152" s="297">
        <v>0</v>
      </c>
      <c r="G152" s="298">
        <f>E152*F152</f>
        <v>0</v>
      </c>
      <c r="H152" s="299">
        <v>0</v>
      </c>
      <c r="I152" s="300">
        <f>E152*H152</f>
        <v>0</v>
      </c>
      <c r="J152" s="299"/>
      <c r="K152" s="300">
        <f>E152*J152</f>
        <v>0</v>
      </c>
      <c r="O152" s="292">
        <v>2</v>
      </c>
      <c r="AA152" s="261">
        <v>8</v>
      </c>
      <c r="AB152" s="261">
        <v>0</v>
      </c>
      <c r="AC152" s="261">
        <v>3</v>
      </c>
      <c r="AZ152" s="261">
        <v>1</v>
      </c>
      <c r="BA152" s="261">
        <f>IF(AZ152=1,G152,0)</f>
        <v>0</v>
      </c>
      <c r="BB152" s="261">
        <f>IF(AZ152=2,G152,0)</f>
        <v>0</v>
      </c>
      <c r="BC152" s="261">
        <f>IF(AZ152=3,G152,0)</f>
        <v>0</v>
      </c>
      <c r="BD152" s="261">
        <f>IF(AZ152=4,G152,0)</f>
        <v>0</v>
      </c>
      <c r="BE152" s="261">
        <f>IF(AZ152=5,G152,0)</f>
        <v>0</v>
      </c>
      <c r="CA152" s="292">
        <v>8</v>
      </c>
      <c r="CB152" s="292">
        <v>0</v>
      </c>
    </row>
    <row r="153" spans="1:80">
      <c r="A153" s="293">
        <v>47</v>
      </c>
      <c r="B153" s="294" t="s">
        <v>452</v>
      </c>
      <c r="C153" s="295" t="s">
        <v>453</v>
      </c>
      <c r="D153" s="296" t="s">
        <v>376</v>
      </c>
      <c r="E153" s="297">
        <v>4.7759593999999996</v>
      </c>
      <c r="F153" s="297">
        <v>0</v>
      </c>
      <c r="G153" s="298">
        <f>E153*F153</f>
        <v>0</v>
      </c>
      <c r="H153" s="299">
        <v>0</v>
      </c>
      <c r="I153" s="300">
        <f>E153*H153</f>
        <v>0</v>
      </c>
      <c r="J153" s="299"/>
      <c r="K153" s="300">
        <f>E153*J153</f>
        <v>0</v>
      </c>
      <c r="O153" s="292">
        <v>2</v>
      </c>
      <c r="AA153" s="261">
        <v>8</v>
      </c>
      <c r="AB153" s="261">
        <v>0</v>
      </c>
      <c r="AC153" s="261">
        <v>3</v>
      </c>
      <c r="AZ153" s="261">
        <v>1</v>
      </c>
      <c r="BA153" s="261">
        <f>IF(AZ153=1,G153,0)</f>
        <v>0</v>
      </c>
      <c r="BB153" s="261">
        <f>IF(AZ153=2,G153,0)</f>
        <v>0</v>
      </c>
      <c r="BC153" s="261">
        <f>IF(AZ153=3,G153,0)</f>
        <v>0</v>
      </c>
      <c r="BD153" s="261">
        <f>IF(AZ153=4,G153,0)</f>
        <v>0</v>
      </c>
      <c r="BE153" s="261">
        <f>IF(AZ153=5,G153,0)</f>
        <v>0</v>
      </c>
      <c r="CA153" s="292">
        <v>8</v>
      </c>
      <c r="CB153" s="292">
        <v>0</v>
      </c>
    </row>
    <row r="154" spans="1:80">
      <c r="A154" s="293">
        <v>48</v>
      </c>
      <c r="B154" s="294" t="s">
        <v>454</v>
      </c>
      <c r="C154" s="295" t="s">
        <v>455</v>
      </c>
      <c r="D154" s="296" t="s">
        <v>376</v>
      </c>
      <c r="E154" s="297">
        <v>4.7759593999999996</v>
      </c>
      <c r="F154" s="297">
        <v>0</v>
      </c>
      <c r="G154" s="298">
        <f>E154*F154</f>
        <v>0</v>
      </c>
      <c r="H154" s="299">
        <v>0</v>
      </c>
      <c r="I154" s="300">
        <f>E154*H154</f>
        <v>0</v>
      </c>
      <c r="J154" s="299"/>
      <c r="K154" s="300">
        <f>E154*J154</f>
        <v>0</v>
      </c>
      <c r="O154" s="292">
        <v>2</v>
      </c>
      <c r="AA154" s="261">
        <v>8</v>
      </c>
      <c r="AB154" s="261">
        <v>1</v>
      </c>
      <c r="AC154" s="261">
        <v>3</v>
      </c>
      <c r="AZ154" s="261">
        <v>1</v>
      </c>
      <c r="BA154" s="261">
        <f>IF(AZ154=1,G154,0)</f>
        <v>0</v>
      </c>
      <c r="BB154" s="261">
        <f>IF(AZ154=2,G154,0)</f>
        <v>0</v>
      </c>
      <c r="BC154" s="261">
        <f>IF(AZ154=3,G154,0)</f>
        <v>0</v>
      </c>
      <c r="BD154" s="261">
        <f>IF(AZ154=4,G154,0)</f>
        <v>0</v>
      </c>
      <c r="BE154" s="261">
        <f>IF(AZ154=5,G154,0)</f>
        <v>0</v>
      </c>
      <c r="CA154" s="292">
        <v>8</v>
      </c>
      <c r="CB154" s="292">
        <v>1</v>
      </c>
    </row>
    <row r="155" spans="1:80">
      <c r="A155" s="312"/>
      <c r="B155" s="313" t="s">
        <v>99</v>
      </c>
      <c r="C155" s="314" t="s">
        <v>445</v>
      </c>
      <c r="D155" s="315"/>
      <c r="E155" s="316"/>
      <c r="F155" s="317"/>
      <c r="G155" s="318">
        <f>SUM(G150:G154)</f>
        <v>0</v>
      </c>
      <c r="H155" s="319"/>
      <c r="I155" s="320">
        <f>SUM(I150:I154)</f>
        <v>0</v>
      </c>
      <c r="J155" s="319"/>
      <c r="K155" s="320">
        <f>SUM(K150:K154)</f>
        <v>0</v>
      </c>
      <c r="O155" s="292">
        <v>4</v>
      </c>
      <c r="BA155" s="321">
        <f>SUM(BA150:BA154)</f>
        <v>0</v>
      </c>
      <c r="BB155" s="321">
        <f>SUM(BB150:BB154)</f>
        <v>0</v>
      </c>
      <c r="BC155" s="321">
        <f>SUM(BC150:BC154)</f>
        <v>0</v>
      </c>
      <c r="BD155" s="321">
        <f>SUM(BD150:BD154)</f>
        <v>0</v>
      </c>
      <c r="BE155" s="321">
        <f>SUM(BE150:BE154)</f>
        <v>0</v>
      </c>
    </row>
    <row r="156" spans="1:80">
      <c r="E156" s="261"/>
    </row>
    <row r="157" spans="1:80">
      <c r="E157" s="261"/>
    </row>
    <row r="158" spans="1:80">
      <c r="E158" s="261"/>
    </row>
    <row r="159" spans="1:80">
      <c r="E159" s="261"/>
    </row>
    <row r="160" spans="1:80">
      <c r="E160" s="261"/>
    </row>
    <row r="161" spans="5:5">
      <c r="E161" s="261"/>
    </row>
    <row r="162" spans="5:5">
      <c r="E162" s="261"/>
    </row>
    <row r="163" spans="5:5">
      <c r="E163" s="261"/>
    </row>
    <row r="164" spans="5:5">
      <c r="E164" s="261"/>
    </row>
    <row r="165" spans="5:5">
      <c r="E165" s="261"/>
    </row>
    <row r="166" spans="5:5">
      <c r="E166" s="261"/>
    </row>
    <row r="167" spans="5:5">
      <c r="E167" s="261"/>
    </row>
    <row r="168" spans="5:5">
      <c r="E168" s="261"/>
    </row>
    <row r="169" spans="5:5">
      <c r="E169" s="261"/>
    </row>
    <row r="170" spans="5:5">
      <c r="E170" s="261"/>
    </row>
    <row r="171" spans="5:5">
      <c r="E171" s="261"/>
    </row>
    <row r="172" spans="5:5">
      <c r="E172" s="261"/>
    </row>
    <row r="173" spans="5:5">
      <c r="E173" s="261"/>
    </row>
    <row r="174" spans="5:5">
      <c r="E174" s="261"/>
    </row>
    <row r="175" spans="5:5">
      <c r="E175" s="261"/>
    </row>
    <row r="176" spans="5:5">
      <c r="E176" s="261"/>
    </row>
    <row r="177" spans="1:7">
      <c r="E177" s="261"/>
    </row>
    <row r="178" spans="1:7">
      <c r="E178" s="261"/>
    </row>
    <row r="179" spans="1:7">
      <c r="A179" s="311"/>
      <c r="B179" s="311"/>
      <c r="C179" s="311"/>
      <c r="D179" s="311"/>
      <c r="E179" s="311"/>
      <c r="F179" s="311"/>
      <c r="G179" s="311"/>
    </row>
    <row r="180" spans="1:7">
      <c r="A180" s="311"/>
      <c r="B180" s="311"/>
      <c r="C180" s="311"/>
      <c r="D180" s="311"/>
      <c r="E180" s="311"/>
      <c r="F180" s="311"/>
      <c r="G180" s="311"/>
    </row>
    <row r="181" spans="1:7">
      <c r="A181" s="311"/>
      <c r="B181" s="311"/>
      <c r="C181" s="311"/>
      <c r="D181" s="311"/>
      <c r="E181" s="311"/>
      <c r="F181" s="311"/>
      <c r="G181" s="311"/>
    </row>
    <row r="182" spans="1:7">
      <c r="A182" s="311"/>
      <c r="B182" s="311"/>
      <c r="C182" s="311"/>
      <c r="D182" s="311"/>
      <c r="E182" s="311"/>
      <c r="F182" s="311"/>
      <c r="G182" s="311"/>
    </row>
    <row r="183" spans="1:7">
      <c r="E183" s="261"/>
    </row>
    <row r="184" spans="1:7">
      <c r="E184" s="261"/>
    </row>
    <row r="185" spans="1:7">
      <c r="E185" s="261"/>
    </row>
    <row r="186" spans="1:7">
      <c r="E186" s="261"/>
    </row>
    <row r="187" spans="1:7">
      <c r="E187" s="261"/>
    </row>
    <row r="188" spans="1:7">
      <c r="E188" s="261"/>
    </row>
    <row r="189" spans="1:7">
      <c r="E189" s="261"/>
    </row>
    <row r="190" spans="1:7">
      <c r="E190" s="261"/>
    </row>
    <row r="191" spans="1:7">
      <c r="E191" s="261"/>
    </row>
    <row r="192" spans="1:7">
      <c r="E192" s="261"/>
    </row>
    <row r="193" spans="5:5">
      <c r="E193" s="261"/>
    </row>
    <row r="194" spans="5:5">
      <c r="E194" s="261"/>
    </row>
    <row r="195" spans="5:5">
      <c r="E195" s="261"/>
    </row>
    <row r="196" spans="5:5">
      <c r="E196" s="261"/>
    </row>
    <row r="197" spans="5:5">
      <c r="E197" s="261"/>
    </row>
    <row r="198" spans="5:5">
      <c r="E198" s="261"/>
    </row>
    <row r="199" spans="5:5">
      <c r="E199" s="261"/>
    </row>
    <row r="200" spans="5:5">
      <c r="E200" s="261"/>
    </row>
    <row r="201" spans="5:5">
      <c r="E201" s="261"/>
    </row>
    <row r="202" spans="5:5">
      <c r="E202" s="261"/>
    </row>
    <row r="203" spans="5:5">
      <c r="E203" s="261"/>
    </row>
    <row r="204" spans="5:5">
      <c r="E204" s="261"/>
    </row>
    <row r="205" spans="5:5">
      <c r="E205" s="261"/>
    </row>
    <row r="206" spans="5:5">
      <c r="E206" s="261"/>
    </row>
    <row r="207" spans="5:5">
      <c r="E207" s="261"/>
    </row>
    <row r="208" spans="5:5">
      <c r="E208" s="261"/>
    </row>
    <row r="209" spans="1:7">
      <c r="E209" s="261"/>
    </row>
    <row r="210" spans="1:7">
      <c r="E210" s="261"/>
    </row>
    <row r="211" spans="1:7">
      <c r="E211" s="261"/>
    </row>
    <row r="212" spans="1:7">
      <c r="E212" s="261"/>
    </row>
    <row r="213" spans="1:7">
      <c r="E213" s="261"/>
    </row>
    <row r="214" spans="1:7">
      <c r="A214" s="322"/>
      <c r="B214" s="322"/>
    </row>
    <row r="215" spans="1:7">
      <c r="A215" s="311"/>
      <c r="B215" s="311"/>
      <c r="C215" s="323"/>
      <c r="D215" s="323"/>
      <c r="E215" s="324"/>
      <c r="F215" s="323"/>
      <c r="G215" s="325"/>
    </row>
    <row r="216" spans="1:7">
      <c r="A216" s="326"/>
      <c r="B216" s="326"/>
      <c r="C216" s="311"/>
      <c r="D216" s="311"/>
      <c r="E216" s="327"/>
      <c r="F216" s="311"/>
      <c r="G216" s="311"/>
    </row>
    <row r="217" spans="1:7">
      <c r="A217" s="311"/>
      <c r="B217" s="311"/>
      <c r="C217" s="311"/>
      <c r="D217" s="311"/>
      <c r="E217" s="327"/>
      <c r="F217" s="311"/>
      <c r="G217" s="311"/>
    </row>
    <row r="218" spans="1:7">
      <c r="A218" s="311"/>
      <c r="B218" s="311"/>
      <c r="C218" s="311"/>
      <c r="D218" s="311"/>
      <c r="E218" s="327"/>
      <c r="F218" s="311"/>
      <c r="G218" s="311"/>
    </row>
    <row r="219" spans="1:7">
      <c r="A219" s="311"/>
      <c r="B219" s="311"/>
      <c r="C219" s="311"/>
      <c r="D219" s="311"/>
      <c r="E219" s="327"/>
      <c r="F219" s="311"/>
      <c r="G219" s="311"/>
    </row>
    <row r="220" spans="1:7">
      <c r="A220" s="311"/>
      <c r="B220" s="311"/>
      <c r="C220" s="311"/>
      <c r="D220" s="311"/>
      <c r="E220" s="327"/>
      <c r="F220" s="311"/>
      <c r="G220" s="311"/>
    </row>
    <row r="221" spans="1:7">
      <c r="A221" s="311"/>
      <c r="B221" s="311"/>
      <c r="C221" s="311"/>
      <c r="D221" s="311"/>
      <c r="E221" s="327"/>
      <c r="F221" s="311"/>
      <c r="G221" s="311"/>
    </row>
    <row r="222" spans="1:7">
      <c r="A222" s="311"/>
      <c r="B222" s="311"/>
      <c r="C222" s="311"/>
      <c r="D222" s="311"/>
      <c r="E222" s="327"/>
      <c r="F222" s="311"/>
      <c r="G222" s="311"/>
    </row>
    <row r="223" spans="1:7">
      <c r="A223" s="311"/>
      <c r="B223" s="311"/>
      <c r="C223" s="311"/>
      <c r="D223" s="311"/>
      <c r="E223" s="327"/>
      <c r="F223" s="311"/>
      <c r="G223" s="311"/>
    </row>
    <row r="224" spans="1:7">
      <c r="A224" s="311"/>
      <c r="B224" s="311"/>
      <c r="C224" s="311"/>
      <c r="D224" s="311"/>
      <c r="E224" s="327"/>
      <c r="F224" s="311"/>
      <c r="G224" s="311"/>
    </row>
    <row r="225" spans="1:7">
      <c r="A225" s="311"/>
      <c r="B225" s="311"/>
      <c r="C225" s="311"/>
      <c r="D225" s="311"/>
      <c r="E225" s="327"/>
      <c r="F225" s="311"/>
      <c r="G225" s="311"/>
    </row>
    <row r="226" spans="1:7">
      <c r="A226" s="311"/>
      <c r="B226" s="311"/>
      <c r="C226" s="311"/>
      <c r="D226" s="311"/>
      <c r="E226" s="327"/>
      <c r="F226" s="311"/>
      <c r="G226" s="311"/>
    </row>
    <row r="227" spans="1:7">
      <c r="A227" s="311"/>
      <c r="B227" s="311"/>
      <c r="C227" s="311"/>
      <c r="D227" s="311"/>
      <c r="E227" s="327"/>
      <c r="F227" s="311"/>
      <c r="G227" s="311"/>
    </row>
    <row r="228" spans="1:7">
      <c r="A228" s="311"/>
      <c r="B228" s="311"/>
      <c r="C228" s="311"/>
      <c r="D228" s="311"/>
      <c r="E228" s="327"/>
      <c r="F228" s="311"/>
      <c r="G228" s="311"/>
    </row>
  </sheetData>
  <mergeCells count="77">
    <mergeCell ref="C147:D147"/>
    <mergeCell ref="C148:D148"/>
    <mergeCell ref="C137:D137"/>
    <mergeCell ref="C141:D141"/>
    <mergeCell ref="C142:D142"/>
    <mergeCell ref="C143:D143"/>
    <mergeCell ref="C144:D144"/>
    <mergeCell ref="C146:D146"/>
    <mergeCell ref="C118:D118"/>
    <mergeCell ref="C126:D126"/>
    <mergeCell ref="C127:D127"/>
    <mergeCell ref="C128:D128"/>
    <mergeCell ref="C130:D130"/>
    <mergeCell ref="C131:D131"/>
    <mergeCell ref="C132:D132"/>
    <mergeCell ref="C107:D107"/>
    <mergeCell ref="C108:D108"/>
    <mergeCell ref="C109:D109"/>
    <mergeCell ref="C110:D110"/>
    <mergeCell ref="C112:D112"/>
    <mergeCell ref="C99:D99"/>
    <mergeCell ref="C100:D100"/>
    <mergeCell ref="C101:D101"/>
    <mergeCell ref="C102:D102"/>
    <mergeCell ref="C103:D103"/>
    <mergeCell ref="C105:D105"/>
    <mergeCell ref="C90:D90"/>
    <mergeCell ref="C92:D92"/>
    <mergeCell ref="C93:D93"/>
    <mergeCell ref="C94:D94"/>
    <mergeCell ref="C95:D95"/>
    <mergeCell ref="C97:D97"/>
    <mergeCell ref="C82:D82"/>
    <mergeCell ref="C83:D83"/>
    <mergeCell ref="C84:D84"/>
    <mergeCell ref="C86:D86"/>
    <mergeCell ref="C88:D88"/>
    <mergeCell ref="C89:D89"/>
    <mergeCell ref="C68:D68"/>
    <mergeCell ref="C69:D69"/>
    <mergeCell ref="C75:D75"/>
    <mergeCell ref="C76:D76"/>
    <mergeCell ref="C77:D77"/>
    <mergeCell ref="C78:D78"/>
    <mergeCell ref="C80:D80"/>
    <mergeCell ref="C81:D81"/>
    <mergeCell ref="C57:D57"/>
    <mergeCell ref="C59:D59"/>
    <mergeCell ref="C61:D61"/>
    <mergeCell ref="C62:D62"/>
    <mergeCell ref="C64:D64"/>
    <mergeCell ref="C66:D66"/>
    <mergeCell ref="C48:D48"/>
    <mergeCell ref="C49:D49"/>
    <mergeCell ref="C51:D51"/>
    <mergeCell ref="C52:D52"/>
    <mergeCell ref="C54:D54"/>
    <mergeCell ref="C55:D55"/>
    <mergeCell ref="C42:D42"/>
    <mergeCell ref="C44:D44"/>
    <mergeCell ref="C45:D45"/>
    <mergeCell ref="C47:D47"/>
    <mergeCell ref="C28:D28"/>
    <mergeCell ref="C32:D32"/>
    <mergeCell ref="C16:D16"/>
    <mergeCell ref="C17:D17"/>
    <mergeCell ref="C21:D21"/>
    <mergeCell ref="C22:D22"/>
    <mergeCell ref="C23:D23"/>
    <mergeCell ref="C24:D24"/>
    <mergeCell ref="A1:G1"/>
    <mergeCell ref="A3:B3"/>
    <mergeCell ref="A4:B4"/>
    <mergeCell ref="E4:G4"/>
    <mergeCell ref="C9:D9"/>
    <mergeCell ref="C11:D11"/>
    <mergeCell ref="C12:D12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codeName="List26"/>
  <dimension ref="A1:BE51"/>
  <sheetViews>
    <sheetView topLeftCell="A34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850</v>
      </c>
      <c r="D2" s="105" t="s">
        <v>851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850</v>
      </c>
      <c r="B5" s="118"/>
      <c r="C5" s="119" t="s">
        <v>851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05 SO 05 Rek'!E8</f>
        <v>0</v>
      </c>
      <c r="D15" s="160" t="str">
        <f>'SO 05 SO 05 Rek'!A13</f>
        <v>Ztížené výrobní podmínky</v>
      </c>
      <c r="E15" s="161"/>
      <c r="F15" s="162"/>
      <c r="G15" s="159">
        <f>'SO 05 SO 05 Rek'!I13</f>
        <v>0</v>
      </c>
    </row>
    <row r="16" spans="1:57" ht="15.95" customHeight="1">
      <c r="A16" s="157" t="s">
        <v>52</v>
      </c>
      <c r="B16" s="158" t="s">
        <v>53</v>
      </c>
      <c r="C16" s="159">
        <f>'SO 05 SO 05 Rek'!F8</f>
        <v>0</v>
      </c>
      <c r="D16" s="109" t="str">
        <f>'SO 05 SO 05 Rek'!A14</f>
        <v>Oborová přirážka</v>
      </c>
      <c r="E16" s="163"/>
      <c r="F16" s="164"/>
      <c r="G16" s="159">
        <f>'SO 05 SO 05 Rek'!I14</f>
        <v>0</v>
      </c>
    </row>
    <row r="17" spans="1:7" ht="15.95" customHeight="1">
      <c r="A17" s="157" t="s">
        <v>54</v>
      </c>
      <c r="B17" s="158" t="s">
        <v>55</v>
      </c>
      <c r="C17" s="159">
        <f>'SO 05 SO 05 Rek'!H8</f>
        <v>0</v>
      </c>
      <c r="D17" s="109" t="str">
        <f>'SO 05 SO 05 Rek'!A15</f>
        <v>Přesun stavebních kapacit</v>
      </c>
      <c r="E17" s="163"/>
      <c r="F17" s="164"/>
      <c r="G17" s="159">
        <f>'SO 05 SO 05 Rek'!I15</f>
        <v>0</v>
      </c>
    </row>
    <row r="18" spans="1:7" ht="15.95" customHeight="1">
      <c r="A18" s="165" t="s">
        <v>56</v>
      </c>
      <c r="B18" s="166" t="s">
        <v>57</v>
      </c>
      <c r="C18" s="159">
        <f>'SO 05 SO 05 Rek'!G8</f>
        <v>0</v>
      </c>
      <c r="D18" s="109" t="str">
        <f>'SO 05 SO 05 Rek'!A16</f>
        <v>Mimostaveništní doprava</v>
      </c>
      <c r="E18" s="163"/>
      <c r="F18" s="164"/>
      <c r="G18" s="159">
        <f>'SO 05 SO 05 Rek'!I16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05 SO 05 Rek'!A17</f>
        <v>Zařízení staveniště</v>
      </c>
      <c r="E19" s="163"/>
      <c r="F19" s="164"/>
      <c r="G19" s="159">
        <f>'SO 05 SO 05 Rek'!I17</f>
        <v>0</v>
      </c>
    </row>
    <row r="20" spans="1:7" ht="15.95" customHeight="1">
      <c r="A20" s="167"/>
      <c r="B20" s="158"/>
      <c r="C20" s="159"/>
      <c r="D20" s="109" t="str">
        <f>'SO 05 SO 05 Rek'!A18</f>
        <v>Provoz investora</v>
      </c>
      <c r="E20" s="163"/>
      <c r="F20" s="164"/>
      <c r="G20" s="159">
        <f>'SO 05 SO 05 Rek'!I18</f>
        <v>0</v>
      </c>
    </row>
    <row r="21" spans="1:7" ht="15.95" customHeight="1">
      <c r="A21" s="167" t="s">
        <v>29</v>
      </c>
      <c r="B21" s="158"/>
      <c r="C21" s="159">
        <f>'SO 05 SO 05 Rek'!I8</f>
        <v>0</v>
      </c>
      <c r="D21" s="109" t="str">
        <f>'SO 05 SO 05 Rek'!A19</f>
        <v>Kompletační činnost (IČD)</v>
      </c>
      <c r="E21" s="163"/>
      <c r="F21" s="164"/>
      <c r="G21" s="159">
        <f>'SO 05 SO 05 Rek'!I19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05 SO 05 Rek'!H21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/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codeName="List36"/>
  <dimension ref="A1:BE72"/>
  <sheetViews>
    <sheetView workbookViewId="0">
      <selection activeCell="B40" sqref="B40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57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850</v>
      </c>
      <c r="I1" s="212"/>
    </row>
    <row r="2" spans="1:57" ht="13.5" thickBot="1">
      <c r="A2" s="213" t="s">
        <v>76</v>
      </c>
      <c r="B2" s="214"/>
      <c r="C2" s="215" t="s">
        <v>852</v>
      </c>
      <c r="D2" s="216"/>
      <c r="E2" s="217"/>
      <c r="F2" s="216"/>
      <c r="G2" s="218" t="s">
        <v>851</v>
      </c>
      <c r="H2" s="219"/>
      <c r="I2" s="220"/>
    </row>
    <row r="3" spans="1:57" ht="13.5" thickTop="1">
      <c r="F3" s="137"/>
    </row>
    <row r="4" spans="1:57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57" ht="13.5" thickBot="1"/>
    <row r="6" spans="1:57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57" s="137" customFormat="1" ht="13.5" thickBot="1">
      <c r="A7" s="328" t="str">
        <f>'SO 05 SO 05 Pol'!B7</f>
        <v>M21</v>
      </c>
      <c r="B7" s="70" t="str">
        <f>'SO 05 SO 05 Pol'!C7</f>
        <v>Elektromontáže</v>
      </c>
      <c r="D7" s="230"/>
      <c r="E7" s="329">
        <f>'SO 05 SO 05 Pol'!BA9</f>
        <v>0</v>
      </c>
      <c r="F7" s="330">
        <f>'SO 05 SO 05 Pol'!BB9</f>
        <v>0</v>
      </c>
      <c r="G7" s="330">
        <f>'SO 05 SO 05 Pol'!BC9</f>
        <v>0</v>
      </c>
      <c r="H7" s="330">
        <f>'SO 05 SO 05 Pol'!BD9</f>
        <v>0</v>
      </c>
      <c r="I7" s="331">
        <f>'SO 05 SO 05 Pol'!BE9</f>
        <v>0</v>
      </c>
    </row>
    <row r="8" spans="1:57" s="14" customFormat="1" ht="13.5" thickBot="1">
      <c r="A8" s="231"/>
      <c r="B8" s="232" t="s">
        <v>79</v>
      </c>
      <c r="C8" s="232"/>
      <c r="D8" s="233"/>
      <c r="E8" s="234">
        <f>SUM(E7:E7)</f>
        <v>0</v>
      </c>
      <c r="F8" s="235">
        <f>SUM(F7:F7)</f>
        <v>0</v>
      </c>
      <c r="G8" s="235">
        <f>SUM(G7:G7)</f>
        <v>0</v>
      </c>
      <c r="H8" s="235">
        <f>SUM(H7:H7)</f>
        <v>0</v>
      </c>
      <c r="I8" s="236">
        <f>SUM(I7:I7)</f>
        <v>0</v>
      </c>
    </row>
    <row r="9" spans="1:57">
      <c r="A9" s="137"/>
      <c r="B9" s="137"/>
      <c r="C9" s="137"/>
      <c r="D9" s="137"/>
      <c r="E9" s="137"/>
      <c r="F9" s="137"/>
      <c r="G9" s="137"/>
      <c r="H9" s="137"/>
      <c r="I9" s="137"/>
    </row>
    <row r="10" spans="1:57" ht="19.5" customHeight="1">
      <c r="A10" s="222" t="s">
        <v>80</v>
      </c>
      <c r="B10" s="222"/>
      <c r="C10" s="222"/>
      <c r="D10" s="222"/>
      <c r="E10" s="222"/>
      <c r="F10" s="222"/>
      <c r="G10" s="237"/>
      <c r="H10" s="222"/>
      <c r="I10" s="222"/>
      <c r="BA10" s="143"/>
      <c r="BB10" s="143"/>
      <c r="BC10" s="143"/>
      <c r="BD10" s="143"/>
      <c r="BE10" s="143"/>
    </row>
    <row r="11" spans="1:57" ht="13.5" thickBot="1"/>
    <row r="12" spans="1:57">
      <c r="A12" s="175" t="s">
        <v>81</v>
      </c>
      <c r="B12" s="176"/>
      <c r="C12" s="176"/>
      <c r="D12" s="238"/>
      <c r="E12" s="239" t="s">
        <v>82</v>
      </c>
      <c r="F12" s="240" t="s">
        <v>12</v>
      </c>
      <c r="G12" s="241" t="s">
        <v>83</v>
      </c>
      <c r="H12" s="242"/>
      <c r="I12" s="243" t="s">
        <v>82</v>
      </c>
    </row>
    <row r="13" spans="1:57">
      <c r="A13" s="167" t="s">
        <v>147</v>
      </c>
      <c r="B13" s="158"/>
      <c r="C13" s="158"/>
      <c r="D13" s="244"/>
      <c r="E13" s="245"/>
      <c r="F13" s="246"/>
      <c r="G13" s="247">
        <v>0</v>
      </c>
      <c r="H13" s="248"/>
      <c r="I13" s="249">
        <f>E13+F13*G13/100</f>
        <v>0</v>
      </c>
      <c r="BA13" s="1">
        <v>0</v>
      </c>
    </row>
    <row r="14" spans="1:57">
      <c r="A14" s="167" t="s">
        <v>148</v>
      </c>
      <c r="B14" s="158"/>
      <c r="C14" s="158"/>
      <c r="D14" s="244"/>
      <c r="E14" s="245"/>
      <c r="F14" s="246"/>
      <c r="G14" s="247">
        <v>0</v>
      </c>
      <c r="H14" s="248"/>
      <c r="I14" s="249">
        <f>E14+F14*G14/100</f>
        <v>0</v>
      </c>
      <c r="BA14" s="1">
        <v>0</v>
      </c>
    </row>
    <row r="15" spans="1:57">
      <c r="A15" s="167" t="s">
        <v>149</v>
      </c>
      <c r="B15" s="158"/>
      <c r="C15" s="158"/>
      <c r="D15" s="244"/>
      <c r="E15" s="245"/>
      <c r="F15" s="246"/>
      <c r="G15" s="247">
        <v>0</v>
      </c>
      <c r="H15" s="248"/>
      <c r="I15" s="249">
        <f>E15+F15*G15/100</f>
        <v>0</v>
      </c>
      <c r="BA15" s="1">
        <v>0</v>
      </c>
    </row>
    <row r="16" spans="1:57">
      <c r="A16" s="167" t="s">
        <v>150</v>
      </c>
      <c r="B16" s="158"/>
      <c r="C16" s="158"/>
      <c r="D16" s="244"/>
      <c r="E16" s="245"/>
      <c r="F16" s="246"/>
      <c r="G16" s="247">
        <v>0</v>
      </c>
      <c r="H16" s="248"/>
      <c r="I16" s="249">
        <f>E16+F16*G16/100</f>
        <v>0</v>
      </c>
      <c r="BA16" s="1">
        <v>0</v>
      </c>
    </row>
    <row r="17" spans="1:53">
      <c r="A17" s="167" t="s">
        <v>151</v>
      </c>
      <c r="B17" s="158"/>
      <c r="C17" s="158"/>
      <c r="D17" s="244"/>
      <c r="E17" s="245"/>
      <c r="F17" s="246"/>
      <c r="G17" s="247">
        <v>0</v>
      </c>
      <c r="H17" s="248"/>
      <c r="I17" s="249">
        <f>E17+F17*G17/100</f>
        <v>0</v>
      </c>
      <c r="BA17" s="1">
        <v>1</v>
      </c>
    </row>
    <row r="18" spans="1:53">
      <c r="A18" s="167" t="s">
        <v>152</v>
      </c>
      <c r="B18" s="158"/>
      <c r="C18" s="158"/>
      <c r="D18" s="244"/>
      <c r="E18" s="245"/>
      <c r="F18" s="246"/>
      <c r="G18" s="247">
        <v>0</v>
      </c>
      <c r="H18" s="248"/>
      <c r="I18" s="249">
        <f>E18+F18*G18/100</f>
        <v>0</v>
      </c>
      <c r="BA18" s="1">
        <v>1</v>
      </c>
    </row>
    <row r="19" spans="1:53">
      <c r="A19" s="167" t="s">
        <v>153</v>
      </c>
      <c r="B19" s="158"/>
      <c r="C19" s="158"/>
      <c r="D19" s="244"/>
      <c r="E19" s="245"/>
      <c r="F19" s="246"/>
      <c r="G19" s="247">
        <v>0</v>
      </c>
      <c r="H19" s="248"/>
      <c r="I19" s="249">
        <f>E19+F19*G19/100</f>
        <v>0</v>
      </c>
      <c r="BA19" s="1">
        <v>2</v>
      </c>
    </row>
    <row r="20" spans="1:53">
      <c r="A20" s="167" t="s">
        <v>154</v>
      </c>
      <c r="B20" s="158"/>
      <c r="C20" s="158"/>
      <c r="D20" s="244"/>
      <c r="E20" s="245"/>
      <c r="F20" s="246"/>
      <c r="G20" s="247">
        <v>0</v>
      </c>
      <c r="H20" s="248"/>
      <c r="I20" s="249">
        <f>E20+F20*G20/100</f>
        <v>0</v>
      </c>
      <c r="BA20" s="1">
        <v>2</v>
      </c>
    </row>
    <row r="21" spans="1:53" ht="13.5" thickBot="1">
      <c r="A21" s="250"/>
      <c r="B21" s="251" t="s">
        <v>84</v>
      </c>
      <c r="C21" s="252"/>
      <c r="D21" s="253"/>
      <c r="E21" s="254"/>
      <c r="F21" s="255"/>
      <c r="G21" s="255"/>
      <c r="H21" s="256">
        <f>SUM(I13:I20)</f>
        <v>0</v>
      </c>
      <c r="I21" s="257"/>
    </row>
    <row r="23" spans="1:53">
      <c r="B23" s="14"/>
      <c r="F23" s="258"/>
      <c r="G23" s="259"/>
      <c r="H23" s="259"/>
      <c r="I23" s="54"/>
    </row>
    <row r="24" spans="1:53">
      <c r="F24" s="258"/>
      <c r="G24" s="259"/>
      <c r="H24" s="259"/>
      <c r="I24" s="54"/>
    </row>
    <row r="25" spans="1:53">
      <c r="F25" s="258"/>
      <c r="G25" s="259"/>
      <c r="H25" s="259"/>
      <c r="I25" s="54"/>
    </row>
    <row r="26" spans="1:53">
      <c r="F26" s="258"/>
      <c r="G26" s="259"/>
      <c r="H26" s="259"/>
      <c r="I26" s="54"/>
    </row>
    <row r="27" spans="1:53">
      <c r="F27" s="258"/>
      <c r="G27" s="259"/>
      <c r="H27" s="259"/>
      <c r="I27" s="54"/>
    </row>
    <row r="28" spans="1:53">
      <c r="F28" s="258"/>
      <c r="G28" s="259"/>
      <c r="H28" s="259"/>
      <c r="I28" s="54"/>
    </row>
    <row r="29" spans="1:53">
      <c r="F29" s="258"/>
      <c r="G29" s="259"/>
      <c r="H29" s="259"/>
      <c r="I29" s="54"/>
    </row>
    <row r="30" spans="1:53">
      <c r="F30" s="258"/>
      <c r="G30" s="259"/>
      <c r="H30" s="259"/>
      <c r="I30" s="54"/>
    </row>
    <row r="31" spans="1:53">
      <c r="F31" s="258"/>
      <c r="G31" s="259"/>
      <c r="H31" s="259"/>
      <c r="I31" s="54"/>
    </row>
    <row r="32" spans="1:53">
      <c r="F32" s="258"/>
      <c r="G32" s="259"/>
      <c r="H32" s="259"/>
      <c r="I32" s="54"/>
    </row>
    <row r="33" spans="6:9">
      <c r="F33" s="258"/>
      <c r="G33" s="259"/>
      <c r="H33" s="259"/>
      <c r="I33" s="54"/>
    </row>
    <row r="34" spans="6:9">
      <c r="F34" s="258"/>
      <c r="G34" s="259"/>
      <c r="H34" s="259"/>
      <c r="I34" s="54"/>
    </row>
    <row r="35" spans="6:9">
      <c r="F35" s="258"/>
      <c r="G35" s="259"/>
      <c r="H35" s="259"/>
      <c r="I35" s="54"/>
    </row>
    <row r="36" spans="6:9">
      <c r="F36" s="258"/>
      <c r="G36" s="259"/>
      <c r="H36" s="259"/>
      <c r="I36" s="54"/>
    </row>
    <row r="37" spans="6:9">
      <c r="F37" s="258"/>
      <c r="G37" s="259"/>
      <c r="H37" s="259"/>
      <c r="I37" s="54"/>
    </row>
    <row r="38" spans="6:9">
      <c r="F38" s="258"/>
      <c r="G38" s="259"/>
      <c r="H38" s="259"/>
      <c r="I38" s="54"/>
    </row>
    <row r="39" spans="6:9">
      <c r="F39" s="258"/>
      <c r="G39" s="259"/>
      <c r="H39" s="259"/>
      <c r="I39" s="54"/>
    </row>
    <row r="40" spans="6:9">
      <c r="F40" s="258"/>
      <c r="G40" s="259"/>
      <c r="H40" s="259"/>
      <c r="I40" s="54"/>
    </row>
    <row r="41" spans="6:9">
      <c r="F41" s="258"/>
      <c r="G41" s="259"/>
      <c r="H41" s="259"/>
      <c r="I41" s="54"/>
    </row>
    <row r="42" spans="6:9">
      <c r="F42" s="258"/>
      <c r="G42" s="259"/>
      <c r="H42" s="259"/>
      <c r="I42" s="54"/>
    </row>
    <row r="43" spans="6:9">
      <c r="F43" s="258"/>
      <c r="G43" s="259"/>
      <c r="H43" s="259"/>
      <c r="I43" s="54"/>
    </row>
    <row r="44" spans="6:9">
      <c r="F44" s="258"/>
      <c r="G44" s="259"/>
      <c r="H44" s="259"/>
      <c r="I44" s="54"/>
    </row>
    <row r="45" spans="6:9">
      <c r="F45" s="258"/>
      <c r="G45" s="259"/>
      <c r="H45" s="259"/>
      <c r="I45" s="54"/>
    </row>
    <row r="46" spans="6:9">
      <c r="F46" s="258"/>
      <c r="G46" s="259"/>
      <c r="H46" s="259"/>
      <c r="I46" s="54"/>
    </row>
    <row r="47" spans="6:9">
      <c r="F47" s="258"/>
      <c r="G47" s="259"/>
      <c r="H47" s="259"/>
      <c r="I47" s="54"/>
    </row>
    <row r="48" spans="6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</sheetData>
  <mergeCells count="4">
    <mergeCell ref="A1:B1"/>
    <mergeCell ref="A2:B2"/>
    <mergeCell ref="G2:I2"/>
    <mergeCell ref="H21:I21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codeName="List7"/>
  <dimension ref="A1:CB82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05 SO 05 Rek'!H1</f>
        <v>SO 05</v>
      </c>
      <c r="G3" s="268"/>
    </row>
    <row r="4" spans="1:80" ht="13.5" thickBot="1">
      <c r="A4" s="269" t="s">
        <v>76</v>
      </c>
      <c r="B4" s="214"/>
      <c r="C4" s="215" t="s">
        <v>852</v>
      </c>
      <c r="D4" s="270"/>
      <c r="E4" s="271" t="str">
        <f>'SO 05 SO 05 Rek'!G2</f>
        <v>Elektroinstalace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853</v>
      </c>
      <c r="C7" s="284" t="s">
        <v>854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856</v>
      </c>
      <c r="C8" s="295" t="s">
        <v>857</v>
      </c>
      <c r="D8" s="296" t="s">
        <v>113</v>
      </c>
      <c r="E8" s="297">
        <v>1</v>
      </c>
      <c r="F8" s="297">
        <v>0</v>
      </c>
      <c r="G8" s="298">
        <f>E8*F8</f>
        <v>0</v>
      </c>
      <c r="H8" s="299">
        <v>0</v>
      </c>
      <c r="I8" s="300">
        <f>E8*H8</f>
        <v>0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9</v>
      </c>
      <c r="AC8" s="261">
        <v>9</v>
      </c>
      <c r="AZ8" s="261">
        <v>4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9</v>
      </c>
    </row>
    <row r="9" spans="1:80">
      <c r="A9" s="312"/>
      <c r="B9" s="313" t="s">
        <v>99</v>
      </c>
      <c r="C9" s="314" t="s">
        <v>855</v>
      </c>
      <c r="D9" s="315"/>
      <c r="E9" s="316"/>
      <c r="F9" s="317"/>
      <c r="G9" s="318">
        <f>SUM(G7:G8)</f>
        <v>0</v>
      </c>
      <c r="H9" s="319"/>
      <c r="I9" s="320">
        <f>SUM(I7:I8)</f>
        <v>0</v>
      </c>
      <c r="J9" s="319"/>
      <c r="K9" s="320">
        <f>SUM(K7:K8)</f>
        <v>0</v>
      </c>
      <c r="O9" s="292">
        <v>4</v>
      </c>
      <c r="BA9" s="321">
        <f>SUM(BA7:BA8)</f>
        <v>0</v>
      </c>
      <c r="BB9" s="321">
        <f>SUM(BB7:BB8)</f>
        <v>0</v>
      </c>
      <c r="BC9" s="321">
        <f>SUM(BC7:BC8)</f>
        <v>0</v>
      </c>
      <c r="BD9" s="321">
        <f>SUM(BD7:BD8)</f>
        <v>0</v>
      </c>
      <c r="BE9" s="321">
        <f>SUM(BE7:BE8)</f>
        <v>0</v>
      </c>
    </row>
    <row r="10" spans="1:80">
      <c r="E10" s="261"/>
    </row>
    <row r="11" spans="1:80">
      <c r="E11" s="261"/>
    </row>
    <row r="12" spans="1:80">
      <c r="E12" s="261"/>
    </row>
    <row r="13" spans="1:80">
      <c r="E13" s="261"/>
    </row>
    <row r="14" spans="1:80">
      <c r="E14" s="261"/>
    </row>
    <row r="15" spans="1:80">
      <c r="E15" s="261"/>
    </row>
    <row r="16" spans="1:80">
      <c r="E16" s="261"/>
    </row>
    <row r="17" spans="5:5">
      <c r="E17" s="261"/>
    </row>
    <row r="18" spans="5:5">
      <c r="E18" s="261"/>
    </row>
    <row r="19" spans="5:5">
      <c r="E19" s="261"/>
    </row>
    <row r="20" spans="5:5">
      <c r="E20" s="261"/>
    </row>
    <row r="21" spans="5:5">
      <c r="E21" s="261"/>
    </row>
    <row r="22" spans="5:5">
      <c r="E22" s="261"/>
    </row>
    <row r="23" spans="5:5">
      <c r="E23" s="261"/>
    </row>
    <row r="24" spans="5:5">
      <c r="E24" s="261"/>
    </row>
    <row r="25" spans="5:5">
      <c r="E25" s="261"/>
    </row>
    <row r="26" spans="5:5">
      <c r="E26" s="261"/>
    </row>
    <row r="27" spans="5:5">
      <c r="E27" s="261"/>
    </row>
    <row r="28" spans="5:5">
      <c r="E28" s="261"/>
    </row>
    <row r="29" spans="5:5">
      <c r="E29" s="261"/>
    </row>
    <row r="30" spans="5:5">
      <c r="E30" s="261"/>
    </row>
    <row r="31" spans="5:5">
      <c r="E31" s="261"/>
    </row>
    <row r="32" spans="5:5">
      <c r="E32" s="261"/>
    </row>
    <row r="33" spans="1:7">
      <c r="A33" s="311"/>
      <c r="B33" s="311"/>
      <c r="C33" s="311"/>
      <c r="D33" s="311"/>
      <c r="E33" s="311"/>
      <c r="F33" s="311"/>
      <c r="G33" s="311"/>
    </row>
    <row r="34" spans="1:7">
      <c r="A34" s="311"/>
      <c r="B34" s="311"/>
      <c r="C34" s="311"/>
      <c r="D34" s="311"/>
      <c r="E34" s="311"/>
      <c r="F34" s="311"/>
      <c r="G34" s="311"/>
    </row>
    <row r="35" spans="1:7">
      <c r="A35" s="311"/>
      <c r="B35" s="311"/>
      <c r="C35" s="311"/>
      <c r="D35" s="311"/>
      <c r="E35" s="311"/>
      <c r="F35" s="311"/>
      <c r="G35" s="311"/>
    </row>
    <row r="36" spans="1:7">
      <c r="A36" s="311"/>
      <c r="B36" s="311"/>
      <c r="C36" s="311"/>
      <c r="D36" s="311"/>
      <c r="E36" s="311"/>
      <c r="F36" s="311"/>
      <c r="G36" s="311"/>
    </row>
    <row r="37" spans="1:7">
      <c r="E37" s="261"/>
    </row>
    <row r="38" spans="1:7">
      <c r="E38" s="261"/>
    </row>
    <row r="39" spans="1:7">
      <c r="E39" s="261"/>
    </row>
    <row r="40" spans="1:7">
      <c r="E40" s="261"/>
    </row>
    <row r="41" spans="1:7">
      <c r="E41" s="261"/>
    </row>
    <row r="42" spans="1:7">
      <c r="E42" s="261"/>
    </row>
    <row r="43" spans="1:7">
      <c r="E43" s="261"/>
    </row>
    <row r="44" spans="1:7">
      <c r="E44" s="261"/>
    </row>
    <row r="45" spans="1:7">
      <c r="E45" s="261"/>
    </row>
    <row r="46" spans="1:7">
      <c r="E46" s="261"/>
    </row>
    <row r="47" spans="1:7">
      <c r="E47" s="261"/>
    </row>
    <row r="48" spans="1:7">
      <c r="E48" s="261"/>
    </row>
    <row r="49" spans="5:5">
      <c r="E49" s="261"/>
    </row>
    <row r="50" spans="5:5">
      <c r="E50" s="261"/>
    </row>
    <row r="51" spans="5:5">
      <c r="E51" s="261"/>
    </row>
    <row r="52" spans="5:5">
      <c r="E52" s="261"/>
    </row>
    <row r="53" spans="5:5">
      <c r="E53" s="261"/>
    </row>
    <row r="54" spans="5:5">
      <c r="E54" s="261"/>
    </row>
    <row r="55" spans="5:5">
      <c r="E55" s="261"/>
    </row>
    <row r="56" spans="5:5">
      <c r="E56" s="261"/>
    </row>
    <row r="57" spans="5:5">
      <c r="E57" s="261"/>
    </row>
    <row r="58" spans="5:5">
      <c r="E58" s="261"/>
    </row>
    <row r="59" spans="5:5">
      <c r="E59" s="261"/>
    </row>
    <row r="60" spans="5:5">
      <c r="E60" s="261"/>
    </row>
    <row r="61" spans="5:5">
      <c r="E61" s="261"/>
    </row>
    <row r="62" spans="5:5">
      <c r="E62" s="261"/>
    </row>
    <row r="63" spans="5:5">
      <c r="E63" s="261"/>
    </row>
    <row r="64" spans="5:5">
      <c r="E64" s="261"/>
    </row>
    <row r="65" spans="1:7">
      <c r="E65" s="261"/>
    </row>
    <row r="66" spans="1:7">
      <c r="E66" s="261"/>
    </row>
    <row r="67" spans="1:7">
      <c r="E67" s="261"/>
    </row>
    <row r="68" spans="1:7">
      <c r="A68" s="322"/>
      <c r="B68" s="322"/>
    </row>
    <row r="69" spans="1:7">
      <c r="A69" s="311"/>
      <c r="B69" s="311"/>
      <c r="C69" s="323"/>
      <c r="D69" s="323"/>
      <c r="E69" s="324"/>
      <c r="F69" s="323"/>
      <c r="G69" s="325"/>
    </row>
    <row r="70" spans="1:7">
      <c r="A70" s="326"/>
      <c r="B70" s="326"/>
      <c r="C70" s="311"/>
      <c r="D70" s="311"/>
      <c r="E70" s="327"/>
      <c r="F70" s="311"/>
      <c r="G70" s="311"/>
    </row>
    <row r="71" spans="1:7">
      <c r="A71" s="311"/>
      <c r="B71" s="311"/>
      <c r="C71" s="311"/>
      <c r="D71" s="311"/>
      <c r="E71" s="327"/>
      <c r="F71" s="311"/>
      <c r="G71" s="311"/>
    </row>
    <row r="72" spans="1:7">
      <c r="A72" s="311"/>
      <c r="B72" s="311"/>
      <c r="C72" s="311"/>
      <c r="D72" s="311"/>
      <c r="E72" s="327"/>
      <c r="F72" s="311"/>
      <c r="G72" s="311"/>
    </row>
    <row r="73" spans="1:7">
      <c r="A73" s="311"/>
      <c r="B73" s="311"/>
      <c r="C73" s="311"/>
      <c r="D73" s="311"/>
      <c r="E73" s="327"/>
      <c r="F73" s="311"/>
      <c r="G73" s="311"/>
    </row>
    <row r="74" spans="1:7">
      <c r="A74" s="311"/>
      <c r="B74" s="311"/>
      <c r="C74" s="311"/>
      <c r="D74" s="311"/>
      <c r="E74" s="327"/>
      <c r="F74" s="311"/>
      <c r="G74" s="311"/>
    </row>
    <row r="75" spans="1:7">
      <c r="A75" s="311"/>
      <c r="B75" s="311"/>
      <c r="C75" s="311"/>
      <c r="D75" s="311"/>
      <c r="E75" s="327"/>
      <c r="F75" s="311"/>
      <c r="G75" s="311"/>
    </row>
    <row r="76" spans="1:7">
      <c r="A76" s="311"/>
      <c r="B76" s="311"/>
      <c r="C76" s="311"/>
      <c r="D76" s="311"/>
      <c r="E76" s="327"/>
      <c r="F76" s="311"/>
      <c r="G76" s="311"/>
    </row>
    <row r="77" spans="1:7">
      <c r="A77" s="311"/>
      <c r="B77" s="311"/>
      <c r="C77" s="311"/>
      <c r="D77" s="311"/>
      <c r="E77" s="327"/>
      <c r="F77" s="311"/>
      <c r="G77" s="311"/>
    </row>
    <row r="78" spans="1:7">
      <c r="A78" s="311"/>
      <c r="B78" s="311"/>
      <c r="C78" s="311"/>
      <c r="D78" s="311"/>
      <c r="E78" s="327"/>
      <c r="F78" s="311"/>
      <c r="G78" s="311"/>
    </row>
    <row r="79" spans="1:7">
      <c r="A79" s="311"/>
      <c r="B79" s="311"/>
      <c r="C79" s="311"/>
      <c r="D79" s="311"/>
      <c r="E79" s="327"/>
      <c r="F79" s="311"/>
      <c r="G79" s="311"/>
    </row>
    <row r="80" spans="1:7">
      <c r="A80" s="311"/>
      <c r="B80" s="311"/>
      <c r="C80" s="311"/>
      <c r="D80" s="311"/>
      <c r="E80" s="327"/>
      <c r="F80" s="311"/>
      <c r="G80" s="311"/>
    </row>
    <row r="81" spans="1:7">
      <c r="A81" s="311"/>
      <c r="B81" s="311"/>
      <c r="C81" s="311"/>
      <c r="D81" s="311"/>
      <c r="E81" s="327"/>
      <c r="F81" s="311"/>
      <c r="G81" s="311"/>
    </row>
    <row r="82" spans="1:7">
      <c r="A82" s="311"/>
      <c r="B82" s="311"/>
      <c r="C82" s="311"/>
      <c r="D82" s="311"/>
      <c r="E82" s="327"/>
      <c r="F82" s="311"/>
      <c r="G82" s="311"/>
    </row>
  </sheetData>
  <mergeCells count="4"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codeName="List27"/>
  <dimension ref="A1:BE51"/>
  <sheetViews>
    <sheetView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858</v>
      </c>
      <c r="D2" s="105" t="s">
        <v>859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858</v>
      </c>
      <c r="B5" s="118"/>
      <c r="C5" s="119" t="s">
        <v>859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06 SO 06 Rek'!E8</f>
        <v>0</v>
      </c>
      <c r="D15" s="160" t="str">
        <f>'SO 06 SO 06 Rek'!A13</f>
        <v>Ztížené výrobní podmínky</v>
      </c>
      <c r="E15" s="161"/>
      <c r="F15" s="162"/>
      <c r="G15" s="159">
        <f>'SO 06 SO 06 Rek'!I13</f>
        <v>0</v>
      </c>
    </row>
    <row r="16" spans="1:57" ht="15.95" customHeight="1">
      <c r="A16" s="157" t="s">
        <v>52</v>
      </c>
      <c r="B16" s="158" t="s">
        <v>53</v>
      </c>
      <c r="C16" s="159">
        <f>'SO 06 SO 06 Rek'!F8</f>
        <v>0</v>
      </c>
      <c r="D16" s="109" t="str">
        <f>'SO 06 SO 06 Rek'!A14</f>
        <v>Oborová přirážka</v>
      </c>
      <c r="E16" s="163"/>
      <c r="F16" s="164"/>
      <c r="G16" s="159">
        <f>'SO 06 SO 06 Rek'!I14</f>
        <v>0</v>
      </c>
    </row>
    <row r="17" spans="1:7" ht="15.95" customHeight="1">
      <c r="A17" s="157" t="s">
        <v>54</v>
      </c>
      <c r="B17" s="158" t="s">
        <v>55</v>
      </c>
      <c r="C17" s="159">
        <f>'SO 06 SO 06 Rek'!H8</f>
        <v>0</v>
      </c>
      <c r="D17" s="109" t="str">
        <f>'SO 06 SO 06 Rek'!A15</f>
        <v>Přesun stavebních kapacit</v>
      </c>
      <c r="E17" s="163"/>
      <c r="F17" s="164"/>
      <c r="G17" s="159">
        <f>'SO 06 SO 06 Rek'!I15</f>
        <v>0</v>
      </c>
    </row>
    <row r="18" spans="1:7" ht="15.95" customHeight="1">
      <c r="A18" s="165" t="s">
        <v>56</v>
      </c>
      <c r="B18" s="166" t="s">
        <v>57</v>
      </c>
      <c r="C18" s="159">
        <f>'SO 06 SO 06 Rek'!G8</f>
        <v>0</v>
      </c>
      <c r="D18" s="109" t="str">
        <f>'SO 06 SO 06 Rek'!A16</f>
        <v>Mimostaveništní doprava</v>
      </c>
      <c r="E18" s="163"/>
      <c r="F18" s="164"/>
      <c r="G18" s="159">
        <f>'SO 06 SO 06 Rek'!I16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06 SO 06 Rek'!A17</f>
        <v>Zařízení staveniště</v>
      </c>
      <c r="E19" s="163"/>
      <c r="F19" s="164"/>
      <c r="G19" s="159">
        <f>'SO 06 SO 06 Rek'!I17</f>
        <v>0</v>
      </c>
    </row>
    <row r="20" spans="1:7" ht="15.95" customHeight="1">
      <c r="A20" s="167"/>
      <c r="B20" s="158"/>
      <c r="C20" s="159"/>
      <c r="D20" s="109" t="str">
        <f>'SO 06 SO 06 Rek'!A18</f>
        <v>Provoz investora</v>
      </c>
      <c r="E20" s="163"/>
      <c r="F20" s="164"/>
      <c r="G20" s="159">
        <f>'SO 06 SO 06 Rek'!I18</f>
        <v>0</v>
      </c>
    </row>
    <row r="21" spans="1:7" ht="15.95" customHeight="1">
      <c r="A21" s="167" t="s">
        <v>29</v>
      </c>
      <c r="B21" s="158"/>
      <c r="C21" s="159">
        <f>'SO 06 SO 06 Rek'!I8</f>
        <v>0</v>
      </c>
      <c r="D21" s="109" t="str">
        <f>'SO 06 SO 06 Rek'!A19</f>
        <v>Kompletační činnost (IČD)</v>
      </c>
      <c r="E21" s="163"/>
      <c r="F21" s="164"/>
      <c r="G21" s="159">
        <f>'SO 06 SO 06 Rek'!I19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06 SO 06 Rek'!H21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/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codeName="List37"/>
  <dimension ref="A1:BE72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57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858</v>
      </c>
      <c r="I1" s="212"/>
    </row>
    <row r="2" spans="1:57" ht="13.5" thickBot="1">
      <c r="A2" s="213" t="s">
        <v>76</v>
      </c>
      <c r="B2" s="214"/>
      <c r="C2" s="215" t="s">
        <v>860</v>
      </c>
      <c r="D2" s="216"/>
      <c r="E2" s="217"/>
      <c r="F2" s="216"/>
      <c r="G2" s="218" t="s">
        <v>859</v>
      </c>
      <c r="H2" s="219"/>
      <c r="I2" s="220"/>
    </row>
    <row r="3" spans="1:57" ht="13.5" thickTop="1">
      <c r="F3" s="137"/>
    </row>
    <row r="4" spans="1:57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57" ht="13.5" thickBot="1"/>
    <row r="6" spans="1:57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57" s="137" customFormat="1" ht="13.5" thickBot="1">
      <c r="A7" s="328" t="str">
        <f>'SO 06 SO 06 Pol'!B7</f>
        <v>M21</v>
      </c>
      <c r="B7" s="70" t="str">
        <f>'SO 06 SO 06 Pol'!C7</f>
        <v>Elektromontáže</v>
      </c>
      <c r="D7" s="230"/>
      <c r="E7" s="329">
        <f>'SO 06 SO 06 Pol'!BA9</f>
        <v>0</v>
      </c>
      <c r="F7" s="330">
        <f>'SO 06 SO 06 Pol'!BB9</f>
        <v>0</v>
      </c>
      <c r="G7" s="330">
        <f>'SO 06 SO 06 Pol'!BC9</f>
        <v>0</v>
      </c>
      <c r="H7" s="330">
        <f>'SO 06 SO 06 Pol'!BD9</f>
        <v>0</v>
      </c>
      <c r="I7" s="331">
        <f>'SO 06 SO 06 Pol'!BE9</f>
        <v>0</v>
      </c>
    </row>
    <row r="8" spans="1:57" s="14" customFormat="1" ht="13.5" thickBot="1">
      <c r="A8" s="231"/>
      <c r="B8" s="232" t="s">
        <v>79</v>
      </c>
      <c r="C8" s="232"/>
      <c r="D8" s="233"/>
      <c r="E8" s="234">
        <f>SUM(E7:E7)</f>
        <v>0</v>
      </c>
      <c r="F8" s="235">
        <f>SUM(F7:F7)</f>
        <v>0</v>
      </c>
      <c r="G8" s="235">
        <f>SUM(G7:G7)</f>
        <v>0</v>
      </c>
      <c r="H8" s="235">
        <f>SUM(H7:H7)</f>
        <v>0</v>
      </c>
      <c r="I8" s="236">
        <f>SUM(I7:I7)</f>
        <v>0</v>
      </c>
    </row>
    <row r="9" spans="1:57">
      <c r="A9" s="137"/>
      <c r="B9" s="137"/>
      <c r="C9" s="137"/>
      <c r="D9" s="137"/>
      <c r="E9" s="137"/>
      <c r="F9" s="137"/>
      <c r="G9" s="137"/>
      <c r="H9" s="137"/>
      <c r="I9" s="137"/>
    </row>
    <row r="10" spans="1:57" ht="19.5" customHeight="1">
      <c r="A10" s="222" t="s">
        <v>80</v>
      </c>
      <c r="B10" s="222"/>
      <c r="C10" s="222"/>
      <c r="D10" s="222"/>
      <c r="E10" s="222"/>
      <c r="F10" s="222"/>
      <c r="G10" s="237"/>
      <c r="H10" s="222"/>
      <c r="I10" s="222"/>
      <c r="BA10" s="143"/>
      <c r="BB10" s="143"/>
      <c r="BC10" s="143"/>
      <c r="BD10" s="143"/>
      <c r="BE10" s="143"/>
    </row>
    <row r="11" spans="1:57" ht="13.5" thickBot="1"/>
    <row r="12" spans="1:57">
      <c r="A12" s="175" t="s">
        <v>81</v>
      </c>
      <c r="B12" s="176"/>
      <c r="C12" s="176"/>
      <c r="D12" s="238"/>
      <c r="E12" s="239" t="s">
        <v>82</v>
      </c>
      <c r="F12" s="240" t="s">
        <v>12</v>
      </c>
      <c r="G12" s="241" t="s">
        <v>83</v>
      </c>
      <c r="H12" s="242"/>
      <c r="I12" s="243" t="s">
        <v>82</v>
      </c>
    </row>
    <row r="13" spans="1:57">
      <c r="A13" s="167" t="s">
        <v>147</v>
      </c>
      <c r="B13" s="158"/>
      <c r="C13" s="158"/>
      <c r="D13" s="244"/>
      <c r="E13" s="245"/>
      <c r="F13" s="246"/>
      <c r="G13" s="247">
        <v>0</v>
      </c>
      <c r="H13" s="248"/>
      <c r="I13" s="249">
        <f>E13+F13*G13/100</f>
        <v>0</v>
      </c>
      <c r="BA13" s="1">
        <v>0</v>
      </c>
    </row>
    <row r="14" spans="1:57">
      <c r="A14" s="167" t="s">
        <v>148</v>
      </c>
      <c r="B14" s="158"/>
      <c r="C14" s="158"/>
      <c r="D14" s="244"/>
      <c r="E14" s="245"/>
      <c r="F14" s="246"/>
      <c r="G14" s="247">
        <v>0</v>
      </c>
      <c r="H14" s="248"/>
      <c r="I14" s="249">
        <f>E14+F14*G14/100</f>
        <v>0</v>
      </c>
      <c r="BA14" s="1">
        <v>0</v>
      </c>
    </row>
    <row r="15" spans="1:57">
      <c r="A15" s="167" t="s">
        <v>149</v>
      </c>
      <c r="B15" s="158"/>
      <c r="C15" s="158"/>
      <c r="D15" s="244"/>
      <c r="E15" s="245"/>
      <c r="F15" s="246"/>
      <c r="G15" s="247">
        <v>0</v>
      </c>
      <c r="H15" s="248"/>
      <c r="I15" s="249">
        <f>E15+F15*G15/100</f>
        <v>0</v>
      </c>
      <c r="BA15" s="1">
        <v>0</v>
      </c>
    </row>
    <row r="16" spans="1:57">
      <c r="A16" s="167" t="s">
        <v>150</v>
      </c>
      <c r="B16" s="158"/>
      <c r="C16" s="158"/>
      <c r="D16" s="244"/>
      <c r="E16" s="245"/>
      <c r="F16" s="246"/>
      <c r="G16" s="247">
        <v>0</v>
      </c>
      <c r="H16" s="248"/>
      <c r="I16" s="249">
        <f>E16+F16*G16/100</f>
        <v>0</v>
      </c>
      <c r="BA16" s="1">
        <v>0</v>
      </c>
    </row>
    <row r="17" spans="1:53">
      <c r="A17" s="167" t="s">
        <v>151</v>
      </c>
      <c r="B17" s="158"/>
      <c r="C17" s="158"/>
      <c r="D17" s="244"/>
      <c r="E17" s="245"/>
      <c r="F17" s="246"/>
      <c r="G17" s="247">
        <v>0</v>
      </c>
      <c r="H17" s="248"/>
      <c r="I17" s="249">
        <f>E17+F17*G17/100</f>
        <v>0</v>
      </c>
      <c r="BA17" s="1">
        <v>1</v>
      </c>
    </row>
    <row r="18" spans="1:53">
      <c r="A18" s="167" t="s">
        <v>152</v>
      </c>
      <c r="B18" s="158"/>
      <c r="C18" s="158"/>
      <c r="D18" s="244"/>
      <c r="E18" s="245"/>
      <c r="F18" s="246"/>
      <c r="G18" s="247">
        <v>0</v>
      </c>
      <c r="H18" s="248"/>
      <c r="I18" s="249">
        <f>E18+F18*G18/100</f>
        <v>0</v>
      </c>
      <c r="BA18" s="1">
        <v>1</v>
      </c>
    </row>
    <row r="19" spans="1:53">
      <c r="A19" s="167" t="s">
        <v>153</v>
      </c>
      <c r="B19" s="158"/>
      <c r="C19" s="158"/>
      <c r="D19" s="244"/>
      <c r="E19" s="245"/>
      <c r="F19" s="246"/>
      <c r="G19" s="247">
        <v>0</v>
      </c>
      <c r="H19" s="248"/>
      <c r="I19" s="249">
        <f>E19+F19*G19/100</f>
        <v>0</v>
      </c>
      <c r="BA19" s="1">
        <v>2</v>
      </c>
    </row>
    <row r="20" spans="1:53">
      <c r="A20" s="167" t="s">
        <v>154</v>
      </c>
      <c r="B20" s="158"/>
      <c r="C20" s="158"/>
      <c r="D20" s="244"/>
      <c r="E20" s="245"/>
      <c r="F20" s="246"/>
      <c r="G20" s="247">
        <v>0</v>
      </c>
      <c r="H20" s="248"/>
      <c r="I20" s="249">
        <f>E20+F20*G20/100</f>
        <v>0</v>
      </c>
      <c r="BA20" s="1">
        <v>2</v>
      </c>
    </row>
    <row r="21" spans="1:53" ht="13.5" thickBot="1">
      <c r="A21" s="250"/>
      <c r="B21" s="251" t="s">
        <v>84</v>
      </c>
      <c r="C21" s="252"/>
      <c r="D21" s="253"/>
      <c r="E21" s="254"/>
      <c r="F21" s="255"/>
      <c r="G21" s="255"/>
      <c r="H21" s="256">
        <f>SUM(I13:I20)</f>
        <v>0</v>
      </c>
      <c r="I21" s="257"/>
    </row>
    <row r="23" spans="1:53">
      <c r="B23" s="14"/>
      <c r="F23" s="258"/>
      <c r="G23" s="259"/>
      <c r="H23" s="259"/>
      <c r="I23" s="54"/>
    </row>
    <row r="24" spans="1:53">
      <c r="F24" s="258"/>
      <c r="G24" s="259"/>
      <c r="H24" s="259"/>
      <c r="I24" s="54"/>
    </row>
    <row r="25" spans="1:53">
      <c r="F25" s="258"/>
      <c r="G25" s="259"/>
      <c r="H25" s="259"/>
      <c r="I25" s="54"/>
    </row>
    <row r="26" spans="1:53">
      <c r="F26" s="258"/>
      <c r="G26" s="259"/>
      <c r="H26" s="259"/>
      <c r="I26" s="54"/>
    </row>
    <row r="27" spans="1:53">
      <c r="F27" s="258"/>
      <c r="G27" s="259"/>
      <c r="H27" s="259"/>
      <c r="I27" s="54"/>
    </row>
    <row r="28" spans="1:53">
      <c r="F28" s="258"/>
      <c r="G28" s="259"/>
      <c r="H28" s="259"/>
      <c r="I28" s="54"/>
    </row>
    <row r="29" spans="1:53">
      <c r="F29" s="258"/>
      <c r="G29" s="259"/>
      <c r="H29" s="259"/>
      <c r="I29" s="54"/>
    </row>
    <row r="30" spans="1:53">
      <c r="F30" s="258"/>
      <c r="G30" s="259"/>
      <c r="H30" s="259"/>
      <c r="I30" s="54"/>
    </row>
    <row r="31" spans="1:53">
      <c r="F31" s="258"/>
      <c r="G31" s="259"/>
      <c r="H31" s="259"/>
      <c r="I31" s="54"/>
    </row>
    <row r="32" spans="1:53">
      <c r="F32" s="258"/>
      <c r="G32" s="259"/>
      <c r="H32" s="259"/>
      <c r="I32" s="54"/>
    </row>
    <row r="33" spans="6:9">
      <c r="F33" s="258"/>
      <c r="G33" s="259"/>
      <c r="H33" s="259"/>
      <c r="I33" s="54"/>
    </row>
    <row r="34" spans="6:9">
      <c r="F34" s="258"/>
      <c r="G34" s="259"/>
      <c r="H34" s="259"/>
      <c r="I34" s="54"/>
    </row>
    <row r="35" spans="6:9">
      <c r="F35" s="258"/>
      <c r="G35" s="259"/>
      <c r="H35" s="259"/>
      <c r="I35" s="54"/>
    </row>
    <row r="36" spans="6:9">
      <c r="F36" s="258"/>
      <c r="G36" s="259"/>
      <c r="H36" s="259"/>
      <c r="I36" s="54"/>
    </row>
    <row r="37" spans="6:9">
      <c r="F37" s="258"/>
      <c r="G37" s="259"/>
      <c r="H37" s="259"/>
      <c r="I37" s="54"/>
    </row>
    <row r="38" spans="6:9">
      <c r="F38" s="258"/>
      <c r="G38" s="259"/>
      <c r="H38" s="259"/>
      <c r="I38" s="54"/>
    </row>
    <row r="39" spans="6:9">
      <c r="F39" s="258"/>
      <c r="G39" s="259"/>
      <c r="H39" s="259"/>
      <c r="I39" s="54"/>
    </row>
    <row r="40" spans="6:9">
      <c r="F40" s="258"/>
      <c r="G40" s="259"/>
      <c r="H40" s="259"/>
      <c r="I40" s="54"/>
    </row>
    <row r="41" spans="6:9">
      <c r="F41" s="258"/>
      <c r="G41" s="259"/>
      <c r="H41" s="259"/>
      <c r="I41" s="54"/>
    </row>
    <row r="42" spans="6:9">
      <c r="F42" s="258"/>
      <c r="G42" s="259"/>
      <c r="H42" s="259"/>
      <c r="I42" s="54"/>
    </row>
    <row r="43" spans="6:9">
      <c r="F43" s="258"/>
      <c r="G43" s="259"/>
      <c r="H43" s="259"/>
      <c r="I43" s="54"/>
    </row>
    <row r="44" spans="6:9">
      <c r="F44" s="258"/>
      <c r="G44" s="259"/>
      <c r="H44" s="259"/>
      <c r="I44" s="54"/>
    </row>
    <row r="45" spans="6:9">
      <c r="F45" s="258"/>
      <c r="G45" s="259"/>
      <c r="H45" s="259"/>
      <c r="I45" s="54"/>
    </row>
    <row r="46" spans="6:9">
      <c r="F46" s="258"/>
      <c r="G46" s="259"/>
      <c r="H46" s="259"/>
      <c r="I46" s="54"/>
    </row>
    <row r="47" spans="6:9">
      <c r="F47" s="258"/>
      <c r="G47" s="259"/>
      <c r="H47" s="259"/>
      <c r="I47" s="54"/>
    </row>
    <row r="48" spans="6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</sheetData>
  <mergeCells count="4">
    <mergeCell ref="A1:B1"/>
    <mergeCell ref="A2:B2"/>
    <mergeCell ref="G2:I2"/>
    <mergeCell ref="H21:I21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codeName="List8"/>
  <dimension ref="A1:CB82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06 SO 06 Rek'!H1</f>
        <v>SO 06</v>
      </c>
      <c r="G3" s="268"/>
    </row>
    <row r="4" spans="1:80" ht="13.5" thickBot="1">
      <c r="A4" s="269" t="s">
        <v>76</v>
      </c>
      <c r="B4" s="214"/>
      <c r="C4" s="215" t="s">
        <v>860</v>
      </c>
      <c r="D4" s="270"/>
      <c r="E4" s="271" t="str">
        <f>'SO 06 SO 06 Rek'!G2</f>
        <v>Hromosvod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853</v>
      </c>
      <c r="C7" s="284" t="s">
        <v>854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861</v>
      </c>
      <c r="C8" s="295" t="s">
        <v>862</v>
      </c>
      <c r="D8" s="296" t="s">
        <v>113</v>
      </c>
      <c r="E8" s="297">
        <v>1</v>
      </c>
      <c r="F8" s="297">
        <v>0</v>
      </c>
      <c r="G8" s="298">
        <f>E8*F8</f>
        <v>0</v>
      </c>
      <c r="H8" s="299">
        <v>0</v>
      </c>
      <c r="I8" s="300">
        <f>E8*H8</f>
        <v>0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9</v>
      </c>
      <c r="AC8" s="261">
        <v>9</v>
      </c>
      <c r="AZ8" s="261">
        <v>4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9</v>
      </c>
    </row>
    <row r="9" spans="1:80">
      <c r="A9" s="312"/>
      <c r="B9" s="313" t="s">
        <v>99</v>
      </c>
      <c r="C9" s="314" t="s">
        <v>855</v>
      </c>
      <c r="D9" s="315"/>
      <c r="E9" s="316"/>
      <c r="F9" s="317"/>
      <c r="G9" s="318">
        <f>SUM(G7:G8)</f>
        <v>0</v>
      </c>
      <c r="H9" s="319"/>
      <c r="I9" s="320">
        <f>SUM(I7:I8)</f>
        <v>0</v>
      </c>
      <c r="J9" s="319"/>
      <c r="K9" s="320">
        <f>SUM(K7:K8)</f>
        <v>0</v>
      </c>
      <c r="O9" s="292">
        <v>4</v>
      </c>
      <c r="BA9" s="321">
        <f>SUM(BA7:BA8)</f>
        <v>0</v>
      </c>
      <c r="BB9" s="321">
        <f>SUM(BB7:BB8)</f>
        <v>0</v>
      </c>
      <c r="BC9" s="321">
        <f>SUM(BC7:BC8)</f>
        <v>0</v>
      </c>
      <c r="BD9" s="321">
        <f>SUM(BD7:BD8)</f>
        <v>0</v>
      </c>
      <c r="BE9" s="321">
        <f>SUM(BE7:BE8)</f>
        <v>0</v>
      </c>
    </row>
    <row r="10" spans="1:80">
      <c r="E10" s="261"/>
    </row>
    <row r="11" spans="1:80">
      <c r="E11" s="261"/>
    </row>
    <row r="12" spans="1:80">
      <c r="E12" s="261"/>
    </row>
    <row r="13" spans="1:80">
      <c r="E13" s="261"/>
    </row>
    <row r="14" spans="1:80">
      <c r="E14" s="261"/>
    </row>
    <row r="15" spans="1:80">
      <c r="E15" s="261"/>
    </row>
    <row r="16" spans="1:80">
      <c r="E16" s="261"/>
    </row>
    <row r="17" spans="5:5">
      <c r="E17" s="261"/>
    </row>
    <row r="18" spans="5:5">
      <c r="E18" s="261"/>
    </row>
    <row r="19" spans="5:5">
      <c r="E19" s="261"/>
    </row>
    <row r="20" spans="5:5">
      <c r="E20" s="261"/>
    </row>
    <row r="21" spans="5:5">
      <c r="E21" s="261"/>
    </row>
    <row r="22" spans="5:5">
      <c r="E22" s="261"/>
    </row>
    <row r="23" spans="5:5">
      <c r="E23" s="261"/>
    </row>
    <row r="24" spans="5:5">
      <c r="E24" s="261"/>
    </row>
    <row r="25" spans="5:5">
      <c r="E25" s="261"/>
    </row>
    <row r="26" spans="5:5">
      <c r="E26" s="261"/>
    </row>
    <row r="27" spans="5:5">
      <c r="E27" s="261"/>
    </row>
    <row r="28" spans="5:5">
      <c r="E28" s="261"/>
    </row>
    <row r="29" spans="5:5">
      <c r="E29" s="261"/>
    </row>
    <row r="30" spans="5:5">
      <c r="E30" s="261"/>
    </row>
    <row r="31" spans="5:5">
      <c r="E31" s="261"/>
    </row>
    <row r="32" spans="5:5">
      <c r="E32" s="261"/>
    </row>
    <row r="33" spans="1:7">
      <c r="A33" s="311"/>
      <c r="B33" s="311"/>
      <c r="C33" s="311"/>
      <c r="D33" s="311"/>
      <c r="E33" s="311"/>
      <c r="F33" s="311"/>
      <c r="G33" s="311"/>
    </row>
    <row r="34" spans="1:7">
      <c r="A34" s="311"/>
      <c r="B34" s="311"/>
      <c r="C34" s="311"/>
      <c r="D34" s="311"/>
      <c r="E34" s="311"/>
      <c r="F34" s="311"/>
      <c r="G34" s="311"/>
    </row>
    <row r="35" spans="1:7">
      <c r="A35" s="311"/>
      <c r="B35" s="311"/>
      <c r="C35" s="311"/>
      <c r="D35" s="311"/>
      <c r="E35" s="311"/>
      <c r="F35" s="311"/>
      <c r="G35" s="311"/>
    </row>
    <row r="36" spans="1:7">
      <c r="A36" s="311"/>
      <c r="B36" s="311"/>
      <c r="C36" s="311"/>
      <c r="D36" s="311"/>
      <c r="E36" s="311"/>
      <c r="F36" s="311"/>
      <c r="G36" s="311"/>
    </row>
    <row r="37" spans="1:7">
      <c r="E37" s="261"/>
    </row>
    <row r="38" spans="1:7">
      <c r="E38" s="261"/>
    </row>
    <row r="39" spans="1:7">
      <c r="E39" s="261"/>
    </row>
    <row r="40" spans="1:7">
      <c r="E40" s="261"/>
    </row>
    <row r="41" spans="1:7">
      <c r="E41" s="261"/>
    </row>
    <row r="42" spans="1:7">
      <c r="E42" s="261"/>
    </row>
    <row r="43" spans="1:7">
      <c r="E43" s="261"/>
    </row>
    <row r="44" spans="1:7">
      <c r="E44" s="261"/>
    </row>
    <row r="45" spans="1:7">
      <c r="E45" s="261"/>
    </row>
    <row r="46" spans="1:7">
      <c r="E46" s="261"/>
    </row>
    <row r="47" spans="1:7">
      <c r="E47" s="261"/>
    </row>
    <row r="48" spans="1:7">
      <c r="E48" s="261"/>
    </row>
    <row r="49" spans="5:5">
      <c r="E49" s="261"/>
    </row>
    <row r="50" spans="5:5">
      <c r="E50" s="261"/>
    </row>
    <row r="51" spans="5:5">
      <c r="E51" s="261"/>
    </row>
    <row r="52" spans="5:5">
      <c r="E52" s="261"/>
    </row>
    <row r="53" spans="5:5">
      <c r="E53" s="261"/>
    </row>
    <row r="54" spans="5:5">
      <c r="E54" s="261"/>
    </row>
    <row r="55" spans="5:5">
      <c r="E55" s="261"/>
    </row>
    <row r="56" spans="5:5">
      <c r="E56" s="261"/>
    </row>
    <row r="57" spans="5:5">
      <c r="E57" s="261"/>
    </row>
    <row r="58" spans="5:5">
      <c r="E58" s="261"/>
    </row>
    <row r="59" spans="5:5">
      <c r="E59" s="261"/>
    </row>
    <row r="60" spans="5:5">
      <c r="E60" s="261"/>
    </row>
    <row r="61" spans="5:5">
      <c r="E61" s="261"/>
    </row>
    <row r="62" spans="5:5">
      <c r="E62" s="261"/>
    </row>
    <row r="63" spans="5:5">
      <c r="E63" s="261"/>
    </row>
    <row r="64" spans="5:5">
      <c r="E64" s="261"/>
    </row>
    <row r="65" spans="1:7">
      <c r="E65" s="261"/>
    </row>
    <row r="66" spans="1:7">
      <c r="E66" s="261"/>
    </row>
    <row r="67" spans="1:7">
      <c r="E67" s="261"/>
    </row>
    <row r="68" spans="1:7">
      <c r="A68" s="322"/>
      <c r="B68" s="322"/>
    </row>
    <row r="69" spans="1:7">
      <c r="A69" s="311"/>
      <c r="B69" s="311"/>
      <c r="C69" s="323"/>
      <c r="D69" s="323"/>
      <c r="E69" s="324"/>
      <c r="F69" s="323"/>
      <c r="G69" s="325"/>
    </row>
    <row r="70" spans="1:7">
      <c r="A70" s="326"/>
      <c r="B70" s="326"/>
      <c r="C70" s="311"/>
      <c r="D70" s="311"/>
      <c r="E70" s="327"/>
      <c r="F70" s="311"/>
      <c r="G70" s="311"/>
    </row>
    <row r="71" spans="1:7">
      <c r="A71" s="311"/>
      <c r="B71" s="311"/>
      <c r="C71" s="311"/>
      <c r="D71" s="311"/>
      <c r="E71" s="327"/>
      <c r="F71" s="311"/>
      <c r="G71" s="311"/>
    </row>
    <row r="72" spans="1:7">
      <c r="A72" s="311"/>
      <c r="B72" s="311"/>
      <c r="C72" s="311"/>
      <c r="D72" s="311"/>
      <c r="E72" s="327"/>
      <c r="F72" s="311"/>
      <c r="G72" s="311"/>
    </row>
    <row r="73" spans="1:7">
      <c r="A73" s="311"/>
      <c r="B73" s="311"/>
      <c r="C73" s="311"/>
      <c r="D73" s="311"/>
      <c r="E73" s="327"/>
      <c r="F73" s="311"/>
      <c r="G73" s="311"/>
    </row>
    <row r="74" spans="1:7">
      <c r="A74" s="311"/>
      <c r="B74" s="311"/>
      <c r="C74" s="311"/>
      <c r="D74" s="311"/>
      <c r="E74" s="327"/>
      <c r="F74" s="311"/>
      <c r="G74" s="311"/>
    </row>
    <row r="75" spans="1:7">
      <c r="A75" s="311"/>
      <c r="B75" s="311"/>
      <c r="C75" s="311"/>
      <c r="D75" s="311"/>
      <c r="E75" s="327"/>
      <c r="F75" s="311"/>
      <c r="G75" s="311"/>
    </row>
    <row r="76" spans="1:7">
      <c r="A76" s="311"/>
      <c r="B76" s="311"/>
      <c r="C76" s="311"/>
      <c r="D76" s="311"/>
      <c r="E76" s="327"/>
      <c r="F76" s="311"/>
      <c r="G76" s="311"/>
    </row>
    <row r="77" spans="1:7">
      <c r="A77" s="311"/>
      <c r="B77" s="311"/>
      <c r="C77" s="311"/>
      <c r="D77" s="311"/>
      <c r="E77" s="327"/>
      <c r="F77" s="311"/>
      <c r="G77" s="311"/>
    </row>
    <row r="78" spans="1:7">
      <c r="A78" s="311"/>
      <c r="B78" s="311"/>
      <c r="C78" s="311"/>
      <c r="D78" s="311"/>
      <c r="E78" s="327"/>
      <c r="F78" s="311"/>
      <c r="G78" s="311"/>
    </row>
    <row r="79" spans="1:7">
      <c r="A79" s="311"/>
      <c r="B79" s="311"/>
      <c r="C79" s="311"/>
      <c r="D79" s="311"/>
      <c r="E79" s="327"/>
      <c r="F79" s="311"/>
      <c r="G79" s="311"/>
    </row>
    <row r="80" spans="1:7">
      <c r="A80" s="311"/>
      <c r="B80" s="311"/>
      <c r="C80" s="311"/>
      <c r="D80" s="311"/>
      <c r="E80" s="327"/>
      <c r="F80" s="311"/>
      <c r="G80" s="311"/>
    </row>
    <row r="81" spans="1:7">
      <c r="A81" s="311"/>
      <c r="B81" s="311"/>
      <c r="C81" s="311"/>
      <c r="D81" s="311"/>
      <c r="E81" s="327"/>
      <c r="F81" s="311"/>
      <c r="G81" s="311"/>
    </row>
    <row r="82" spans="1:7">
      <c r="A82" s="311"/>
      <c r="B82" s="311"/>
      <c r="C82" s="311"/>
      <c r="D82" s="311"/>
      <c r="E82" s="327"/>
      <c r="F82" s="311"/>
      <c r="G82" s="311"/>
    </row>
  </sheetData>
  <mergeCells count="4"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codeName="List28"/>
  <dimension ref="A1:BE51"/>
  <sheetViews>
    <sheetView topLeftCell="A25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863</v>
      </c>
      <c r="D2" s="105" t="s">
        <v>864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863</v>
      </c>
      <c r="B5" s="118"/>
      <c r="C5" s="119" t="s">
        <v>864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07 SO 07 Rek'!E16</f>
        <v>0</v>
      </c>
      <c r="D15" s="160" t="str">
        <f>'SO 07 SO 07 Rek'!A21</f>
        <v>Ztížené výrobní podmínky</v>
      </c>
      <c r="E15" s="161"/>
      <c r="F15" s="162"/>
      <c r="G15" s="159">
        <f>'SO 07 SO 07 Rek'!I21</f>
        <v>0</v>
      </c>
    </row>
    <row r="16" spans="1:57" ht="15.95" customHeight="1">
      <c r="A16" s="157" t="s">
        <v>52</v>
      </c>
      <c r="B16" s="158" t="s">
        <v>53</v>
      </c>
      <c r="C16" s="159">
        <f>'SO 07 SO 07 Rek'!F16</f>
        <v>0</v>
      </c>
      <c r="D16" s="109" t="str">
        <f>'SO 07 SO 07 Rek'!A22</f>
        <v>Oborová přirážka</v>
      </c>
      <c r="E16" s="163"/>
      <c r="F16" s="164"/>
      <c r="G16" s="159">
        <f>'SO 07 SO 07 Rek'!I22</f>
        <v>0</v>
      </c>
    </row>
    <row r="17" spans="1:7" ht="15.95" customHeight="1">
      <c r="A17" s="157" t="s">
        <v>54</v>
      </c>
      <c r="B17" s="158" t="s">
        <v>55</v>
      </c>
      <c r="C17" s="159">
        <f>'SO 07 SO 07 Rek'!H16</f>
        <v>0</v>
      </c>
      <c r="D17" s="109" t="str">
        <f>'SO 07 SO 07 Rek'!A23</f>
        <v>Přesun stavebních kapacit</v>
      </c>
      <c r="E17" s="163"/>
      <c r="F17" s="164"/>
      <c r="G17" s="159">
        <f>'SO 07 SO 07 Rek'!I23</f>
        <v>0</v>
      </c>
    </row>
    <row r="18" spans="1:7" ht="15.95" customHeight="1">
      <c r="A18" s="165" t="s">
        <v>56</v>
      </c>
      <c r="B18" s="166" t="s">
        <v>57</v>
      </c>
      <c r="C18" s="159">
        <f>'SO 07 SO 07 Rek'!G16</f>
        <v>0</v>
      </c>
      <c r="D18" s="109" t="str">
        <f>'SO 07 SO 07 Rek'!A24</f>
        <v>Mimostaveništní doprava</v>
      </c>
      <c r="E18" s="163"/>
      <c r="F18" s="164"/>
      <c r="G18" s="159">
        <f>'SO 07 SO 07 Rek'!I24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07 SO 07 Rek'!A25</f>
        <v>Zařízení staveniště</v>
      </c>
      <c r="E19" s="163"/>
      <c r="F19" s="164"/>
      <c r="G19" s="159">
        <f>'SO 07 SO 07 Rek'!I25</f>
        <v>0</v>
      </c>
    </row>
    <row r="20" spans="1:7" ht="15.95" customHeight="1">
      <c r="A20" s="167"/>
      <c r="B20" s="158"/>
      <c r="C20" s="159"/>
      <c r="D20" s="109" t="str">
        <f>'SO 07 SO 07 Rek'!A26</f>
        <v>Provoz investora</v>
      </c>
      <c r="E20" s="163"/>
      <c r="F20" s="164"/>
      <c r="G20" s="159">
        <f>'SO 07 SO 07 Rek'!I26</f>
        <v>0</v>
      </c>
    </row>
    <row r="21" spans="1:7" ht="15.95" customHeight="1">
      <c r="A21" s="167" t="s">
        <v>29</v>
      </c>
      <c r="B21" s="158"/>
      <c r="C21" s="159">
        <f>'SO 07 SO 07 Rek'!I16</f>
        <v>0</v>
      </c>
      <c r="D21" s="109" t="str">
        <f>'SO 07 SO 07 Rek'!A27</f>
        <v>Kompletační činnost (IČD)</v>
      </c>
      <c r="E21" s="163"/>
      <c r="F21" s="164"/>
      <c r="G21" s="159">
        <f>'SO 07 SO 07 Rek'!I27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07 SO 07 Rek'!H29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/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codeName="List38"/>
  <dimension ref="A1:BE80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9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863</v>
      </c>
      <c r="I1" s="212"/>
    </row>
    <row r="2" spans="1:9" ht="13.5" thickBot="1">
      <c r="A2" s="213" t="s">
        <v>76</v>
      </c>
      <c r="B2" s="214"/>
      <c r="C2" s="215" t="s">
        <v>865</v>
      </c>
      <c r="D2" s="216"/>
      <c r="E2" s="217"/>
      <c r="F2" s="216"/>
      <c r="G2" s="218" t="s">
        <v>864</v>
      </c>
      <c r="H2" s="219"/>
      <c r="I2" s="220"/>
    </row>
    <row r="3" spans="1:9" ht="13.5" thickTop="1">
      <c r="F3" s="137"/>
    </row>
    <row r="4" spans="1:9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9" ht="13.5" thickBot="1"/>
    <row r="6" spans="1:9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9" s="137" customFormat="1">
      <c r="A7" s="328" t="str">
        <f>'SO 07 SO 07 Pol'!B7</f>
        <v>94</v>
      </c>
      <c r="B7" s="70" t="str">
        <f>'SO 07 SO 07 Pol'!C7</f>
        <v>Lešení a stavební výtahy</v>
      </c>
      <c r="D7" s="230"/>
      <c r="E7" s="329">
        <f>'SO 07 SO 07 Pol'!BA10</f>
        <v>0</v>
      </c>
      <c r="F7" s="330">
        <f>'SO 07 SO 07 Pol'!BB10</f>
        <v>0</v>
      </c>
      <c r="G7" s="330">
        <f>'SO 07 SO 07 Pol'!BC10</f>
        <v>0</v>
      </c>
      <c r="H7" s="330">
        <f>'SO 07 SO 07 Pol'!BD10</f>
        <v>0</v>
      </c>
      <c r="I7" s="331">
        <f>'SO 07 SO 07 Pol'!BE10</f>
        <v>0</v>
      </c>
    </row>
    <row r="8" spans="1:9" s="137" customFormat="1">
      <c r="A8" s="328" t="str">
        <f>'SO 07 SO 07 Pol'!B11</f>
        <v>96</v>
      </c>
      <c r="B8" s="70" t="str">
        <f>'SO 07 SO 07 Pol'!C11</f>
        <v>Bourání konstrukcí</v>
      </c>
      <c r="D8" s="230"/>
      <c r="E8" s="329">
        <f>'SO 07 SO 07 Pol'!BA22</f>
        <v>0</v>
      </c>
      <c r="F8" s="330">
        <f>'SO 07 SO 07 Pol'!BB22</f>
        <v>0</v>
      </c>
      <c r="G8" s="330">
        <f>'SO 07 SO 07 Pol'!BC22</f>
        <v>0</v>
      </c>
      <c r="H8" s="330">
        <f>'SO 07 SO 07 Pol'!BD22</f>
        <v>0</v>
      </c>
      <c r="I8" s="331">
        <f>'SO 07 SO 07 Pol'!BE22</f>
        <v>0</v>
      </c>
    </row>
    <row r="9" spans="1:9" s="137" customFormat="1">
      <c r="A9" s="328" t="str">
        <f>'SO 07 SO 07 Pol'!B23</f>
        <v>99</v>
      </c>
      <c r="B9" s="70" t="str">
        <f>'SO 07 SO 07 Pol'!C23</f>
        <v>Staveništní přesun hmot</v>
      </c>
      <c r="D9" s="230"/>
      <c r="E9" s="329">
        <f>'SO 07 SO 07 Pol'!BA25</f>
        <v>0</v>
      </c>
      <c r="F9" s="330">
        <f>'SO 07 SO 07 Pol'!BB25</f>
        <v>0</v>
      </c>
      <c r="G9" s="330">
        <f>'SO 07 SO 07 Pol'!BC25</f>
        <v>0</v>
      </c>
      <c r="H9" s="330">
        <f>'SO 07 SO 07 Pol'!BD25</f>
        <v>0</v>
      </c>
      <c r="I9" s="331">
        <f>'SO 07 SO 07 Pol'!BE25</f>
        <v>0</v>
      </c>
    </row>
    <row r="10" spans="1:9" s="137" customFormat="1">
      <c r="A10" s="328" t="str">
        <f>'SO 07 SO 07 Pol'!B26</f>
        <v>712</v>
      </c>
      <c r="B10" s="70" t="str">
        <f>'SO 07 SO 07 Pol'!C26</f>
        <v>Živičné krytiny</v>
      </c>
      <c r="D10" s="230"/>
      <c r="E10" s="329">
        <f>'SO 07 SO 07 Pol'!BA30</f>
        <v>0</v>
      </c>
      <c r="F10" s="330">
        <f>'SO 07 SO 07 Pol'!BB30</f>
        <v>0</v>
      </c>
      <c r="G10" s="330">
        <f>'SO 07 SO 07 Pol'!BC30</f>
        <v>0</v>
      </c>
      <c r="H10" s="330">
        <f>'SO 07 SO 07 Pol'!BD30</f>
        <v>0</v>
      </c>
      <c r="I10" s="331">
        <f>'SO 07 SO 07 Pol'!BE30</f>
        <v>0</v>
      </c>
    </row>
    <row r="11" spans="1:9" s="137" customFormat="1">
      <c r="A11" s="328" t="str">
        <f>'SO 07 SO 07 Pol'!B31</f>
        <v>713</v>
      </c>
      <c r="B11" s="70" t="str">
        <f>'SO 07 SO 07 Pol'!C31</f>
        <v>Izolace tepelné</v>
      </c>
      <c r="D11" s="230"/>
      <c r="E11" s="329">
        <f>'SO 07 SO 07 Pol'!BA35</f>
        <v>0</v>
      </c>
      <c r="F11" s="330">
        <f>'SO 07 SO 07 Pol'!BB35</f>
        <v>0</v>
      </c>
      <c r="G11" s="330">
        <f>'SO 07 SO 07 Pol'!BC35</f>
        <v>0</v>
      </c>
      <c r="H11" s="330">
        <f>'SO 07 SO 07 Pol'!BD35</f>
        <v>0</v>
      </c>
      <c r="I11" s="331">
        <f>'SO 07 SO 07 Pol'!BE35</f>
        <v>0</v>
      </c>
    </row>
    <row r="12" spans="1:9" s="137" customFormat="1">
      <c r="A12" s="328" t="str">
        <f>'SO 07 SO 07 Pol'!B36</f>
        <v>762</v>
      </c>
      <c r="B12" s="70" t="str">
        <f>'SO 07 SO 07 Pol'!C36</f>
        <v>Konstrukce tesařské</v>
      </c>
      <c r="D12" s="230"/>
      <c r="E12" s="329">
        <f>'SO 07 SO 07 Pol'!BA43</f>
        <v>0</v>
      </c>
      <c r="F12" s="330">
        <f>'SO 07 SO 07 Pol'!BB43</f>
        <v>0</v>
      </c>
      <c r="G12" s="330">
        <f>'SO 07 SO 07 Pol'!BC43</f>
        <v>0</v>
      </c>
      <c r="H12" s="330">
        <f>'SO 07 SO 07 Pol'!BD43</f>
        <v>0</v>
      </c>
      <c r="I12" s="331">
        <f>'SO 07 SO 07 Pol'!BE43</f>
        <v>0</v>
      </c>
    </row>
    <row r="13" spans="1:9" s="137" customFormat="1">
      <c r="A13" s="328" t="str">
        <f>'SO 07 SO 07 Pol'!B44</f>
        <v>764</v>
      </c>
      <c r="B13" s="70" t="str">
        <f>'SO 07 SO 07 Pol'!C44</f>
        <v>Konstrukce klempířské</v>
      </c>
      <c r="D13" s="230"/>
      <c r="E13" s="329">
        <f>'SO 07 SO 07 Pol'!BA51</f>
        <v>0</v>
      </c>
      <c r="F13" s="330">
        <f>'SO 07 SO 07 Pol'!BB51</f>
        <v>0</v>
      </c>
      <c r="G13" s="330">
        <f>'SO 07 SO 07 Pol'!BC51</f>
        <v>0</v>
      </c>
      <c r="H13" s="330">
        <f>'SO 07 SO 07 Pol'!BD51</f>
        <v>0</v>
      </c>
      <c r="I13" s="331">
        <f>'SO 07 SO 07 Pol'!BE51</f>
        <v>0</v>
      </c>
    </row>
    <row r="14" spans="1:9" s="137" customFormat="1">
      <c r="A14" s="328" t="str">
        <f>'SO 07 SO 07 Pol'!B52</f>
        <v>776</v>
      </c>
      <c r="B14" s="70" t="str">
        <f>'SO 07 SO 07 Pol'!C52</f>
        <v>Podlahy povlakové</v>
      </c>
      <c r="D14" s="230"/>
      <c r="E14" s="329">
        <f>'SO 07 SO 07 Pol'!BA55</f>
        <v>0</v>
      </c>
      <c r="F14" s="330">
        <f>'SO 07 SO 07 Pol'!BB55</f>
        <v>0</v>
      </c>
      <c r="G14" s="330">
        <f>'SO 07 SO 07 Pol'!BC55</f>
        <v>0</v>
      </c>
      <c r="H14" s="330">
        <f>'SO 07 SO 07 Pol'!BD55</f>
        <v>0</v>
      </c>
      <c r="I14" s="331">
        <f>'SO 07 SO 07 Pol'!BE55</f>
        <v>0</v>
      </c>
    </row>
    <row r="15" spans="1:9" s="137" customFormat="1" ht="13.5" thickBot="1">
      <c r="A15" s="328" t="str">
        <f>'SO 07 SO 07 Pol'!B56</f>
        <v>D96</v>
      </c>
      <c r="B15" s="70" t="str">
        <f>'SO 07 SO 07 Pol'!C56</f>
        <v>Přesuny suti a vybouraných hmot</v>
      </c>
      <c r="D15" s="230"/>
      <c r="E15" s="329">
        <f>'SO 07 SO 07 Pol'!BA62</f>
        <v>0</v>
      </c>
      <c r="F15" s="330">
        <f>'SO 07 SO 07 Pol'!BB62</f>
        <v>0</v>
      </c>
      <c r="G15" s="330">
        <f>'SO 07 SO 07 Pol'!BC62</f>
        <v>0</v>
      </c>
      <c r="H15" s="330">
        <f>'SO 07 SO 07 Pol'!BD62</f>
        <v>0</v>
      </c>
      <c r="I15" s="331">
        <f>'SO 07 SO 07 Pol'!BE62</f>
        <v>0</v>
      </c>
    </row>
    <row r="16" spans="1:9" s="14" customFormat="1" ht="13.5" thickBot="1">
      <c r="A16" s="231"/>
      <c r="B16" s="232" t="s">
        <v>79</v>
      </c>
      <c r="C16" s="232"/>
      <c r="D16" s="233"/>
      <c r="E16" s="234">
        <f>SUM(E7:E15)</f>
        <v>0</v>
      </c>
      <c r="F16" s="235">
        <f>SUM(F7:F15)</f>
        <v>0</v>
      </c>
      <c r="G16" s="235">
        <f>SUM(G7:G15)</f>
        <v>0</v>
      </c>
      <c r="H16" s="235">
        <f>SUM(H7:H15)</f>
        <v>0</v>
      </c>
      <c r="I16" s="236">
        <f>SUM(I7:I15)</f>
        <v>0</v>
      </c>
    </row>
    <row r="17" spans="1:57">
      <c r="A17" s="137"/>
      <c r="B17" s="137"/>
      <c r="C17" s="137"/>
      <c r="D17" s="137"/>
      <c r="E17" s="137"/>
      <c r="F17" s="137"/>
      <c r="G17" s="137"/>
      <c r="H17" s="137"/>
      <c r="I17" s="137"/>
    </row>
    <row r="18" spans="1:57" ht="19.5" customHeight="1">
      <c r="A18" s="222" t="s">
        <v>80</v>
      </c>
      <c r="B18" s="222"/>
      <c r="C18" s="222"/>
      <c r="D18" s="222"/>
      <c r="E18" s="222"/>
      <c r="F18" s="222"/>
      <c r="G18" s="237"/>
      <c r="H18" s="222"/>
      <c r="I18" s="222"/>
      <c r="BA18" s="143"/>
      <c r="BB18" s="143"/>
      <c r="BC18" s="143"/>
      <c r="BD18" s="143"/>
      <c r="BE18" s="143"/>
    </row>
    <row r="19" spans="1:57" ht="13.5" thickBot="1"/>
    <row r="20" spans="1:57">
      <c r="A20" s="175" t="s">
        <v>81</v>
      </c>
      <c r="B20" s="176"/>
      <c r="C20" s="176"/>
      <c r="D20" s="238"/>
      <c r="E20" s="239" t="s">
        <v>82</v>
      </c>
      <c r="F20" s="240" t="s">
        <v>12</v>
      </c>
      <c r="G20" s="241" t="s">
        <v>83</v>
      </c>
      <c r="H20" s="242"/>
      <c r="I20" s="243" t="s">
        <v>82</v>
      </c>
    </row>
    <row r="21" spans="1:57">
      <c r="A21" s="167" t="s">
        <v>147</v>
      </c>
      <c r="B21" s="158"/>
      <c r="C21" s="158"/>
      <c r="D21" s="244"/>
      <c r="E21" s="245"/>
      <c r="F21" s="246"/>
      <c r="G21" s="247">
        <v>0</v>
      </c>
      <c r="H21" s="248"/>
      <c r="I21" s="249">
        <f>E21+F21*G21/100</f>
        <v>0</v>
      </c>
      <c r="BA21" s="1">
        <v>0</v>
      </c>
    </row>
    <row r="22" spans="1:57">
      <c r="A22" s="167" t="s">
        <v>148</v>
      </c>
      <c r="B22" s="158"/>
      <c r="C22" s="158"/>
      <c r="D22" s="244"/>
      <c r="E22" s="245"/>
      <c r="F22" s="246"/>
      <c r="G22" s="247">
        <v>0</v>
      </c>
      <c r="H22" s="248"/>
      <c r="I22" s="249">
        <f>E22+F22*G22/100</f>
        <v>0</v>
      </c>
      <c r="BA22" s="1">
        <v>0</v>
      </c>
    </row>
    <row r="23" spans="1:57">
      <c r="A23" s="167" t="s">
        <v>149</v>
      </c>
      <c r="B23" s="158"/>
      <c r="C23" s="158"/>
      <c r="D23" s="244"/>
      <c r="E23" s="245"/>
      <c r="F23" s="246"/>
      <c r="G23" s="247">
        <v>0</v>
      </c>
      <c r="H23" s="248"/>
      <c r="I23" s="249">
        <f>E23+F23*G23/100</f>
        <v>0</v>
      </c>
      <c r="BA23" s="1">
        <v>0</v>
      </c>
    </row>
    <row r="24" spans="1:57">
      <c r="A24" s="167" t="s">
        <v>150</v>
      </c>
      <c r="B24" s="158"/>
      <c r="C24" s="158"/>
      <c r="D24" s="244"/>
      <c r="E24" s="245"/>
      <c r="F24" s="246"/>
      <c r="G24" s="247">
        <v>0</v>
      </c>
      <c r="H24" s="248"/>
      <c r="I24" s="249">
        <f>E24+F24*G24/100</f>
        <v>0</v>
      </c>
      <c r="BA24" s="1">
        <v>0</v>
      </c>
    </row>
    <row r="25" spans="1:57">
      <c r="A25" s="167" t="s">
        <v>151</v>
      </c>
      <c r="B25" s="158"/>
      <c r="C25" s="158"/>
      <c r="D25" s="244"/>
      <c r="E25" s="245"/>
      <c r="F25" s="246"/>
      <c r="G25" s="247">
        <v>0</v>
      </c>
      <c r="H25" s="248"/>
      <c r="I25" s="249">
        <f>E25+F25*G25/100</f>
        <v>0</v>
      </c>
      <c r="BA25" s="1">
        <v>1</v>
      </c>
    </row>
    <row r="26" spans="1:57">
      <c r="A26" s="167" t="s">
        <v>152</v>
      </c>
      <c r="B26" s="158"/>
      <c r="C26" s="158"/>
      <c r="D26" s="244"/>
      <c r="E26" s="245"/>
      <c r="F26" s="246"/>
      <c r="G26" s="247">
        <v>0</v>
      </c>
      <c r="H26" s="248"/>
      <c r="I26" s="249">
        <f>E26+F26*G26/100</f>
        <v>0</v>
      </c>
      <c r="BA26" s="1">
        <v>1</v>
      </c>
    </row>
    <row r="27" spans="1:57">
      <c r="A27" s="167" t="s">
        <v>153</v>
      </c>
      <c r="B27" s="158"/>
      <c r="C27" s="158"/>
      <c r="D27" s="244"/>
      <c r="E27" s="245"/>
      <c r="F27" s="246"/>
      <c r="G27" s="247">
        <v>0</v>
      </c>
      <c r="H27" s="248"/>
      <c r="I27" s="249">
        <f>E27+F27*G27/100</f>
        <v>0</v>
      </c>
      <c r="BA27" s="1">
        <v>2</v>
      </c>
    </row>
    <row r="28" spans="1:57">
      <c r="A28" s="167" t="s">
        <v>154</v>
      </c>
      <c r="B28" s="158"/>
      <c r="C28" s="158"/>
      <c r="D28" s="244"/>
      <c r="E28" s="245"/>
      <c r="F28" s="246"/>
      <c r="G28" s="247">
        <v>0</v>
      </c>
      <c r="H28" s="248"/>
      <c r="I28" s="249">
        <f>E28+F28*G28/100</f>
        <v>0</v>
      </c>
      <c r="BA28" s="1">
        <v>2</v>
      </c>
    </row>
    <row r="29" spans="1:57" ht="13.5" thickBot="1">
      <c r="A29" s="250"/>
      <c r="B29" s="251" t="s">
        <v>84</v>
      </c>
      <c r="C29" s="252"/>
      <c r="D29" s="253"/>
      <c r="E29" s="254"/>
      <c r="F29" s="255"/>
      <c r="G29" s="255"/>
      <c r="H29" s="256">
        <f>SUM(I21:I28)</f>
        <v>0</v>
      </c>
      <c r="I29" s="257"/>
    </row>
    <row r="31" spans="1:57">
      <c r="B31" s="14"/>
      <c r="F31" s="258"/>
      <c r="G31" s="259"/>
      <c r="H31" s="259"/>
      <c r="I31" s="54"/>
    </row>
    <row r="32" spans="1:57">
      <c r="F32" s="258"/>
      <c r="G32" s="259"/>
      <c r="H32" s="259"/>
      <c r="I32" s="54"/>
    </row>
    <row r="33" spans="6:9">
      <c r="F33" s="258"/>
      <c r="G33" s="259"/>
      <c r="H33" s="259"/>
      <c r="I33" s="54"/>
    </row>
    <row r="34" spans="6:9">
      <c r="F34" s="258"/>
      <c r="G34" s="259"/>
      <c r="H34" s="259"/>
      <c r="I34" s="54"/>
    </row>
    <row r="35" spans="6:9">
      <c r="F35" s="258"/>
      <c r="G35" s="259"/>
      <c r="H35" s="259"/>
      <c r="I35" s="54"/>
    </row>
    <row r="36" spans="6:9">
      <c r="F36" s="258"/>
      <c r="G36" s="259"/>
      <c r="H36" s="259"/>
      <c r="I36" s="54"/>
    </row>
    <row r="37" spans="6:9">
      <c r="F37" s="258"/>
      <c r="G37" s="259"/>
      <c r="H37" s="259"/>
      <c r="I37" s="54"/>
    </row>
    <row r="38" spans="6:9">
      <c r="F38" s="258"/>
      <c r="G38" s="259"/>
      <c r="H38" s="259"/>
      <c r="I38" s="54"/>
    </row>
    <row r="39" spans="6:9">
      <c r="F39" s="258"/>
      <c r="G39" s="259"/>
      <c r="H39" s="259"/>
      <c r="I39" s="54"/>
    </row>
    <row r="40" spans="6:9">
      <c r="F40" s="258"/>
      <c r="G40" s="259"/>
      <c r="H40" s="259"/>
      <c r="I40" s="54"/>
    </row>
    <row r="41" spans="6:9">
      <c r="F41" s="258"/>
      <c r="G41" s="259"/>
      <c r="H41" s="259"/>
      <c r="I41" s="54"/>
    </row>
    <row r="42" spans="6:9">
      <c r="F42" s="258"/>
      <c r="G42" s="259"/>
      <c r="H42" s="259"/>
      <c r="I42" s="54"/>
    </row>
    <row r="43" spans="6:9">
      <c r="F43" s="258"/>
      <c r="G43" s="259"/>
      <c r="H43" s="259"/>
      <c r="I43" s="54"/>
    </row>
    <row r="44" spans="6:9">
      <c r="F44" s="258"/>
      <c r="G44" s="259"/>
      <c r="H44" s="259"/>
      <c r="I44" s="54"/>
    </row>
    <row r="45" spans="6:9">
      <c r="F45" s="258"/>
      <c r="G45" s="259"/>
      <c r="H45" s="259"/>
      <c r="I45" s="54"/>
    </row>
    <row r="46" spans="6:9">
      <c r="F46" s="258"/>
      <c r="G46" s="259"/>
      <c r="H46" s="259"/>
      <c r="I46" s="54"/>
    </row>
    <row r="47" spans="6:9">
      <c r="F47" s="258"/>
      <c r="G47" s="259"/>
      <c r="H47" s="259"/>
      <c r="I47" s="54"/>
    </row>
    <row r="48" spans="6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  <row r="73" spans="6:9">
      <c r="F73" s="258"/>
      <c r="G73" s="259"/>
      <c r="H73" s="259"/>
      <c r="I73" s="54"/>
    </row>
    <row r="74" spans="6:9">
      <c r="F74" s="258"/>
      <c r="G74" s="259"/>
      <c r="H74" s="259"/>
      <c r="I74" s="54"/>
    </row>
    <row r="75" spans="6:9">
      <c r="F75" s="258"/>
      <c r="G75" s="259"/>
      <c r="H75" s="259"/>
      <c r="I75" s="54"/>
    </row>
    <row r="76" spans="6:9">
      <c r="F76" s="258"/>
      <c r="G76" s="259"/>
      <c r="H76" s="259"/>
      <c r="I76" s="54"/>
    </row>
    <row r="77" spans="6:9">
      <c r="F77" s="258"/>
      <c r="G77" s="259"/>
      <c r="H77" s="259"/>
      <c r="I77" s="54"/>
    </row>
    <row r="78" spans="6:9">
      <c r="F78" s="258"/>
      <c r="G78" s="259"/>
      <c r="H78" s="259"/>
      <c r="I78" s="54"/>
    </row>
    <row r="79" spans="6:9">
      <c r="F79" s="258"/>
      <c r="G79" s="259"/>
      <c r="H79" s="259"/>
      <c r="I79" s="54"/>
    </row>
    <row r="80" spans="6:9">
      <c r="F80" s="258"/>
      <c r="G80" s="259"/>
      <c r="H80" s="259"/>
      <c r="I80" s="54"/>
    </row>
  </sheetData>
  <mergeCells count="4">
    <mergeCell ref="A1:B1"/>
    <mergeCell ref="A2:B2"/>
    <mergeCell ref="G2:I2"/>
    <mergeCell ref="H29:I29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codeName="List9"/>
  <dimension ref="A1:CB135"/>
  <sheetViews>
    <sheetView showGridLines="0" showZeros="0" topLeftCell="A37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07 SO 07 Rek'!H1</f>
        <v>SO 07</v>
      </c>
      <c r="G3" s="268"/>
    </row>
    <row r="4" spans="1:80" ht="13.5" thickBot="1">
      <c r="A4" s="269" t="s">
        <v>76</v>
      </c>
      <c r="B4" s="214"/>
      <c r="C4" s="215" t="s">
        <v>865</v>
      </c>
      <c r="D4" s="270"/>
      <c r="E4" s="271" t="str">
        <f>'SO 07 SO 07 Rek'!G2</f>
        <v>Demolice bočního přístavku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559</v>
      </c>
      <c r="C7" s="284" t="s">
        <v>560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>
      <c r="A8" s="293">
        <v>1</v>
      </c>
      <c r="B8" s="294" t="s">
        <v>569</v>
      </c>
      <c r="C8" s="295" t="s">
        <v>570</v>
      </c>
      <c r="D8" s="296" t="s">
        <v>164</v>
      </c>
      <c r="E8" s="297">
        <v>61.95</v>
      </c>
      <c r="F8" s="297">
        <v>0</v>
      </c>
      <c r="G8" s="298">
        <f>E8*F8</f>
        <v>0</v>
      </c>
      <c r="H8" s="299">
        <v>1.58E-3</v>
      </c>
      <c r="I8" s="300">
        <f>E8*H8</f>
        <v>9.788100000000001E-2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1</v>
      </c>
      <c r="AC8" s="261">
        <v>1</v>
      </c>
      <c r="AZ8" s="261">
        <v>1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1</v>
      </c>
    </row>
    <row r="9" spans="1:80">
      <c r="A9" s="301"/>
      <c r="B9" s="304"/>
      <c r="C9" s="305" t="s">
        <v>866</v>
      </c>
      <c r="D9" s="306"/>
      <c r="E9" s="307">
        <v>61.95</v>
      </c>
      <c r="F9" s="308"/>
      <c r="G9" s="309"/>
      <c r="H9" s="310"/>
      <c r="I9" s="302"/>
      <c r="J9" s="311"/>
      <c r="K9" s="302"/>
      <c r="M9" s="303" t="s">
        <v>866</v>
      </c>
      <c r="O9" s="292"/>
    </row>
    <row r="10" spans="1:80">
      <c r="A10" s="312"/>
      <c r="B10" s="313" t="s">
        <v>99</v>
      </c>
      <c r="C10" s="314" t="s">
        <v>561</v>
      </c>
      <c r="D10" s="315"/>
      <c r="E10" s="316"/>
      <c r="F10" s="317"/>
      <c r="G10" s="318">
        <f>SUM(G7:G9)</f>
        <v>0</v>
      </c>
      <c r="H10" s="319"/>
      <c r="I10" s="320">
        <f>SUM(I7:I9)</f>
        <v>9.788100000000001E-2</v>
      </c>
      <c r="J10" s="319"/>
      <c r="K10" s="320">
        <f>SUM(K7:K9)</f>
        <v>0</v>
      </c>
      <c r="O10" s="292">
        <v>4</v>
      </c>
      <c r="BA10" s="321">
        <f>SUM(BA7:BA9)</f>
        <v>0</v>
      </c>
      <c r="BB10" s="321">
        <f>SUM(BB7:BB9)</f>
        <v>0</v>
      </c>
      <c r="BC10" s="321">
        <f>SUM(BC7:BC9)</f>
        <v>0</v>
      </c>
      <c r="BD10" s="321">
        <f>SUM(BD7:BD9)</f>
        <v>0</v>
      </c>
      <c r="BE10" s="321">
        <f>SUM(BE7:BE9)</f>
        <v>0</v>
      </c>
    </row>
    <row r="11" spans="1:80">
      <c r="A11" s="282" t="s">
        <v>97</v>
      </c>
      <c r="B11" s="283" t="s">
        <v>360</v>
      </c>
      <c r="C11" s="284" t="s">
        <v>361</v>
      </c>
      <c r="D11" s="285"/>
      <c r="E11" s="286"/>
      <c r="F11" s="286"/>
      <c r="G11" s="287"/>
      <c r="H11" s="288"/>
      <c r="I11" s="289"/>
      <c r="J11" s="290"/>
      <c r="K11" s="291"/>
      <c r="O11" s="292">
        <v>1</v>
      </c>
    </row>
    <row r="12" spans="1:80">
      <c r="A12" s="293">
        <v>2</v>
      </c>
      <c r="B12" s="294" t="s">
        <v>867</v>
      </c>
      <c r="C12" s="295" t="s">
        <v>868</v>
      </c>
      <c r="D12" s="296" t="s">
        <v>695</v>
      </c>
      <c r="E12" s="297">
        <v>19.630800000000001</v>
      </c>
      <c r="F12" s="297">
        <v>0</v>
      </c>
      <c r="G12" s="298">
        <f>E12*F12</f>
        <v>0</v>
      </c>
      <c r="H12" s="299">
        <v>0</v>
      </c>
      <c r="I12" s="300">
        <f>E12*H12</f>
        <v>0</v>
      </c>
      <c r="J12" s="299">
        <v>-2</v>
      </c>
      <c r="K12" s="300">
        <f>E12*J12</f>
        <v>-39.261600000000001</v>
      </c>
      <c r="O12" s="292">
        <v>2</v>
      </c>
      <c r="AA12" s="261">
        <v>1</v>
      </c>
      <c r="AB12" s="261">
        <v>1</v>
      </c>
      <c r="AC12" s="261">
        <v>1</v>
      </c>
      <c r="AZ12" s="261">
        <v>1</v>
      </c>
      <c r="BA12" s="261">
        <f>IF(AZ12=1,G12,0)</f>
        <v>0</v>
      </c>
      <c r="BB12" s="261">
        <f>IF(AZ12=2,G12,0)</f>
        <v>0</v>
      </c>
      <c r="BC12" s="261">
        <f>IF(AZ12=3,G12,0)</f>
        <v>0</v>
      </c>
      <c r="BD12" s="261">
        <f>IF(AZ12=4,G12,0)</f>
        <v>0</v>
      </c>
      <c r="BE12" s="261">
        <f>IF(AZ12=5,G12,0)</f>
        <v>0</v>
      </c>
      <c r="CA12" s="292">
        <v>1</v>
      </c>
      <c r="CB12" s="292">
        <v>1</v>
      </c>
    </row>
    <row r="13" spans="1:80">
      <c r="A13" s="301"/>
      <c r="B13" s="304"/>
      <c r="C13" s="305" t="s">
        <v>869</v>
      </c>
      <c r="D13" s="306"/>
      <c r="E13" s="307">
        <v>19.630800000000001</v>
      </c>
      <c r="F13" s="308"/>
      <c r="G13" s="309"/>
      <c r="H13" s="310"/>
      <c r="I13" s="302"/>
      <c r="J13" s="311"/>
      <c r="K13" s="302"/>
      <c r="M13" s="303" t="s">
        <v>869</v>
      </c>
      <c r="O13" s="292"/>
    </row>
    <row r="14" spans="1:80">
      <c r="A14" s="293">
        <v>3</v>
      </c>
      <c r="B14" s="294" t="s">
        <v>870</v>
      </c>
      <c r="C14" s="295" t="s">
        <v>871</v>
      </c>
      <c r="D14" s="296" t="s">
        <v>695</v>
      </c>
      <c r="E14" s="297">
        <v>6.1950000000000003</v>
      </c>
      <c r="F14" s="297">
        <v>0</v>
      </c>
      <c r="G14" s="298">
        <f>E14*F14</f>
        <v>0</v>
      </c>
      <c r="H14" s="299">
        <v>0</v>
      </c>
      <c r="I14" s="300">
        <f>E14*H14</f>
        <v>0</v>
      </c>
      <c r="J14" s="299">
        <v>-2.2000000000000002</v>
      </c>
      <c r="K14" s="300">
        <f>E14*J14</f>
        <v>-13.629000000000001</v>
      </c>
      <c r="O14" s="292">
        <v>2</v>
      </c>
      <c r="AA14" s="261">
        <v>1</v>
      </c>
      <c r="AB14" s="261">
        <v>1</v>
      </c>
      <c r="AC14" s="261">
        <v>1</v>
      </c>
      <c r="AZ14" s="261">
        <v>1</v>
      </c>
      <c r="BA14" s="261">
        <f>IF(AZ14=1,G14,0)</f>
        <v>0</v>
      </c>
      <c r="BB14" s="261">
        <f>IF(AZ14=2,G14,0)</f>
        <v>0</v>
      </c>
      <c r="BC14" s="261">
        <f>IF(AZ14=3,G14,0)</f>
        <v>0</v>
      </c>
      <c r="BD14" s="261">
        <f>IF(AZ14=4,G14,0)</f>
        <v>0</v>
      </c>
      <c r="BE14" s="261">
        <f>IF(AZ14=5,G14,0)</f>
        <v>0</v>
      </c>
      <c r="CA14" s="292">
        <v>1</v>
      </c>
      <c r="CB14" s="292">
        <v>1</v>
      </c>
    </row>
    <row r="15" spans="1:80">
      <c r="A15" s="301"/>
      <c r="B15" s="304"/>
      <c r="C15" s="305" t="s">
        <v>872</v>
      </c>
      <c r="D15" s="306"/>
      <c r="E15" s="307">
        <v>6.1950000000000003</v>
      </c>
      <c r="F15" s="308"/>
      <c r="G15" s="309"/>
      <c r="H15" s="310"/>
      <c r="I15" s="302"/>
      <c r="J15" s="311"/>
      <c r="K15" s="302"/>
      <c r="M15" s="303" t="s">
        <v>872</v>
      </c>
      <c r="O15" s="292"/>
    </row>
    <row r="16" spans="1:80">
      <c r="A16" s="293">
        <v>4</v>
      </c>
      <c r="B16" s="294" t="s">
        <v>873</v>
      </c>
      <c r="C16" s="295" t="s">
        <v>874</v>
      </c>
      <c r="D16" s="296" t="s">
        <v>695</v>
      </c>
      <c r="E16" s="297">
        <v>9.7570999999999994</v>
      </c>
      <c r="F16" s="297">
        <v>0</v>
      </c>
      <c r="G16" s="298">
        <f>E16*F16</f>
        <v>0</v>
      </c>
      <c r="H16" s="299">
        <v>0</v>
      </c>
      <c r="I16" s="300">
        <f>E16*H16</f>
        <v>0</v>
      </c>
      <c r="J16" s="299">
        <v>-2.2000000000000002</v>
      </c>
      <c r="K16" s="300">
        <f>E16*J16</f>
        <v>-21.465620000000001</v>
      </c>
      <c r="O16" s="292">
        <v>2</v>
      </c>
      <c r="AA16" s="261">
        <v>1</v>
      </c>
      <c r="AB16" s="261">
        <v>1</v>
      </c>
      <c r="AC16" s="261">
        <v>1</v>
      </c>
      <c r="AZ16" s="261">
        <v>1</v>
      </c>
      <c r="BA16" s="261">
        <f>IF(AZ16=1,G16,0)</f>
        <v>0</v>
      </c>
      <c r="BB16" s="261">
        <f>IF(AZ16=2,G16,0)</f>
        <v>0</v>
      </c>
      <c r="BC16" s="261">
        <f>IF(AZ16=3,G16,0)</f>
        <v>0</v>
      </c>
      <c r="BD16" s="261">
        <f>IF(AZ16=4,G16,0)</f>
        <v>0</v>
      </c>
      <c r="BE16" s="261">
        <f>IF(AZ16=5,G16,0)</f>
        <v>0</v>
      </c>
      <c r="CA16" s="292">
        <v>1</v>
      </c>
      <c r="CB16" s="292">
        <v>1</v>
      </c>
    </row>
    <row r="17" spans="1:80">
      <c r="A17" s="301"/>
      <c r="B17" s="304"/>
      <c r="C17" s="305" t="s">
        <v>875</v>
      </c>
      <c r="D17" s="306"/>
      <c r="E17" s="307">
        <v>9.7570999999999994</v>
      </c>
      <c r="F17" s="308"/>
      <c r="G17" s="309"/>
      <c r="H17" s="310"/>
      <c r="I17" s="302"/>
      <c r="J17" s="311"/>
      <c r="K17" s="302"/>
      <c r="M17" s="303" t="s">
        <v>875</v>
      </c>
      <c r="O17" s="292"/>
    </row>
    <row r="18" spans="1:80">
      <c r="A18" s="293">
        <v>5</v>
      </c>
      <c r="B18" s="294" t="s">
        <v>876</v>
      </c>
      <c r="C18" s="295" t="s">
        <v>877</v>
      </c>
      <c r="D18" s="296" t="s">
        <v>210</v>
      </c>
      <c r="E18" s="297">
        <v>5</v>
      </c>
      <c r="F18" s="297">
        <v>0</v>
      </c>
      <c r="G18" s="298">
        <f>E18*F18</f>
        <v>0</v>
      </c>
      <c r="H18" s="299">
        <v>0</v>
      </c>
      <c r="I18" s="300">
        <f>E18*H18</f>
        <v>0</v>
      </c>
      <c r="J18" s="299">
        <v>0</v>
      </c>
      <c r="K18" s="300">
        <f>E18*J18</f>
        <v>0</v>
      </c>
      <c r="O18" s="292">
        <v>2</v>
      </c>
      <c r="AA18" s="261">
        <v>1</v>
      </c>
      <c r="AB18" s="261">
        <v>1</v>
      </c>
      <c r="AC18" s="261">
        <v>1</v>
      </c>
      <c r="AZ18" s="261">
        <v>1</v>
      </c>
      <c r="BA18" s="261">
        <f>IF(AZ18=1,G18,0)</f>
        <v>0</v>
      </c>
      <c r="BB18" s="261">
        <f>IF(AZ18=2,G18,0)</f>
        <v>0</v>
      </c>
      <c r="BC18" s="261">
        <f>IF(AZ18=3,G18,0)</f>
        <v>0</v>
      </c>
      <c r="BD18" s="261">
        <f>IF(AZ18=4,G18,0)</f>
        <v>0</v>
      </c>
      <c r="BE18" s="261">
        <f>IF(AZ18=5,G18,0)</f>
        <v>0</v>
      </c>
      <c r="CA18" s="292">
        <v>1</v>
      </c>
      <c r="CB18" s="292">
        <v>1</v>
      </c>
    </row>
    <row r="19" spans="1:80">
      <c r="A19" s="293">
        <v>6</v>
      </c>
      <c r="B19" s="294" t="s">
        <v>367</v>
      </c>
      <c r="C19" s="295" t="s">
        <v>878</v>
      </c>
      <c r="D19" s="296" t="s">
        <v>164</v>
      </c>
      <c r="E19" s="297">
        <v>10.208</v>
      </c>
      <c r="F19" s="297">
        <v>0</v>
      </c>
      <c r="G19" s="298">
        <f>E19*F19</f>
        <v>0</v>
      </c>
      <c r="H19" s="299">
        <v>8.1999999999999998E-4</v>
      </c>
      <c r="I19" s="300">
        <f>E19*H19</f>
        <v>8.3705599999999991E-3</v>
      </c>
      <c r="J19" s="299">
        <v>-4.7E-2</v>
      </c>
      <c r="K19" s="300">
        <f>E19*J19</f>
        <v>-0.47977600000000004</v>
      </c>
      <c r="O19" s="292">
        <v>2</v>
      </c>
      <c r="AA19" s="261">
        <v>1</v>
      </c>
      <c r="AB19" s="261">
        <v>1</v>
      </c>
      <c r="AC19" s="261">
        <v>1</v>
      </c>
      <c r="AZ19" s="261">
        <v>1</v>
      </c>
      <c r="BA19" s="261">
        <f>IF(AZ19=1,G19,0)</f>
        <v>0</v>
      </c>
      <c r="BB19" s="261">
        <f>IF(AZ19=2,G19,0)</f>
        <v>0</v>
      </c>
      <c r="BC19" s="261">
        <f>IF(AZ19=3,G19,0)</f>
        <v>0</v>
      </c>
      <c r="BD19" s="261">
        <f>IF(AZ19=4,G19,0)</f>
        <v>0</v>
      </c>
      <c r="BE19" s="261">
        <f>IF(AZ19=5,G19,0)</f>
        <v>0</v>
      </c>
      <c r="CA19" s="292">
        <v>1</v>
      </c>
      <c r="CB19" s="292">
        <v>1</v>
      </c>
    </row>
    <row r="20" spans="1:80">
      <c r="A20" s="301"/>
      <c r="B20" s="304"/>
      <c r="C20" s="305" t="s">
        <v>879</v>
      </c>
      <c r="D20" s="306"/>
      <c r="E20" s="307">
        <v>3.8079999999999998</v>
      </c>
      <c r="F20" s="308"/>
      <c r="G20" s="309"/>
      <c r="H20" s="310"/>
      <c r="I20" s="302"/>
      <c r="J20" s="311"/>
      <c r="K20" s="302"/>
      <c r="M20" s="303" t="s">
        <v>879</v>
      </c>
      <c r="O20" s="292"/>
    </row>
    <row r="21" spans="1:80">
      <c r="A21" s="301"/>
      <c r="B21" s="304"/>
      <c r="C21" s="305" t="s">
        <v>880</v>
      </c>
      <c r="D21" s="306"/>
      <c r="E21" s="307">
        <v>6.4</v>
      </c>
      <c r="F21" s="308"/>
      <c r="G21" s="309"/>
      <c r="H21" s="310"/>
      <c r="I21" s="302"/>
      <c r="J21" s="311"/>
      <c r="K21" s="302"/>
      <c r="M21" s="303" t="s">
        <v>880</v>
      </c>
      <c r="O21" s="292"/>
    </row>
    <row r="22" spans="1:80">
      <c r="A22" s="312"/>
      <c r="B22" s="313" t="s">
        <v>99</v>
      </c>
      <c r="C22" s="314" t="s">
        <v>362</v>
      </c>
      <c r="D22" s="315"/>
      <c r="E22" s="316"/>
      <c r="F22" s="317"/>
      <c r="G22" s="318">
        <f>SUM(G11:G21)</f>
        <v>0</v>
      </c>
      <c r="H22" s="319"/>
      <c r="I22" s="320">
        <f>SUM(I11:I21)</f>
        <v>8.3705599999999991E-3</v>
      </c>
      <c r="J22" s="319"/>
      <c r="K22" s="320">
        <f>SUM(K11:K21)</f>
        <v>-74.835996000000009</v>
      </c>
      <c r="O22" s="292">
        <v>4</v>
      </c>
      <c r="BA22" s="321">
        <f>SUM(BA11:BA21)</f>
        <v>0</v>
      </c>
      <c r="BB22" s="321">
        <f>SUM(BB11:BB21)</f>
        <v>0</v>
      </c>
      <c r="BC22" s="321">
        <f>SUM(BC11:BC21)</f>
        <v>0</v>
      </c>
      <c r="BD22" s="321">
        <f>SUM(BD11:BD21)</f>
        <v>0</v>
      </c>
      <c r="BE22" s="321">
        <f>SUM(BE11:BE21)</f>
        <v>0</v>
      </c>
    </row>
    <row r="23" spans="1:80">
      <c r="A23" s="282" t="s">
        <v>97</v>
      </c>
      <c r="B23" s="283" t="s">
        <v>371</v>
      </c>
      <c r="C23" s="284" t="s">
        <v>372</v>
      </c>
      <c r="D23" s="285"/>
      <c r="E23" s="286"/>
      <c r="F23" s="286"/>
      <c r="G23" s="287"/>
      <c r="H23" s="288"/>
      <c r="I23" s="289"/>
      <c r="J23" s="290"/>
      <c r="K23" s="291"/>
      <c r="O23" s="292">
        <v>1</v>
      </c>
    </row>
    <row r="24" spans="1:80">
      <c r="A24" s="293">
        <v>7</v>
      </c>
      <c r="B24" s="294" t="s">
        <v>374</v>
      </c>
      <c r="C24" s="295" t="s">
        <v>375</v>
      </c>
      <c r="D24" s="296" t="s">
        <v>376</v>
      </c>
      <c r="E24" s="297">
        <v>0.10625155999999999</v>
      </c>
      <c r="F24" s="297">
        <v>0</v>
      </c>
      <c r="G24" s="298">
        <f>E24*F24</f>
        <v>0</v>
      </c>
      <c r="H24" s="299">
        <v>0</v>
      </c>
      <c r="I24" s="300">
        <f>E24*H24</f>
        <v>0</v>
      </c>
      <c r="J24" s="299"/>
      <c r="K24" s="300">
        <f>E24*J24</f>
        <v>0</v>
      </c>
      <c r="O24" s="292">
        <v>2</v>
      </c>
      <c r="AA24" s="261">
        <v>7</v>
      </c>
      <c r="AB24" s="261">
        <v>1</v>
      </c>
      <c r="AC24" s="261">
        <v>2</v>
      </c>
      <c r="AZ24" s="261">
        <v>1</v>
      </c>
      <c r="BA24" s="261">
        <f>IF(AZ24=1,G24,0)</f>
        <v>0</v>
      </c>
      <c r="BB24" s="261">
        <f>IF(AZ24=2,G24,0)</f>
        <v>0</v>
      </c>
      <c r="BC24" s="261">
        <f>IF(AZ24=3,G24,0)</f>
        <v>0</v>
      </c>
      <c r="BD24" s="261">
        <f>IF(AZ24=4,G24,0)</f>
        <v>0</v>
      </c>
      <c r="BE24" s="261">
        <f>IF(AZ24=5,G24,0)</f>
        <v>0</v>
      </c>
      <c r="CA24" s="292">
        <v>7</v>
      </c>
      <c r="CB24" s="292">
        <v>1</v>
      </c>
    </row>
    <row r="25" spans="1:80">
      <c r="A25" s="312"/>
      <c r="B25" s="313" t="s">
        <v>99</v>
      </c>
      <c r="C25" s="314" t="s">
        <v>373</v>
      </c>
      <c r="D25" s="315"/>
      <c r="E25" s="316"/>
      <c r="F25" s="317"/>
      <c r="G25" s="318">
        <f>SUM(G23:G24)</f>
        <v>0</v>
      </c>
      <c r="H25" s="319"/>
      <c r="I25" s="320">
        <f>SUM(I23:I24)</f>
        <v>0</v>
      </c>
      <c r="J25" s="319"/>
      <c r="K25" s="320">
        <f>SUM(K23:K24)</f>
        <v>0</v>
      </c>
      <c r="O25" s="292">
        <v>4</v>
      </c>
      <c r="BA25" s="321">
        <f>SUM(BA23:BA24)</f>
        <v>0</v>
      </c>
      <c r="BB25" s="321">
        <f>SUM(BB23:BB24)</f>
        <v>0</v>
      </c>
      <c r="BC25" s="321">
        <f>SUM(BC23:BC24)</f>
        <v>0</v>
      </c>
      <c r="BD25" s="321">
        <f>SUM(BD23:BD24)</f>
        <v>0</v>
      </c>
      <c r="BE25" s="321">
        <f>SUM(BE23:BE24)</f>
        <v>0</v>
      </c>
    </row>
    <row r="26" spans="1:80">
      <c r="A26" s="282" t="s">
        <v>97</v>
      </c>
      <c r="B26" s="283" t="s">
        <v>670</v>
      </c>
      <c r="C26" s="284" t="s">
        <v>671</v>
      </c>
      <c r="D26" s="285"/>
      <c r="E26" s="286"/>
      <c r="F26" s="286"/>
      <c r="G26" s="287"/>
      <c r="H26" s="288"/>
      <c r="I26" s="289"/>
      <c r="J26" s="290"/>
      <c r="K26" s="291"/>
      <c r="O26" s="292">
        <v>1</v>
      </c>
    </row>
    <row r="27" spans="1:80">
      <c r="A27" s="293">
        <v>8</v>
      </c>
      <c r="B27" s="294" t="s">
        <v>881</v>
      </c>
      <c r="C27" s="295" t="s">
        <v>882</v>
      </c>
      <c r="D27" s="296" t="s">
        <v>164</v>
      </c>
      <c r="E27" s="297">
        <v>65.047499999999999</v>
      </c>
      <c r="F27" s="297">
        <v>0</v>
      </c>
      <c r="G27" s="298">
        <f>E27*F27</f>
        <v>0</v>
      </c>
      <c r="H27" s="299">
        <v>1.4E-2</v>
      </c>
      <c r="I27" s="300">
        <f>E27*H27</f>
        <v>0.91066500000000006</v>
      </c>
      <c r="J27" s="299">
        <v>-1.4E-2</v>
      </c>
      <c r="K27" s="300">
        <f>E27*J27</f>
        <v>-0.91066500000000006</v>
      </c>
      <c r="O27" s="292">
        <v>2</v>
      </c>
      <c r="AA27" s="261">
        <v>1</v>
      </c>
      <c r="AB27" s="261">
        <v>7</v>
      </c>
      <c r="AC27" s="261">
        <v>7</v>
      </c>
      <c r="AZ27" s="261">
        <v>2</v>
      </c>
      <c r="BA27" s="261">
        <f>IF(AZ27=1,G27,0)</f>
        <v>0</v>
      </c>
      <c r="BB27" s="261">
        <f>IF(AZ27=2,G27,0)</f>
        <v>0</v>
      </c>
      <c r="BC27" s="261">
        <f>IF(AZ27=3,G27,0)</f>
        <v>0</v>
      </c>
      <c r="BD27" s="261">
        <f>IF(AZ27=4,G27,0)</f>
        <v>0</v>
      </c>
      <c r="BE27" s="261">
        <f>IF(AZ27=5,G27,0)</f>
        <v>0</v>
      </c>
      <c r="CA27" s="292">
        <v>1</v>
      </c>
      <c r="CB27" s="292">
        <v>7</v>
      </c>
    </row>
    <row r="28" spans="1:80">
      <c r="A28" s="301"/>
      <c r="B28" s="304"/>
      <c r="C28" s="305" t="s">
        <v>883</v>
      </c>
      <c r="D28" s="306"/>
      <c r="E28" s="307">
        <v>65.047499999999999</v>
      </c>
      <c r="F28" s="308"/>
      <c r="G28" s="309"/>
      <c r="H28" s="310"/>
      <c r="I28" s="302"/>
      <c r="J28" s="311"/>
      <c r="K28" s="302"/>
      <c r="M28" s="303" t="s">
        <v>883</v>
      </c>
      <c r="O28" s="292"/>
    </row>
    <row r="29" spans="1:80">
      <c r="A29" s="293">
        <v>9</v>
      </c>
      <c r="B29" s="294" t="s">
        <v>685</v>
      </c>
      <c r="C29" s="295" t="s">
        <v>686</v>
      </c>
      <c r="D29" s="296" t="s">
        <v>376</v>
      </c>
      <c r="E29" s="297">
        <v>0.91066499999999995</v>
      </c>
      <c r="F29" s="297">
        <v>0</v>
      </c>
      <c r="G29" s="298">
        <f>E29*F29</f>
        <v>0</v>
      </c>
      <c r="H29" s="299">
        <v>0</v>
      </c>
      <c r="I29" s="300">
        <f>E29*H29</f>
        <v>0</v>
      </c>
      <c r="J29" s="299"/>
      <c r="K29" s="300">
        <f>E29*J29</f>
        <v>0</v>
      </c>
      <c r="O29" s="292">
        <v>2</v>
      </c>
      <c r="AA29" s="261">
        <v>7</v>
      </c>
      <c r="AB29" s="261">
        <v>1001</v>
      </c>
      <c r="AC29" s="261">
        <v>5</v>
      </c>
      <c r="AZ29" s="261">
        <v>2</v>
      </c>
      <c r="BA29" s="261">
        <f>IF(AZ29=1,G29,0)</f>
        <v>0</v>
      </c>
      <c r="BB29" s="261">
        <f>IF(AZ29=2,G29,0)</f>
        <v>0</v>
      </c>
      <c r="BC29" s="261">
        <f>IF(AZ29=3,G29,0)</f>
        <v>0</v>
      </c>
      <c r="BD29" s="261">
        <f>IF(AZ29=4,G29,0)</f>
        <v>0</v>
      </c>
      <c r="BE29" s="261">
        <f>IF(AZ29=5,G29,0)</f>
        <v>0</v>
      </c>
      <c r="CA29" s="292">
        <v>7</v>
      </c>
      <c r="CB29" s="292">
        <v>1001</v>
      </c>
    </row>
    <row r="30" spans="1:80">
      <c r="A30" s="312"/>
      <c r="B30" s="313" t="s">
        <v>99</v>
      </c>
      <c r="C30" s="314" t="s">
        <v>672</v>
      </c>
      <c r="D30" s="315"/>
      <c r="E30" s="316"/>
      <c r="F30" s="317"/>
      <c r="G30" s="318">
        <f>SUM(G26:G29)</f>
        <v>0</v>
      </c>
      <c r="H30" s="319"/>
      <c r="I30" s="320">
        <f>SUM(I26:I29)</f>
        <v>0.91066500000000006</v>
      </c>
      <c r="J30" s="319"/>
      <c r="K30" s="320">
        <f>SUM(K26:K29)</f>
        <v>-0.91066500000000006</v>
      </c>
      <c r="O30" s="292">
        <v>4</v>
      </c>
      <c r="BA30" s="321">
        <f>SUM(BA26:BA29)</f>
        <v>0</v>
      </c>
      <c r="BB30" s="321">
        <f>SUM(BB26:BB29)</f>
        <v>0</v>
      </c>
      <c r="BC30" s="321">
        <f>SUM(BC26:BC29)</f>
        <v>0</v>
      </c>
      <c r="BD30" s="321">
        <f>SUM(BD26:BD29)</f>
        <v>0</v>
      </c>
      <c r="BE30" s="321">
        <f>SUM(BE26:BE29)</f>
        <v>0</v>
      </c>
    </row>
    <row r="31" spans="1:80">
      <c r="A31" s="282" t="s">
        <v>97</v>
      </c>
      <c r="B31" s="283" t="s">
        <v>593</v>
      </c>
      <c r="C31" s="284" t="s">
        <v>594</v>
      </c>
      <c r="D31" s="285"/>
      <c r="E31" s="286"/>
      <c r="F31" s="286"/>
      <c r="G31" s="287"/>
      <c r="H31" s="288"/>
      <c r="I31" s="289"/>
      <c r="J31" s="290"/>
      <c r="K31" s="291"/>
      <c r="O31" s="292">
        <v>1</v>
      </c>
    </row>
    <row r="32" spans="1:80">
      <c r="A32" s="293">
        <v>10</v>
      </c>
      <c r="B32" s="294" t="s">
        <v>884</v>
      </c>
      <c r="C32" s="295" t="s">
        <v>885</v>
      </c>
      <c r="D32" s="296" t="s">
        <v>164</v>
      </c>
      <c r="E32" s="297">
        <v>65.047499999999999</v>
      </c>
      <c r="F32" s="297">
        <v>0</v>
      </c>
      <c r="G32" s="298">
        <f>E32*F32</f>
        <v>0</v>
      </c>
      <c r="H32" s="299">
        <v>2.2000000000000001E-3</v>
      </c>
      <c r="I32" s="300">
        <f>E32*H32</f>
        <v>0.1431045</v>
      </c>
      <c r="J32" s="299">
        <v>-2.2000000000000001E-3</v>
      </c>
      <c r="K32" s="300">
        <f>E32*J32</f>
        <v>-0.1431045</v>
      </c>
      <c r="O32" s="292">
        <v>2</v>
      </c>
      <c r="AA32" s="261">
        <v>1</v>
      </c>
      <c r="AB32" s="261">
        <v>7</v>
      </c>
      <c r="AC32" s="261">
        <v>7</v>
      </c>
      <c r="AZ32" s="261">
        <v>2</v>
      </c>
      <c r="BA32" s="261">
        <f>IF(AZ32=1,G32,0)</f>
        <v>0</v>
      </c>
      <c r="BB32" s="261">
        <f>IF(AZ32=2,G32,0)</f>
        <v>0</v>
      </c>
      <c r="BC32" s="261">
        <f>IF(AZ32=3,G32,0)</f>
        <v>0</v>
      </c>
      <c r="BD32" s="261">
        <f>IF(AZ32=4,G32,0)</f>
        <v>0</v>
      </c>
      <c r="BE32" s="261">
        <f>IF(AZ32=5,G32,0)</f>
        <v>0</v>
      </c>
      <c r="CA32" s="292">
        <v>1</v>
      </c>
      <c r="CB32" s="292">
        <v>7</v>
      </c>
    </row>
    <row r="33" spans="1:80">
      <c r="A33" s="301"/>
      <c r="B33" s="304"/>
      <c r="C33" s="305" t="s">
        <v>883</v>
      </c>
      <c r="D33" s="306"/>
      <c r="E33" s="307">
        <v>65.047499999999999</v>
      </c>
      <c r="F33" s="308"/>
      <c r="G33" s="309"/>
      <c r="H33" s="310"/>
      <c r="I33" s="302"/>
      <c r="J33" s="311"/>
      <c r="K33" s="302"/>
      <c r="M33" s="303" t="s">
        <v>883</v>
      </c>
      <c r="O33" s="292"/>
    </row>
    <row r="34" spans="1:80">
      <c r="A34" s="293">
        <v>11</v>
      </c>
      <c r="B34" s="294" t="s">
        <v>707</v>
      </c>
      <c r="C34" s="295" t="s">
        <v>708</v>
      </c>
      <c r="D34" s="296" t="s">
        <v>376</v>
      </c>
      <c r="E34" s="297">
        <v>0.1431045</v>
      </c>
      <c r="F34" s="297">
        <v>0</v>
      </c>
      <c r="G34" s="298">
        <f>E34*F34</f>
        <v>0</v>
      </c>
      <c r="H34" s="299">
        <v>0</v>
      </c>
      <c r="I34" s="300">
        <f>E34*H34</f>
        <v>0</v>
      </c>
      <c r="J34" s="299"/>
      <c r="K34" s="300">
        <f>E34*J34</f>
        <v>0</v>
      </c>
      <c r="O34" s="292">
        <v>2</v>
      </c>
      <c r="AA34" s="261">
        <v>7</v>
      </c>
      <c r="AB34" s="261">
        <v>1001</v>
      </c>
      <c r="AC34" s="261">
        <v>5</v>
      </c>
      <c r="AZ34" s="261">
        <v>2</v>
      </c>
      <c r="BA34" s="261">
        <f>IF(AZ34=1,G34,0)</f>
        <v>0</v>
      </c>
      <c r="BB34" s="261">
        <f>IF(AZ34=2,G34,0)</f>
        <v>0</v>
      </c>
      <c r="BC34" s="261">
        <f>IF(AZ34=3,G34,0)</f>
        <v>0</v>
      </c>
      <c r="BD34" s="261">
        <f>IF(AZ34=4,G34,0)</f>
        <v>0</v>
      </c>
      <c r="BE34" s="261">
        <f>IF(AZ34=5,G34,0)</f>
        <v>0</v>
      </c>
      <c r="CA34" s="292">
        <v>7</v>
      </c>
      <c r="CB34" s="292">
        <v>1001</v>
      </c>
    </row>
    <row r="35" spans="1:80">
      <c r="A35" s="312"/>
      <c r="B35" s="313" t="s">
        <v>99</v>
      </c>
      <c r="C35" s="314" t="s">
        <v>595</v>
      </c>
      <c r="D35" s="315"/>
      <c r="E35" s="316"/>
      <c r="F35" s="317"/>
      <c r="G35" s="318">
        <f>SUM(G31:G34)</f>
        <v>0</v>
      </c>
      <c r="H35" s="319"/>
      <c r="I35" s="320">
        <f>SUM(I31:I34)</f>
        <v>0.1431045</v>
      </c>
      <c r="J35" s="319"/>
      <c r="K35" s="320">
        <f>SUM(K31:K34)</f>
        <v>-0.1431045</v>
      </c>
      <c r="O35" s="292">
        <v>4</v>
      </c>
      <c r="BA35" s="321">
        <f>SUM(BA31:BA34)</f>
        <v>0</v>
      </c>
      <c r="BB35" s="321">
        <f>SUM(BB31:BB34)</f>
        <v>0</v>
      </c>
      <c r="BC35" s="321">
        <f>SUM(BC31:BC34)</f>
        <v>0</v>
      </c>
      <c r="BD35" s="321">
        <f>SUM(BD31:BD34)</f>
        <v>0</v>
      </c>
      <c r="BE35" s="321">
        <f>SUM(BE31:BE34)</f>
        <v>0</v>
      </c>
    </row>
    <row r="36" spans="1:80">
      <c r="A36" s="282" t="s">
        <v>97</v>
      </c>
      <c r="B36" s="283" t="s">
        <v>795</v>
      </c>
      <c r="C36" s="284" t="s">
        <v>796</v>
      </c>
      <c r="D36" s="285"/>
      <c r="E36" s="286"/>
      <c r="F36" s="286"/>
      <c r="G36" s="287"/>
      <c r="H36" s="288"/>
      <c r="I36" s="289"/>
      <c r="J36" s="290"/>
      <c r="K36" s="291"/>
      <c r="O36" s="292">
        <v>1</v>
      </c>
    </row>
    <row r="37" spans="1:80" ht="22.5">
      <c r="A37" s="293">
        <v>12</v>
      </c>
      <c r="B37" s="294" t="s">
        <v>819</v>
      </c>
      <c r="C37" s="295" t="s">
        <v>886</v>
      </c>
      <c r="D37" s="296" t="s">
        <v>164</v>
      </c>
      <c r="E37" s="297">
        <v>85.464799999999997</v>
      </c>
      <c r="F37" s="297">
        <v>0</v>
      </c>
      <c r="G37" s="298">
        <f>E37*F37</f>
        <v>0</v>
      </c>
      <c r="H37" s="299">
        <v>1.6000000000000001E-4</v>
      </c>
      <c r="I37" s="300">
        <f>E37*H37</f>
        <v>1.3674368000000001E-2</v>
      </c>
      <c r="J37" s="299">
        <v>-2.1999999999999999E-2</v>
      </c>
      <c r="K37" s="300">
        <f>E37*J37</f>
        <v>-1.8802255999999997</v>
      </c>
      <c r="O37" s="292">
        <v>2</v>
      </c>
      <c r="AA37" s="261">
        <v>1</v>
      </c>
      <c r="AB37" s="261">
        <v>7</v>
      </c>
      <c r="AC37" s="261">
        <v>7</v>
      </c>
      <c r="AZ37" s="261">
        <v>2</v>
      </c>
      <c r="BA37" s="261">
        <f>IF(AZ37=1,G37,0)</f>
        <v>0</v>
      </c>
      <c r="BB37" s="261">
        <f>IF(AZ37=2,G37,0)</f>
        <v>0</v>
      </c>
      <c r="BC37" s="261">
        <f>IF(AZ37=3,G37,0)</f>
        <v>0</v>
      </c>
      <c r="BD37" s="261">
        <f>IF(AZ37=4,G37,0)</f>
        <v>0</v>
      </c>
      <c r="BE37" s="261">
        <f>IF(AZ37=5,G37,0)</f>
        <v>0</v>
      </c>
      <c r="CA37" s="292">
        <v>1</v>
      </c>
      <c r="CB37" s="292">
        <v>7</v>
      </c>
    </row>
    <row r="38" spans="1:80">
      <c r="A38" s="301"/>
      <c r="B38" s="304"/>
      <c r="C38" s="305" t="s">
        <v>887</v>
      </c>
      <c r="D38" s="306"/>
      <c r="E38" s="307">
        <v>45.223500000000001</v>
      </c>
      <c r="F38" s="308"/>
      <c r="G38" s="309"/>
      <c r="H38" s="310"/>
      <c r="I38" s="302"/>
      <c r="J38" s="311"/>
      <c r="K38" s="302"/>
      <c r="M38" s="303" t="s">
        <v>887</v>
      </c>
      <c r="O38" s="292"/>
    </row>
    <row r="39" spans="1:80">
      <c r="A39" s="301"/>
      <c r="B39" s="304"/>
      <c r="C39" s="305" t="s">
        <v>888</v>
      </c>
      <c r="D39" s="306"/>
      <c r="E39" s="307">
        <v>40.241300000000003</v>
      </c>
      <c r="F39" s="308"/>
      <c r="G39" s="309"/>
      <c r="H39" s="310"/>
      <c r="I39" s="302"/>
      <c r="J39" s="311"/>
      <c r="K39" s="302"/>
      <c r="M39" s="303" t="s">
        <v>888</v>
      </c>
      <c r="O39" s="292"/>
    </row>
    <row r="40" spans="1:80">
      <c r="A40" s="293">
        <v>13</v>
      </c>
      <c r="B40" s="294" t="s">
        <v>889</v>
      </c>
      <c r="C40" s="295" t="s">
        <v>890</v>
      </c>
      <c r="D40" s="296" t="s">
        <v>164</v>
      </c>
      <c r="E40" s="297">
        <v>65.047499999999999</v>
      </c>
      <c r="F40" s="297">
        <v>0</v>
      </c>
      <c r="G40" s="298">
        <f>E40*F40</f>
        <v>0</v>
      </c>
      <c r="H40" s="299">
        <v>0</v>
      </c>
      <c r="I40" s="300">
        <f>E40*H40</f>
        <v>0</v>
      </c>
      <c r="J40" s="299">
        <v>-2.8000000000000001E-2</v>
      </c>
      <c r="K40" s="300">
        <f>E40*J40</f>
        <v>-1.8213300000000001</v>
      </c>
      <c r="O40" s="292">
        <v>2</v>
      </c>
      <c r="AA40" s="261">
        <v>1</v>
      </c>
      <c r="AB40" s="261">
        <v>7</v>
      </c>
      <c r="AC40" s="261">
        <v>7</v>
      </c>
      <c r="AZ40" s="261">
        <v>2</v>
      </c>
      <c r="BA40" s="261">
        <f>IF(AZ40=1,G40,0)</f>
        <v>0</v>
      </c>
      <c r="BB40" s="261">
        <f>IF(AZ40=2,G40,0)</f>
        <v>0</v>
      </c>
      <c r="BC40" s="261">
        <f>IF(AZ40=3,G40,0)</f>
        <v>0</v>
      </c>
      <c r="BD40" s="261">
        <f>IF(AZ40=4,G40,0)</f>
        <v>0</v>
      </c>
      <c r="BE40" s="261">
        <f>IF(AZ40=5,G40,0)</f>
        <v>0</v>
      </c>
      <c r="CA40" s="292">
        <v>1</v>
      </c>
      <c r="CB40" s="292">
        <v>7</v>
      </c>
    </row>
    <row r="41" spans="1:80">
      <c r="A41" s="301"/>
      <c r="B41" s="304"/>
      <c r="C41" s="305" t="s">
        <v>883</v>
      </c>
      <c r="D41" s="306"/>
      <c r="E41" s="307">
        <v>65.047499999999999</v>
      </c>
      <c r="F41" s="308"/>
      <c r="G41" s="309"/>
      <c r="H41" s="310"/>
      <c r="I41" s="302"/>
      <c r="J41" s="311"/>
      <c r="K41" s="302"/>
      <c r="M41" s="303" t="s">
        <v>883</v>
      </c>
      <c r="O41" s="292"/>
    </row>
    <row r="42" spans="1:80">
      <c r="A42" s="293">
        <v>14</v>
      </c>
      <c r="B42" s="294" t="s">
        <v>891</v>
      </c>
      <c r="C42" s="295" t="s">
        <v>892</v>
      </c>
      <c r="D42" s="296" t="s">
        <v>376</v>
      </c>
      <c r="E42" s="297">
        <v>1.3674367999999999E-2</v>
      </c>
      <c r="F42" s="297">
        <v>0</v>
      </c>
      <c r="G42" s="298">
        <f>E42*F42</f>
        <v>0</v>
      </c>
      <c r="H42" s="299">
        <v>0</v>
      </c>
      <c r="I42" s="300">
        <f>E42*H42</f>
        <v>0</v>
      </c>
      <c r="J42" s="299"/>
      <c r="K42" s="300">
        <f>E42*J42</f>
        <v>0</v>
      </c>
      <c r="O42" s="292">
        <v>2</v>
      </c>
      <c r="AA42" s="261">
        <v>7</v>
      </c>
      <c r="AB42" s="261">
        <v>1001</v>
      </c>
      <c r="AC42" s="261">
        <v>5</v>
      </c>
      <c r="AZ42" s="261">
        <v>2</v>
      </c>
      <c r="BA42" s="261">
        <f>IF(AZ42=1,G42,0)</f>
        <v>0</v>
      </c>
      <c r="BB42" s="261">
        <f>IF(AZ42=2,G42,0)</f>
        <v>0</v>
      </c>
      <c r="BC42" s="261">
        <f>IF(AZ42=3,G42,0)</f>
        <v>0</v>
      </c>
      <c r="BD42" s="261">
        <f>IF(AZ42=4,G42,0)</f>
        <v>0</v>
      </c>
      <c r="BE42" s="261">
        <f>IF(AZ42=5,G42,0)</f>
        <v>0</v>
      </c>
      <c r="CA42" s="292">
        <v>7</v>
      </c>
      <c r="CB42" s="292">
        <v>1001</v>
      </c>
    </row>
    <row r="43" spans="1:80">
      <c r="A43" s="312"/>
      <c r="B43" s="313" t="s">
        <v>99</v>
      </c>
      <c r="C43" s="314" t="s">
        <v>797</v>
      </c>
      <c r="D43" s="315"/>
      <c r="E43" s="316"/>
      <c r="F43" s="317"/>
      <c r="G43" s="318">
        <f>SUM(G36:G42)</f>
        <v>0</v>
      </c>
      <c r="H43" s="319"/>
      <c r="I43" s="320">
        <f>SUM(I36:I42)</f>
        <v>1.3674368000000001E-2</v>
      </c>
      <c r="J43" s="319"/>
      <c r="K43" s="320">
        <f>SUM(K36:K42)</f>
        <v>-3.7015555999999998</v>
      </c>
      <c r="O43" s="292">
        <v>4</v>
      </c>
      <c r="BA43" s="321">
        <f>SUM(BA36:BA42)</f>
        <v>0</v>
      </c>
      <c r="BB43" s="321">
        <f>SUM(BB36:BB42)</f>
        <v>0</v>
      </c>
      <c r="BC43" s="321">
        <f>SUM(BC36:BC42)</f>
        <v>0</v>
      </c>
      <c r="BD43" s="321">
        <f>SUM(BD36:BD42)</f>
        <v>0</v>
      </c>
      <c r="BE43" s="321">
        <f>SUM(BE36:BE42)</f>
        <v>0</v>
      </c>
    </row>
    <row r="44" spans="1:80">
      <c r="A44" s="282" t="s">
        <v>97</v>
      </c>
      <c r="B44" s="283" t="s">
        <v>377</v>
      </c>
      <c r="C44" s="284" t="s">
        <v>378</v>
      </c>
      <c r="D44" s="285"/>
      <c r="E44" s="286"/>
      <c r="F44" s="286"/>
      <c r="G44" s="287"/>
      <c r="H44" s="288"/>
      <c r="I44" s="289"/>
      <c r="J44" s="290"/>
      <c r="K44" s="291"/>
      <c r="O44" s="292">
        <v>1</v>
      </c>
    </row>
    <row r="45" spans="1:80">
      <c r="A45" s="293">
        <v>15</v>
      </c>
      <c r="B45" s="294" t="s">
        <v>893</v>
      </c>
      <c r="C45" s="295" t="s">
        <v>894</v>
      </c>
      <c r="D45" s="296" t="s">
        <v>164</v>
      </c>
      <c r="E45" s="297">
        <v>65.047499999999999</v>
      </c>
      <c r="F45" s="297">
        <v>0</v>
      </c>
      <c r="G45" s="298">
        <f>E45*F45</f>
        <v>0</v>
      </c>
      <c r="H45" s="299">
        <v>7.4200000000000004E-3</v>
      </c>
      <c r="I45" s="300">
        <f>E45*H45</f>
        <v>0.48265245000000001</v>
      </c>
      <c r="J45" s="299">
        <v>-7.4200000000000004E-3</v>
      </c>
      <c r="K45" s="300">
        <f>E45*J45</f>
        <v>-0.48265245000000001</v>
      </c>
      <c r="O45" s="292">
        <v>2</v>
      </c>
      <c r="AA45" s="261">
        <v>1</v>
      </c>
      <c r="AB45" s="261">
        <v>7</v>
      </c>
      <c r="AC45" s="261">
        <v>7</v>
      </c>
      <c r="AZ45" s="261">
        <v>2</v>
      </c>
      <c r="BA45" s="261">
        <f>IF(AZ45=1,G45,0)</f>
        <v>0</v>
      </c>
      <c r="BB45" s="261">
        <f>IF(AZ45=2,G45,0)</f>
        <v>0</v>
      </c>
      <c r="BC45" s="261">
        <f>IF(AZ45=3,G45,0)</f>
        <v>0</v>
      </c>
      <c r="BD45" s="261">
        <f>IF(AZ45=4,G45,0)</f>
        <v>0</v>
      </c>
      <c r="BE45" s="261">
        <f>IF(AZ45=5,G45,0)</f>
        <v>0</v>
      </c>
      <c r="CA45" s="292">
        <v>1</v>
      </c>
      <c r="CB45" s="292">
        <v>7</v>
      </c>
    </row>
    <row r="46" spans="1:80">
      <c r="A46" s="301"/>
      <c r="B46" s="304"/>
      <c r="C46" s="305" t="s">
        <v>883</v>
      </c>
      <c r="D46" s="306"/>
      <c r="E46" s="307">
        <v>65.047499999999999</v>
      </c>
      <c r="F46" s="308"/>
      <c r="G46" s="309"/>
      <c r="H46" s="310"/>
      <c r="I46" s="302"/>
      <c r="J46" s="311"/>
      <c r="K46" s="302"/>
      <c r="M46" s="303" t="s">
        <v>883</v>
      </c>
      <c r="O46" s="292"/>
    </row>
    <row r="47" spans="1:80">
      <c r="A47" s="293">
        <v>16</v>
      </c>
      <c r="B47" s="294" t="s">
        <v>895</v>
      </c>
      <c r="C47" s="295" t="s">
        <v>896</v>
      </c>
      <c r="D47" s="296" t="s">
        <v>193</v>
      </c>
      <c r="E47" s="297">
        <v>10.5</v>
      </c>
      <c r="F47" s="297">
        <v>0</v>
      </c>
      <c r="G47" s="298">
        <f>E47*F47</f>
        <v>0</v>
      </c>
      <c r="H47" s="299">
        <v>2.8600000000000001E-3</v>
      </c>
      <c r="I47" s="300">
        <f>E47*H47</f>
        <v>3.0030000000000001E-2</v>
      </c>
      <c r="J47" s="299">
        <v>-2.8600000000000001E-3</v>
      </c>
      <c r="K47" s="300">
        <f>E47*J47</f>
        <v>-3.0030000000000001E-2</v>
      </c>
      <c r="O47" s="292">
        <v>2</v>
      </c>
      <c r="AA47" s="261">
        <v>1</v>
      </c>
      <c r="AB47" s="261">
        <v>7</v>
      </c>
      <c r="AC47" s="261">
        <v>7</v>
      </c>
      <c r="AZ47" s="261">
        <v>2</v>
      </c>
      <c r="BA47" s="261">
        <f>IF(AZ47=1,G47,0)</f>
        <v>0</v>
      </c>
      <c r="BB47" s="261">
        <f>IF(AZ47=2,G47,0)</f>
        <v>0</v>
      </c>
      <c r="BC47" s="261">
        <f>IF(AZ47=3,G47,0)</f>
        <v>0</v>
      </c>
      <c r="BD47" s="261">
        <f>IF(AZ47=4,G47,0)</f>
        <v>0</v>
      </c>
      <c r="BE47" s="261">
        <f>IF(AZ47=5,G47,0)</f>
        <v>0</v>
      </c>
      <c r="CA47" s="292">
        <v>1</v>
      </c>
      <c r="CB47" s="292">
        <v>7</v>
      </c>
    </row>
    <row r="48" spans="1:80">
      <c r="A48" s="293">
        <v>17</v>
      </c>
      <c r="B48" s="294" t="s">
        <v>897</v>
      </c>
      <c r="C48" s="295" t="s">
        <v>898</v>
      </c>
      <c r="D48" s="296" t="s">
        <v>193</v>
      </c>
      <c r="E48" s="297">
        <v>7</v>
      </c>
      <c r="F48" s="297">
        <v>0</v>
      </c>
      <c r="G48" s="298">
        <f>E48*F48</f>
        <v>0</v>
      </c>
      <c r="H48" s="299">
        <v>2.2599999999999999E-3</v>
      </c>
      <c r="I48" s="300">
        <f>E48*H48</f>
        <v>1.5820000000000001E-2</v>
      </c>
      <c r="J48" s="299">
        <v>-2.2599999999999999E-3</v>
      </c>
      <c r="K48" s="300">
        <f>E48*J48</f>
        <v>-1.5820000000000001E-2</v>
      </c>
      <c r="O48" s="292">
        <v>2</v>
      </c>
      <c r="AA48" s="261">
        <v>1</v>
      </c>
      <c r="AB48" s="261">
        <v>7</v>
      </c>
      <c r="AC48" s="261">
        <v>7</v>
      </c>
      <c r="AZ48" s="261">
        <v>2</v>
      </c>
      <c r="BA48" s="261">
        <f>IF(AZ48=1,G48,0)</f>
        <v>0</v>
      </c>
      <c r="BB48" s="261">
        <f>IF(AZ48=2,G48,0)</f>
        <v>0</v>
      </c>
      <c r="BC48" s="261">
        <f>IF(AZ48=3,G48,0)</f>
        <v>0</v>
      </c>
      <c r="BD48" s="261">
        <f>IF(AZ48=4,G48,0)</f>
        <v>0</v>
      </c>
      <c r="BE48" s="261">
        <f>IF(AZ48=5,G48,0)</f>
        <v>0</v>
      </c>
      <c r="CA48" s="292">
        <v>1</v>
      </c>
      <c r="CB48" s="292">
        <v>7</v>
      </c>
    </row>
    <row r="49" spans="1:80">
      <c r="A49" s="301"/>
      <c r="B49" s="304"/>
      <c r="C49" s="305" t="s">
        <v>899</v>
      </c>
      <c r="D49" s="306"/>
      <c r="E49" s="307">
        <v>7</v>
      </c>
      <c r="F49" s="308"/>
      <c r="G49" s="309"/>
      <c r="H49" s="310"/>
      <c r="I49" s="302"/>
      <c r="J49" s="311"/>
      <c r="K49" s="302"/>
      <c r="M49" s="303" t="s">
        <v>899</v>
      </c>
      <c r="O49" s="292"/>
    </row>
    <row r="50" spans="1:80">
      <c r="A50" s="293">
        <v>18</v>
      </c>
      <c r="B50" s="294" t="s">
        <v>727</v>
      </c>
      <c r="C50" s="295" t="s">
        <v>728</v>
      </c>
      <c r="D50" s="296" t="s">
        <v>376</v>
      </c>
      <c r="E50" s="297">
        <v>0.52850244999999996</v>
      </c>
      <c r="F50" s="297">
        <v>0</v>
      </c>
      <c r="G50" s="298">
        <f>E50*F50</f>
        <v>0</v>
      </c>
      <c r="H50" s="299">
        <v>0</v>
      </c>
      <c r="I50" s="300">
        <f>E50*H50</f>
        <v>0</v>
      </c>
      <c r="J50" s="299"/>
      <c r="K50" s="300">
        <f>E50*J50</f>
        <v>0</v>
      </c>
      <c r="O50" s="292">
        <v>2</v>
      </c>
      <c r="AA50" s="261">
        <v>7</v>
      </c>
      <c r="AB50" s="261">
        <v>1001</v>
      </c>
      <c r="AC50" s="261">
        <v>5</v>
      </c>
      <c r="AZ50" s="261">
        <v>2</v>
      </c>
      <c r="BA50" s="261">
        <f>IF(AZ50=1,G50,0)</f>
        <v>0</v>
      </c>
      <c r="BB50" s="261">
        <f>IF(AZ50=2,G50,0)</f>
        <v>0</v>
      </c>
      <c r="BC50" s="261">
        <f>IF(AZ50=3,G50,0)</f>
        <v>0</v>
      </c>
      <c r="BD50" s="261">
        <f>IF(AZ50=4,G50,0)</f>
        <v>0</v>
      </c>
      <c r="BE50" s="261">
        <f>IF(AZ50=5,G50,0)</f>
        <v>0</v>
      </c>
      <c r="CA50" s="292">
        <v>7</v>
      </c>
      <c r="CB50" s="292">
        <v>1001</v>
      </c>
    </row>
    <row r="51" spans="1:80">
      <c r="A51" s="312"/>
      <c r="B51" s="313" t="s">
        <v>99</v>
      </c>
      <c r="C51" s="314" t="s">
        <v>379</v>
      </c>
      <c r="D51" s="315"/>
      <c r="E51" s="316"/>
      <c r="F51" s="317"/>
      <c r="G51" s="318">
        <f>SUM(G44:G50)</f>
        <v>0</v>
      </c>
      <c r="H51" s="319"/>
      <c r="I51" s="320">
        <f>SUM(I44:I50)</f>
        <v>0.52850244999999996</v>
      </c>
      <c r="J51" s="319"/>
      <c r="K51" s="320">
        <f>SUM(K44:K50)</f>
        <v>-0.52850244999999996</v>
      </c>
      <c r="O51" s="292">
        <v>4</v>
      </c>
      <c r="BA51" s="321">
        <f>SUM(BA44:BA50)</f>
        <v>0</v>
      </c>
      <c r="BB51" s="321">
        <f>SUM(BB44:BB50)</f>
        <v>0</v>
      </c>
      <c r="BC51" s="321">
        <f>SUM(BC44:BC50)</f>
        <v>0</v>
      </c>
      <c r="BD51" s="321">
        <f>SUM(BD44:BD50)</f>
        <v>0</v>
      </c>
      <c r="BE51" s="321">
        <f>SUM(BE44:BE50)</f>
        <v>0</v>
      </c>
    </row>
    <row r="52" spans="1:80">
      <c r="A52" s="282" t="s">
        <v>97</v>
      </c>
      <c r="B52" s="283" t="s">
        <v>900</v>
      </c>
      <c r="C52" s="284" t="s">
        <v>901</v>
      </c>
      <c r="D52" s="285"/>
      <c r="E52" s="286"/>
      <c r="F52" s="286"/>
      <c r="G52" s="287"/>
      <c r="H52" s="288"/>
      <c r="I52" s="289"/>
      <c r="J52" s="290"/>
      <c r="K52" s="291"/>
      <c r="O52" s="292">
        <v>1</v>
      </c>
    </row>
    <row r="53" spans="1:80">
      <c r="A53" s="293">
        <v>19</v>
      </c>
      <c r="B53" s="294" t="s">
        <v>903</v>
      </c>
      <c r="C53" s="295" t="s">
        <v>904</v>
      </c>
      <c r="D53" s="296" t="s">
        <v>164</v>
      </c>
      <c r="E53" s="297">
        <v>61.95</v>
      </c>
      <c r="F53" s="297">
        <v>0</v>
      </c>
      <c r="G53" s="298">
        <f>E53*F53</f>
        <v>0</v>
      </c>
      <c r="H53" s="299">
        <v>0</v>
      </c>
      <c r="I53" s="300">
        <f>E53*H53</f>
        <v>0</v>
      </c>
      <c r="J53" s="299">
        <v>-1E-3</v>
      </c>
      <c r="K53" s="300">
        <f>E53*J53</f>
        <v>-6.1950000000000005E-2</v>
      </c>
      <c r="O53" s="292">
        <v>2</v>
      </c>
      <c r="AA53" s="261">
        <v>1</v>
      </c>
      <c r="AB53" s="261">
        <v>7</v>
      </c>
      <c r="AC53" s="261">
        <v>7</v>
      </c>
      <c r="AZ53" s="261">
        <v>2</v>
      </c>
      <c r="BA53" s="261">
        <f>IF(AZ53=1,G53,0)</f>
        <v>0</v>
      </c>
      <c r="BB53" s="261">
        <f>IF(AZ53=2,G53,0)</f>
        <v>0</v>
      </c>
      <c r="BC53" s="261">
        <f>IF(AZ53=3,G53,0)</f>
        <v>0</v>
      </c>
      <c r="BD53" s="261">
        <f>IF(AZ53=4,G53,0)</f>
        <v>0</v>
      </c>
      <c r="BE53" s="261">
        <f>IF(AZ53=5,G53,0)</f>
        <v>0</v>
      </c>
      <c r="CA53" s="292">
        <v>1</v>
      </c>
      <c r="CB53" s="292">
        <v>7</v>
      </c>
    </row>
    <row r="54" spans="1:80">
      <c r="A54" s="301"/>
      <c r="B54" s="304"/>
      <c r="C54" s="305" t="s">
        <v>866</v>
      </c>
      <c r="D54" s="306"/>
      <c r="E54" s="307">
        <v>61.95</v>
      </c>
      <c r="F54" s="308"/>
      <c r="G54" s="309"/>
      <c r="H54" s="310"/>
      <c r="I54" s="302"/>
      <c r="J54" s="311"/>
      <c r="K54" s="302"/>
      <c r="M54" s="303" t="s">
        <v>866</v>
      </c>
      <c r="O54" s="292"/>
    </row>
    <row r="55" spans="1:80">
      <c r="A55" s="312"/>
      <c r="B55" s="313" t="s">
        <v>99</v>
      </c>
      <c r="C55" s="314" t="s">
        <v>902</v>
      </c>
      <c r="D55" s="315"/>
      <c r="E55" s="316"/>
      <c r="F55" s="317"/>
      <c r="G55" s="318">
        <f>SUM(G52:G54)</f>
        <v>0</v>
      </c>
      <c r="H55" s="319"/>
      <c r="I55" s="320">
        <f>SUM(I52:I54)</f>
        <v>0</v>
      </c>
      <c r="J55" s="319"/>
      <c r="K55" s="320">
        <f>SUM(K52:K54)</f>
        <v>-6.1950000000000005E-2</v>
      </c>
      <c r="O55" s="292">
        <v>4</v>
      </c>
      <c r="BA55" s="321">
        <f>SUM(BA52:BA54)</f>
        <v>0</v>
      </c>
      <c r="BB55" s="321">
        <f>SUM(BB52:BB54)</f>
        <v>0</v>
      </c>
      <c r="BC55" s="321">
        <f>SUM(BC52:BC54)</f>
        <v>0</v>
      </c>
      <c r="BD55" s="321">
        <f>SUM(BD52:BD54)</f>
        <v>0</v>
      </c>
      <c r="BE55" s="321">
        <f>SUM(BE52:BE54)</f>
        <v>0</v>
      </c>
    </row>
    <row r="56" spans="1:80">
      <c r="A56" s="282" t="s">
        <v>97</v>
      </c>
      <c r="B56" s="283" t="s">
        <v>443</v>
      </c>
      <c r="C56" s="284" t="s">
        <v>444</v>
      </c>
      <c r="D56" s="285"/>
      <c r="E56" s="286"/>
      <c r="F56" s="286"/>
      <c r="G56" s="287"/>
      <c r="H56" s="288"/>
      <c r="I56" s="289"/>
      <c r="J56" s="290"/>
      <c r="K56" s="291"/>
      <c r="O56" s="292">
        <v>1</v>
      </c>
    </row>
    <row r="57" spans="1:80">
      <c r="A57" s="293">
        <v>20</v>
      </c>
      <c r="B57" s="294" t="s">
        <v>446</v>
      </c>
      <c r="C57" s="295" t="s">
        <v>447</v>
      </c>
      <c r="D57" s="296" t="s">
        <v>376</v>
      </c>
      <c r="E57" s="297">
        <v>80.181773550000003</v>
      </c>
      <c r="F57" s="297">
        <v>0</v>
      </c>
      <c r="G57" s="298">
        <f>E57*F57</f>
        <v>0</v>
      </c>
      <c r="H57" s="299">
        <v>0</v>
      </c>
      <c r="I57" s="300">
        <f>E57*H57</f>
        <v>0</v>
      </c>
      <c r="J57" s="299"/>
      <c r="K57" s="300">
        <f>E57*J57</f>
        <v>0</v>
      </c>
      <c r="O57" s="292">
        <v>2</v>
      </c>
      <c r="AA57" s="261">
        <v>8</v>
      </c>
      <c r="AB57" s="261">
        <v>1</v>
      </c>
      <c r="AC57" s="261">
        <v>3</v>
      </c>
      <c r="AZ57" s="261">
        <v>1</v>
      </c>
      <c r="BA57" s="261">
        <f>IF(AZ57=1,G57,0)</f>
        <v>0</v>
      </c>
      <c r="BB57" s="261">
        <f>IF(AZ57=2,G57,0)</f>
        <v>0</v>
      </c>
      <c r="BC57" s="261">
        <f>IF(AZ57=3,G57,0)</f>
        <v>0</v>
      </c>
      <c r="BD57" s="261">
        <f>IF(AZ57=4,G57,0)</f>
        <v>0</v>
      </c>
      <c r="BE57" s="261">
        <f>IF(AZ57=5,G57,0)</f>
        <v>0</v>
      </c>
      <c r="CA57" s="292">
        <v>8</v>
      </c>
      <c r="CB57" s="292">
        <v>1</v>
      </c>
    </row>
    <row r="58" spans="1:80">
      <c r="A58" s="293">
        <v>21</v>
      </c>
      <c r="B58" s="294" t="s">
        <v>448</v>
      </c>
      <c r="C58" s="295" t="s">
        <v>449</v>
      </c>
      <c r="D58" s="296" t="s">
        <v>376</v>
      </c>
      <c r="E58" s="297">
        <v>80.181773550000003</v>
      </c>
      <c r="F58" s="297">
        <v>0</v>
      </c>
      <c r="G58" s="298">
        <f>E58*F58</f>
        <v>0</v>
      </c>
      <c r="H58" s="299">
        <v>0</v>
      </c>
      <c r="I58" s="300">
        <f>E58*H58</f>
        <v>0</v>
      </c>
      <c r="J58" s="299"/>
      <c r="K58" s="300">
        <f>E58*J58</f>
        <v>0</v>
      </c>
      <c r="O58" s="292">
        <v>2</v>
      </c>
      <c r="AA58" s="261">
        <v>8</v>
      </c>
      <c r="AB58" s="261">
        <v>1</v>
      </c>
      <c r="AC58" s="261">
        <v>3</v>
      </c>
      <c r="AZ58" s="261">
        <v>1</v>
      </c>
      <c r="BA58" s="261">
        <f>IF(AZ58=1,G58,0)</f>
        <v>0</v>
      </c>
      <c r="BB58" s="261">
        <f>IF(AZ58=2,G58,0)</f>
        <v>0</v>
      </c>
      <c r="BC58" s="261">
        <f>IF(AZ58=3,G58,0)</f>
        <v>0</v>
      </c>
      <c r="BD58" s="261">
        <f>IF(AZ58=4,G58,0)</f>
        <v>0</v>
      </c>
      <c r="BE58" s="261">
        <f>IF(AZ58=5,G58,0)</f>
        <v>0</v>
      </c>
      <c r="CA58" s="292">
        <v>8</v>
      </c>
      <c r="CB58" s="292">
        <v>1</v>
      </c>
    </row>
    <row r="59" spans="1:80">
      <c r="A59" s="293">
        <v>22</v>
      </c>
      <c r="B59" s="294" t="s">
        <v>450</v>
      </c>
      <c r="C59" s="295" t="s">
        <v>451</v>
      </c>
      <c r="D59" s="296" t="s">
        <v>376</v>
      </c>
      <c r="E59" s="297">
        <v>1202.7266032499999</v>
      </c>
      <c r="F59" s="297">
        <v>0</v>
      </c>
      <c r="G59" s="298">
        <f>E59*F59</f>
        <v>0</v>
      </c>
      <c r="H59" s="299">
        <v>0</v>
      </c>
      <c r="I59" s="300">
        <f>E59*H59</f>
        <v>0</v>
      </c>
      <c r="J59" s="299"/>
      <c r="K59" s="300">
        <f>E59*J59</f>
        <v>0</v>
      </c>
      <c r="O59" s="292">
        <v>2</v>
      </c>
      <c r="AA59" s="261">
        <v>8</v>
      </c>
      <c r="AB59" s="261">
        <v>1</v>
      </c>
      <c r="AC59" s="261">
        <v>3</v>
      </c>
      <c r="AZ59" s="261">
        <v>1</v>
      </c>
      <c r="BA59" s="261">
        <f>IF(AZ59=1,G59,0)</f>
        <v>0</v>
      </c>
      <c r="BB59" s="261">
        <f>IF(AZ59=2,G59,0)</f>
        <v>0</v>
      </c>
      <c r="BC59" s="261">
        <f>IF(AZ59=3,G59,0)</f>
        <v>0</v>
      </c>
      <c r="BD59" s="261">
        <f>IF(AZ59=4,G59,0)</f>
        <v>0</v>
      </c>
      <c r="BE59" s="261">
        <f>IF(AZ59=5,G59,0)</f>
        <v>0</v>
      </c>
      <c r="CA59" s="292">
        <v>8</v>
      </c>
      <c r="CB59" s="292">
        <v>1</v>
      </c>
    </row>
    <row r="60" spans="1:80">
      <c r="A60" s="293">
        <v>23</v>
      </c>
      <c r="B60" s="294" t="s">
        <v>452</v>
      </c>
      <c r="C60" s="295" t="s">
        <v>453</v>
      </c>
      <c r="D60" s="296" t="s">
        <v>376</v>
      </c>
      <c r="E60" s="297">
        <v>80.181773550000003</v>
      </c>
      <c r="F60" s="297">
        <v>0</v>
      </c>
      <c r="G60" s="298">
        <f>E60*F60</f>
        <v>0</v>
      </c>
      <c r="H60" s="299">
        <v>0</v>
      </c>
      <c r="I60" s="300">
        <f>E60*H60</f>
        <v>0</v>
      </c>
      <c r="J60" s="299"/>
      <c r="K60" s="300">
        <f>E60*J60</f>
        <v>0</v>
      </c>
      <c r="O60" s="292">
        <v>2</v>
      </c>
      <c r="AA60" s="261">
        <v>8</v>
      </c>
      <c r="AB60" s="261">
        <v>0</v>
      </c>
      <c r="AC60" s="261">
        <v>3</v>
      </c>
      <c r="AZ60" s="261">
        <v>1</v>
      </c>
      <c r="BA60" s="261">
        <f>IF(AZ60=1,G60,0)</f>
        <v>0</v>
      </c>
      <c r="BB60" s="261">
        <f>IF(AZ60=2,G60,0)</f>
        <v>0</v>
      </c>
      <c r="BC60" s="261">
        <f>IF(AZ60=3,G60,0)</f>
        <v>0</v>
      </c>
      <c r="BD60" s="261">
        <f>IF(AZ60=4,G60,0)</f>
        <v>0</v>
      </c>
      <c r="BE60" s="261">
        <f>IF(AZ60=5,G60,0)</f>
        <v>0</v>
      </c>
      <c r="CA60" s="292">
        <v>8</v>
      </c>
      <c r="CB60" s="292">
        <v>0</v>
      </c>
    </row>
    <row r="61" spans="1:80">
      <c r="A61" s="293">
        <v>24</v>
      </c>
      <c r="B61" s="294" t="s">
        <v>454</v>
      </c>
      <c r="C61" s="295" t="s">
        <v>455</v>
      </c>
      <c r="D61" s="296" t="s">
        <v>376</v>
      </c>
      <c r="E61" s="297">
        <v>80.181773550000003</v>
      </c>
      <c r="F61" s="297">
        <v>0</v>
      </c>
      <c r="G61" s="298">
        <f>E61*F61</f>
        <v>0</v>
      </c>
      <c r="H61" s="299">
        <v>0</v>
      </c>
      <c r="I61" s="300">
        <f>E61*H61</f>
        <v>0</v>
      </c>
      <c r="J61" s="299"/>
      <c r="K61" s="300">
        <f>E61*J61</f>
        <v>0</v>
      </c>
      <c r="O61" s="292">
        <v>2</v>
      </c>
      <c r="AA61" s="261">
        <v>8</v>
      </c>
      <c r="AB61" s="261">
        <v>1</v>
      </c>
      <c r="AC61" s="261">
        <v>3</v>
      </c>
      <c r="AZ61" s="261">
        <v>1</v>
      </c>
      <c r="BA61" s="261">
        <f>IF(AZ61=1,G61,0)</f>
        <v>0</v>
      </c>
      <c r="BB61" s="261">
        <f>IF(AZ61=2,G61,0)</f>
        <v>0</v>
      </c>
      <c r="BC61" s="261">
        <f>IF(AZ61=3,G61,0)</f>
        <v>0</v>
      </c>
      <c r="BD61" s="261">
        <f>IF(AZ61=4,G61,0)</f>
        <v>0</v>
      </c>
      <c r="BE61" s="261">
        <f>IF(AZ61=5,G61,0)</f>
        <v>0</v>
      </c>
      <c r="CA61" s="292">
        <v>8</v>
      </c>
      <c r="CB61" s="292">
        <v>1</v>
      </c>
    </row>
    <row r="62" spans="1:80">
      <c r="A62" s="312"/>
      <c r="B62" s="313" t="s">
        <v>99</v>
      </c>
      <c r="C62" s="314" t="s">
        <v>445</v>
      </c>
      <c r="D62" s="315"/>
      <c r="E62" s="316"/>
      <c r="F62" s="317"/>
      <c r="G62" s="318">
        <f>SUM(G56:G61)</f>
        <v>0</v>
      </c>
      <c r="H62" s="319"/>
      <c r="I62" s="320">
        <f>SUM(I56:I61)</f>
        <v>0</v>
      </c>
      <c r="J62" s="319"/>
      <c r="K62" s="320">
        <f>SUM(K56:K61)</f>
        <v>0</v>
      </c>
      <c r="O62" s="292">
        <v>4</v>
      </c>
      <c r="BA62" s="321">
        <f>SUM(BA56:BA61)</f>
        <v>0</v>
      </c>
      <c r="BB62" s="321">
        <f>SUM(BB56:BB61)</f>
        <v>0</v>
      </c>
      <c r="BC62" s="321">
        <f>SUM(BC56:BC61)</f>
        <v>0</v>
      </c>
      <c r="BD62" s="321">
        <f>SUM(BD56:BD61)</f>
        <v>0</v>
      </c>
      <c r="BE62" s="321">
        <f>SUM(BE56:BE61)</f>
        <v>0</v>
      </c>
    </row>
    <row r="63" spans="1:80">
      <c r="E63" s="261"/>
    </row>
    <row r="64" spans="1:80">
      <c r="E64" s="261"/>
    </row>
    <row r="65" spans="5:5">
      <c r="E65" s="261"/>
    </row>
    <row r="66" spans="5:5">
      <c r="E66" s="261"/>
    </row>
    <row r="67" spans="5:5">
      <c r="E67" s="261"/>
    </row>
    <row r="68" spans="5:5">
      <c r="E68" s="261"/>
    </row>
    <row r="69" spans="5:5">
      <c r="E69" s="261"/>
    </row>
    <row r="70" spans="5:5">
      <c r="E70" s="261"/>
    </row>
    <row r="71" spans="5:5">
      <c r="E71" s="261"/>
    </row>
    <row r="72" spans="5:5">
      <c r="E72" s="261"/>
    </row>
    <row r="73" spans="5:5">
      <c r="E73" s="261"/>
    </row>
    <row r="74" spans="5:5">
      <c r="E74" s="261"/>
    </row>
    <row r="75" spans="5:5">
      <c r="E75" s="261"/>
    </row>
    <row r="76" spans="5:5">
      <c r="E76" s="261"/>
    </row>
    <row r="77" spans="5:5">
      <c r="E77" s="261"/>
    </row>
    <row r="78" spans="5:5">
      <c r="E78" s="261"/>
    </row>
    <row r="79" spans="5:5">
      <c r="E79" s="261"/>
    </row>
    <row r="80" spans="5:5">
      <c r="E80" s="261"/>
    </row>
    <row r="81" spans="1:7">
      <c r="E81" s="261"/>
    </row>
    <row r="82" spans="1:7">
      <c r="E82" s="261"/>
    </row>
    <row r="83" spans="1:7">
      <c r="E83" s="261"/>
    </row>
    <row r="84" spans="1:7">
      <c r="E84" s="261"/>
    </row>
    <row r="85" spans="1:7">
      <c r="E85" s="261"/>
    </row>
    <row r="86" spans="1:7">
      <c r="A86" s="311"/>
      <c r="B86" s="311"/>
      <c r="C86" s="311"/>
      <c r="D86" s="311"/>
      <c r="E86" s="311"/>
      <c r="F86" s="311"/>
      <c r="G86" s="311"/>
    </row>
    <row r="87" spans="1:7">
      <c r="A87" s="311"/>
      <c r="B87" s="311"/>
      <c r="C87" s="311"/>
      <c r="D87" s="311"/>
      <c r="E87" s="311"/>
      <c r="F87" s="311"/>
      <c r="G87" s="311"/>
    </row>
    <row r="88" spans="1:7">
      <c r="A88" s="311"/>
      <c r="B88" s="311"/>
      <c r="C88" s="311"/>
      <c r="D88" s="311"/>
      <c r="E88" s="311"/>
      <c r="F88" s="311"/>
      <c r="G88" s="311"/>
    </row>
    <row r="89" spans="1:7">
      <c r="A89" s="311"/>
      <c r="B89" s="311"/>
      <c r="C89" s="311"/>
      <c r="D89" s="311"/>
      <c r="E89" s="311"/>
      <c r="F89" s="311"/>
      <c r="G89" s="311"/>
    </row>
    <row r="90" spans="1:7">
      <c r="E90" s="261"/>
    </row>
    <row r="91" spans="1:7">
      <c r="E91" s="261"/>
    </row>
    <row r="92" spans="1:7">
      <c r="E92" s="261"/>
    </row>
    <row r="93" spans="1:7">
      <c r="E93" s="261"/>
    </row>
    <row r="94" spans="1:7">
      <c r="E94" s="261"/>
    </row>
    <row r="95" spans="1:7">
      <c r="E95" s="261"/>
    </row>
    <row r="96" spans="1:7">
      <c r="E96" s="261"/>
    </row>
    <row r="97" spans="5:5">
      <c r="E97" s="261"/>
    </row>
    <row r="98" spans="5:5">
      <c r="E98" s="261"/>
    </row>
    <row r="99" spans="5:5">
      <c r="E99" s="261"/>
    </row>
    <row r="100" spans="5:5">
      <c r="E100" s="261"/>
    </row>
    <row r="101" spans="5:5">
      <c r="E101" s="261"/>
    </row>
    <row r="102" spans="5:5">
      <c r="E102" s="261"/>
    </row>
    <row r="103" spans="5:5">
      <c r="E103" s="261"/>
    </row>
    <row r="104" spans="5:5">
      <c r="E104" s="261"/>
    </row>
    <row r="105" spans="5:5">
      <c r="E105" s="261"/>
    </row>
    <row r="106" spans="5:5">
      <c r="E106" s="261"/>
    </row>
    <row r="107" spans="5:5">
      <c r="E107" s="261"/>
    </row>
    <row r="108" spans="5:5">
      <c r="E108" s="261"/>
    </row>
    <row r="109" spans="5:5">
      <c r="E109" s="261"/>
    </row>
    <row r="110" spans="5:5">
      <c r="E110" s="261"/>
    </row>
    <row r="111" spans="5:5">
      <c r="E111" s="261"/>
    </row>
    <row r="112" spans="5:5">
      <c r="E112" s="261"/>
    </row>
    <row r="113" spans="1:7">
      <c r="E113" s="261"/>
    </row>
    <row r="114" spans="1:7">
      <c r="E114" s="261"/>
    </row>
    <row r="115" spans="1:7">
      <c r="E115" s="261"/>
    </row>
    <row r="116" spans="1:7">
      <c r="E116" s="261"/>
    </row>
    <row r="117" spans="1:7">
      <c r="E117" s="261"/>
    </row>
    <row r="118" spans="1:7">
      <c r="E118" s="261"/>
    </row>
    <row r="119" spans="1:7">
      <c r="E119" s="261"/>
    </row>
    <row r="120" spans="1:7">
      <c r="E120" s="261"/>
    </row>
    <row r="121" spans="1:7">
      <c r="A121" s="322"/>
      <c r="B121" s="322"/>
    </row>
    <row r="122" spans="1:7">
      <c r="A122" s="311"/>
      <c r="B122" s="311"/>
      <c r="C122" s="323"/>
      <c r="D122" s="323"/>
      <c r="E122" s="324"/>
      <c r="F122" s="323"/>
      <c r="G122" s="325"/>
    </row>
    <row r="123" spans="1:7">
      <c r="A123" s="326"/>
      <c r="B123" s="326"/>
      <c r="C123" s="311"/>
      <c r="D123" s="311"/>
      <c r="E123" s="327"/>
      <c r="F123" s="311"/>
      <c r="G123" s="311"/>
    </row>
    <row r="124" spans="1:7">
      <c r="A124" s="311"/>
      <c r="B124" s="311"/>
      <c r="C124" s="311"/>
      <c r="D124" s="311"/>
      <c r="E124" s="327"/>
      <c r="F124" s="311"/>
      <c r="G124" s="311"/>
    </row>
    <row r="125" spans="1:7">
      <c r="A125" s="311"/>
      <c r="B125" s="311"/>
      <c r="C125" s="311"/>
      <c r="D125" s="311"/>
      <c r="E125" s="327"/>
      <c r="F125" s="311"/>
      <c r="G125" s="311"/>
    </row>
    <row r="126" spans="1:7">
      <c r="A126" s="311"/>
      <c r="B126" s="311"/>
      <c r="C126" s="311"/>
      <c r="D126" s="311"/>
      <c r="E126" s="327"/>
      <c r="F126" s="311"/>
      <c r="G126" s="311"/>
    </row>
    <row r="127" spans="1:7">
      <c r="A127" s="311"/>
      <c r="B127" s="311"/>
      <c r="C127" s="311"/>
      <c r="D127" s="311"/>
      <c r="E127" s="327"/>
      <c r="F127" s="311"/>
      <c r="G127" s="311"/>
    </row>
    <row r="128" spans="1:7">
      <c r="A128" s="311"/>
      <c r="B128" s="311"/>
      <c r="C128" s="311"/>
      <c r="D128" s="311"/>
      <c r="E128" s="327"/>
      <c r="F128" s="311"/>
      <c r="G128" s="311"/>
    </row>
    <row r="129" spans="1:7">
      <c r="A129" s="311"/>
      <c r="B129" s="311"/>
      <c r="C129" s="311"/>
      <c r="D129" s="311"/>
      <c r="E129" s="327"/>
      <c r="F129" s="311"/>
      <c r="G129" s="311"/>
    </row>
    <row r="130" spans="1:7">
      <c r="A130" s="311"/>
      <c r="B130" s="311"/>
      <c r="C130" s="311"/>
      <c r="D130" s="311"/>
      <c r="E130" s="327"/>
      <c r="F130" s="311"/>
      <c r="G130" s="311"/>
    </row>
    <row r="131" spans="1:7">
      <c r="A131" s="311"/>
      <c r="B131" s="311"/>
      <c r="C131" s="311"/>
      <c r="D131" s="311"/>
      <c r="E131" s="327"/>
      <c r="F131" s="311"/>
      <c r="G131" s="311"/>
    </row>
    <row r="132" spans="1:7">
      <c r="A132" s="311"/>
      <c r="B132" s="311"/>
      <c r="C132" s="311"/>
      <c r="D132" s="311"/>
      <c r="E132" s="327"/>
      <c r="F132" s="311"/>
      <c r="G132" s="311"/>
    </row>
    <row r="133" spans="1:7">
      <c r="A133" s="311"/>
      <c r="B133" s="311"/>
      <c r="C133" s="311"/>
      <c r="D133" s="311"/>
      <c r="E133" s="327"/>
      <c r="F133" s="311"/>
      <c r="G133" s="311"/>
    </row>
    <row r="134" spans="1:7">
      <c r="A134" s="311"/>
      <c r="B134" s="311"/>
      <c r="C134" s="311"/>
      <c r="D134" s="311"/>
      <c r="E134" s="327"/>
      <c r="F134" s="311"/>
      <c r="G134" s="311"/>
    </row>
    <row r="135" spans="1:7">
      <c r="A135" s="311"/>
      <c r="B135" s="311"/>
      <c r="C135" s="311"/>
      <c r="D135" s="311"/>
      <c r="E135" s="327"/>
      <c r="F135" s="311"/>
      <c r="G135" s="311"/>
    </row>
  </sheetData>
  <mergeCells count="18">
    <mergeCell ref="C46:D46"/>
    <mergeCell ref="C49:D49"/>
    <mergeCell ref="C54:D54"/>
    <mergeCell ref="C33:D33"/>
    <mergeCell ref="C38:D38"/>
    <mergeCell ref="C39:D39"/>
    <mergeCell ref="C41:D41"/>
    <mergeCell ref="C28:D28"/>
    <mergeCell ref="C13:D13"/>
    <mergeCell ref="C15:D15"/>
    <mergeCell ref="C17:D17"/>
    <mergeCell ref="C20:D20"/>
    <mergeCell ref="C21:D21"/>
    <mergeCell ref="A1:G1"/>
    <mergeCell ref="A3:B3"/>
    <mergeCell ref="A4:B4"/>
    <mergeCell ref="E4:G4"/>
    <mergeCell ref="C9:D9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codeName="List29"/>
  <dimension ref="A1:BE51"/>
  <sheetViews>
    <sheetView topLeftCell="A34" zoomScaleNormal="100" workbookViewId="0"/>
  </sheetViews>
  <sheetFormatPr defaultRowHeight="12.75"/>
  <cols>
    <col min="1" max="1" width="2" style="1" customWidth="1"/>
    <col min="2" max="2" width="15" style="1" customWidth="1"/>
    <col min="3" max="3" width="15.85546875" style="1" customWidth="1"/>
    <col min="4" max="4" width="14.5703125" style="1" customWidth="1"/>
    <col min="5" max="5" width="13.5703125" style="1" customWidth="1"/>
    <col min="6" max="6" width="16.5703125" style="1" customWidth="1"/>
    <col min="7" max="7" width="15.28515625" style="1" customWidth="1"/>
    <col min="8" max="16384" width="9.140625" style="1"/>
  </cols>
  <sheetData>
    <row r="1" spans="1:57" ht="24.75" customHeight="1" thickBot="1">
      <c r="A1" s="101" t="s">
        <v>100</v>
      </c>
      <c r="B1" s="102"/>
      <c r="C1" s="102"/>
      <c r="D1" s="102"/>
      <c r="E1" s="102"/>
      <c r="F1" s="102"/>
      <c r="G1" s="102"/>
    </row>
    <row r="2" spans="1:57" ht="12.75" customHeight="1">
      <c r="A2" s="103" t="s">
        <v>32</v>
      </c>
      <c r="B2" s="104"/>
      <c r="C2" s="105" t="s">
        <v>905</v>
      </c>
      <c r="D2" s="105" t="s">
        <v>906</v>
      </c>
      <c r="E2" s="106"/>
      <c r="F2" s="107" t="s">
        <v>33</v>
      </c>
      <c r="G2" s="108"/>
    </row>
    <row r="3" spans="1:57" ht="3" hidden="1" customHeight="1">
      <c r="A3" s="109"/>
      <c r="B3" s="110"/>
      <c r="C3" s="111"/>
      <c r="D3" s="111"/>
      <c r="E3" s="112"/>
      <c r="F3" s="113"/>
      <c r="G3" s="114"/>
    </row>
    <row r="4" spans="1:57" ht="12" customHeight="1">
      <c r="A4" s="115" t="s">
        <v>34</v>
      </c>
      <c r="B4" s="110"/>
      <c r="C4" s="111"/>
      <c r="D4" s="111"/>
      <c r="E4" s="112"/>
      <c r="F4" s="113" t="s">
        <v>35</v>
      </c>
      <c r="G4" s="116"/>
    </row>
    <row r="5" spans="1:57" ht="12.95" customHeight="1">
      <c r="A5" s="117" t="s">
        <v>905</v>
      </c>
      <c r="B5" s="118"/>
      <c r="C5" s="119" t="s">
        <v>906</v>
      </c>
      <c r="D5" s="120"/>
      <c r="E5" s="118"/>
      <c r="F5" s="113" t="s">
        <v>36</v>
      </c>
      <c r="G5" s="114"/>
    </row>
    <row r="6" spans="1:57" ht="12.95" customHeight="1">
      <c r="A6" s="115" t="s">
        <v>37</v>
      </c>
      <c r="B6" s="110"/>
      <c r="C6" s="111"/>
      <c r="D6" s="111"/>
      <c r="E6" s="112"/>
      <c r="F6" s="121" t="s">
        <v>38</v>
      </c>
      <c r="G6" s="122"/>
      <c r="O6" s="123"/>
    </row>
    <row r="7" spans="1:57" ht="12.95" customHeight="1">
      <c r="A7" s="124" t="s">
        <v>102</v>
      </c>
      <c r="B7" s="125"/>
      <c r="C7" s="126" t="s">
        <v>103</v>
      </c>
      <c r="D7" s="127"/>
      <c r="E7" s="127"/>
      <c r="F7" s="128" t="s">
        <v>39</v>
      </c>
      <c r="G7" s="122">
        <f>IF(G6=0,,ROUND((F30+F32)/G6,1))</f>
        <v>0</v>
      </c>
    </row>
    <row r="8" spans="1:57">
      <c r="A8" s="129" t="s">
        <v>40</v>
      </c>
      <c r="B8" s="113"/>
      <c r="C8" s="130"/>
      <c r="D8" s="130"/>
      <c r="E8" s="131"/>
      <c r="F8" s="132" t="s">
        <v>41</v>
      </c>
      <c r="G8" s="133"/>
      <c r="H8" s="134"/>
      <c r="I8" s="135"/>
    </row>
    <row r="9" spans="1:57">
      <c r="A9" s="129" t="s">
        <v>42</v>
      </c>
      <c r="B9" s="113"/>
      <c r="C9" s="130"/>
      <c r="D9" s="130"/>
      <c r="E9" s="131"/>
      <c r="F9" s="113"/>
      <c r="G9" s="136"/>
      <c r="H9" s="137"/>
    </row>
    <row r="10" spans="1:57">
      <c r="A10" s="129" t="s">
        <v>43</v>
      </c>
      <c r="B10" s="113"/>
      <c r="C10" s="130"/>
      <c r="D10" s="130"/>
      <c r="E10" s="130"/>
      <c r="F10" s="138"/>
      <c r="G10" s="139"/>
      <c r="H10" s="140"/>
    </row>
    <row r="11" spans="1:57" ht="13.5" customHeight="1">
      <c r="A11" s="129" t="s">
        <v>44</v>
      </c>
      <c r="B11" s="113"/>
      <c r="C11" s="130"/>
      <c r="D11" s="130"/>
      <c r="E11" s="130"/>
      <c r="F11" s="141" t="s">
        <v>45</v>
      </c>
      <c r="G11" s="142"/>
      <c r="H11" s="137"/>
      <c r="BA11" s="143"/>
      <c r="BB11" s="143"/>
      <c r="BC11" s="143"/>
      <c r="BD11" s="143"/>
      <c r="BE11" s="143"/>
    </row>
    <row r="12" spans="1:57" ht="12.75" customHeight="1">
      <c r="A12" s="144" t="s">
        <v>46</v>
      </c>
      <c r="B12" s="110"/>
      <c r="C12" s="145"/>
      <c r="D12" s="145"/>
      <c r="E12" s="145"/>
      <c r="F12" s="146" t="s">
        <v>47</v>
      </c>
      <c r="G12" s="147"/>
      <c r="H12" s="137"/>
    </row>
    <row r="13" spans="1:57" ht="28.5" customHeight="1" thickBot="1">
      <c r="A13" s="148" t="s">
        <v>48</v>
      </c>
      <c r="B13" s="149"/>
      <c r="C13" s="149"/>
      <c r="D13" s="149"/>
      <c r="E13" s="150"/>
      <c r="F13" s="150"/>
      <c r="G13" s="151"/>
      <c r="H13" s="137"/>
    </row>
    <row r="14" spans="1:57" ht="17.25" customHeight="1" thickBot="1">
      <c r="A14" s="152" t="s">
        <v>49</v>
      </c>
      <c r="B14" s="153"/>
      <c r="C14" s="154"/>
      <c r="D14" s="155" t="s">
        <v>50</v>
      </c>
      <c r="E14" s="156"/>
      <c r="F14" s="156"/>
      <c r="G14" s="154"/>
    </row>
    <row r="15" spans="1:57" ht="15.95" customHeight="1">
      <c r="A15" s="157"/>
      <c r="B15" s="158" t="s">
        <v>51</v>
      </c>
      <c r="C15" s="159">
        <f>'SO 08 SO 08 Rek'!E8</f>
        <v>0</v>
      </c>
      <c r="D15" s="160" t="str">
        <f>'SO 08 SO 08 Rek'!A13</f>
        <v>Ztížené výrobní podmínky</v>
      </c>
      <c r="E15" s="161"/>
      <c r="F15" s="162"/>
      <c r="G15" s="159">
        <f>'SO 08 SO 08 Rek'!I13</f>
        <v>0</v>
      </c>
    </row>
    <row r="16" spans="1:57" ht="15.95" customHeight="1">
      <c r="A16" s="157" t="s">
        <v>52</v>
      </c>
      <c r="B16" s="158" t="s">
        <v>53</v>
      </c>
      <c r="C16" s="159">
        <f>'SO 08 SO 08 Rek'!F8</f>
        <v>0</v>
      </c>
      <c r="D16" s="109" t="str">
        <f>'SO 08 SO 08 Rek'!A14</f>
        <v>Oborová přirážka</v>
      </c>
      <c r="E16" s="163"/>
      <c r="F16" s="164"/>
      <c r="G16" s="159">
        <f>'SO 08 SO 08 Rek'!I14</f>
        <v>0</v>
      </c>
    </row>
    <row r="17" spans="1:7" ht="15.95" customHeight="1">
      <c r="A17" s="157" t="s">
        <v>54</v>
      </c>
      <c r="B17" s="158" t="s">
        <v>55</v>
      </c>
      <c r="C17" s="159">
        <f>'SO 08 SO 08 Rek'!H8</f>
        <v>0</v>
      </c>
      <c r="D17" s="109" t="str">
        <f>'SO 08 SO 08 Rek'!A15</f>
        <v>Přesun stavebních kapacit</v>
      </c>
      <c r="E17" s="163"/>
      <c r="F17" s="164"/>
      <c r="G17" s="159">
        <f>'SO 08 SO 08 Rek'!I15</f>
        <v>0</v>
      </c>
    </row>
    <row r="18" spans="1:7" ht="15.95" customHeight="1">
      <c r="A18" s="165" t="s">
        <v>56</v>
      </c>
      <c r="B18" s="166" t="s">
        <v>57</v>
      </c>
      <c r="C18" s="159">
        <f>'SO 08 SO 08 Rek'!G8</f>
        <v>0</v>
      </c>
      <c r="D18" s="109" t="str">
        <f>'SO 08 SO 08 Rek'!A16</f>
        <v>Mimostaveništní doprava</v>
      </c>
      <c r="E18" s="163"/>
      <c r="F18" s="164"/>
      <c r="G18" s="159">
        <f>'SO 08 SO 08 Rek'!I16</f>
        <v>0</v>
      </c>
    </row>
    <row r="19" spans="1:7" ht="15.95" customHeight="1">
      <c r="A19" s="167" t="s">
        <v>58</v>
      </c>
      <c r="B19" s="158"/>
      <c r="C19" s="159">
        <f>SUM(C15:C18)</f>
        <v>0</v>
      </c>
      <c r="D19" s="109" t="str">
        <f>'SO 08 SO 08 Rek'!A17</f>
        <v>Zařízení staveniště</v>
      </c>
      <c r="E19" s="163"/>
      <c r="F19" s="164"/>
      <c r="G19" s="159">
        <f>'SO 08 SO 08 Rek'!I17</f>
        <v>0</v>
      </c>
    </row>
    <row r="20" spans="1:7" ht="15.95" customHeight="1">
      <c r="A20" s="167"/>
      <c r="B20" s="158"/>
      <c r="C20" s="159"/>
      <c r="D20" s="109" t="str">
        <f>'SO 08 SO 08 Rek'!A18</f>
        <v>Provoz investora</v>
      </c>
      <c r="E20" s="163"/>
      <c r="F20" s="164"/>
      <c r="G20" s="159">
        <f>'SO 08 SO 08 Rek'!I18</f>
        <v>0</v>
      </c>
    </row>
    <row r="21" spans="1:7" ht="15.95" customHeight="1">
      <c r="A21" s="167" t="s">
        <v>29</v>
      </c>
      <c r="B21" s="158"/>
      <c r="C21" s="159">
        <f>'SO 08 SO 08 Rek'!I8</f>
        <v>0</v>
      </c>
      <c r="D21" s="109" t="str">
        <f>'SO 08 SO 08 Rek'!A19</f>
        <v>Kompletační činnost (IČD)</v>
      </c>
      <c r="E21" s="163"/>
      <c r="F21" s="164"/>
      <c r="G21" s="159">
        <f>'SO 08 SO 08 Rek'!I19</f>
        <v>0</v>
      </c>
    </row>
    <row r="22" spans="1:7" ht="15.95" customHeight="1">
      <c r="A22" s="168" t="s">
        <v>59</v>
      </c>
      <c r="B22" s="137"/>
      <c r="C22" s="159">
        <f>C19+C21</f>
        <v>0</v>
      </c>
      <c r="D22" s="109" t="s">
        <v>60</v>
      </c>
      <c r="E22" s="163"/>
      <c r="F22" s="164"/>
      <c r="G22" s="159">
        <f>G23-SUM(G15:G21)</f>
        <v>0</v>
      </c>
    </row>
    <row r="23" spans="1:7" ht="15.95" customHeight="1" thickBot="1">
      <c r="A23" s="169" t="s">
        <v>61</v>
      </c>
      <c r="B23" s="170"/>
      <c r="C23" s="171">
        <f>C22+G23</f>
        <v>0</v>
      </c>
      <c r="D23" s="172" t="s">
        <v>62</v>
      </c>
      <c r="E23" s="173"/>
      <c r="F23" s="174"/>
      <c r="G23" s="159">
        <f>'SO 08 SO 08 Rek'!H21</f>
        <v>0</v>
      </c>
    </row>
    <row r="24" spans="1:7">
      <c r="A24" s="175" t="s">
        <v>63</v>
      </c>
      <c r="B24" s="176"/>
      <c r="C24" s="177"/>
      <c r="D24" s="176" t="s">
        <v>64</v>
      </c>
      <c r="E24" s="176"/>
      <c r="F24" s="178" t="s">
        <v>65</v>
      </c>
      <c r="G24" s="179"/>
    </row>
    <row r="25" spans="1:7">
      <c r="A25" s="168" t="s">
        <v>66</v>
      </c>
      <c r="B25" s="137"/>
      <c r="C25" s="180"/>
      <c r="D25" s="137" t="s">
        <v>66</v>
      </c>
      <c r="F25" s="181" t="s">
        <v>66</v>
      </c>
      <c r="G25" s="182"/>
    </row>
    <row r="26" spans="1:7" ht="37.5" customHeight="1">
      <c r="A26" s="168" t="s">
        <v>67</v>
      </c>
      <c r="B26" s="183"/>
      <c r="C26" s="180"/>
      <c r="D26" s="137" t="s">
        <v>67</v>
      </c>
      <c r="F26" s="181" t="s">
        <v>67</v>
      </c>
      <c r="G26" s="182"/>
    </row>
    <row r="27" spans="1:7">
      <c r="A27" s="168"/>
      <c r="B27" s="184"/>
      <c r="C27" s="180"/>
      <c r="D27" s="137"/>
      <c r="F27" s="181"/>
      <c r="G27" s="182"/>
    </row>
    <row r="28" spans="1:7">
      <c r="A28" s="168" t="s">
        <v>68</v>
      </c>
      <c r="B28" s="137"/>
      <c r="C28" s="180"/>
      <c r="D28" s="181" t="s">
        <v>69</v>
      </c>
      <c r="E28" s="180"/>
      <c r="F28" s="185" t="s">
        <v>69</v>
      </c>
      <c r="G28" s="182"/>
    </row>
    <row r="29" spans="1:7" ht="69" customHeight="1">
      <c r="A29" s="168"/>
      <c r="B29" s="137"/>
      <c r="C29" s="186"/>
      <c r="D29" s="187"/>
      <c r="E29" s="186"/>
      <c r="F29" s="137"/>
      <c r="G29" s="182"/>
    </row>
    <row r="30" spans="1:7">
      <c r="A30" s="188" t="s">
        <v>11</v>
      </c>
      <c r="B30" s="189"/>
      <c r="C30" s="190">
        <v>21</v>
      </c>
      <c r="D30" s="189" t="s">
        <v>70</v>
      </c>
      <c r="E30" s="191"/>
      <c r="F30" s="192">
        <f>C23-F32</f>
        <v>0</v>
      </c>
      <c r="G30" s="193"/>
    </row>
    <row r="31" spans="1:7">
      <c r="A31" s="188" t="s">
        <v>71</v>
      </c>
      <c r="B31" s="189"/>
      <c r="C31" s="190">
        <f>C30</f>
        <v>21</v>
      </c>
      <c r="D31" s="189" t="s">
        <v>72</v>
      </c>
      <c r="E31" s="191"/>
      <c r="F31" s="192">
        <f>ROUND(PRODUCT(F30,C31/100),0)</f>
        <v>0</v>
      </c>
      <c r="G31" s="193"/>
    </row>
    <row r="32" spans="1:7">
      <c r="A32" s="188" t="s">
        <v>11</v>
      </c>
      <c r="B32" s="189"/>
      <c r="C32" s="190">
        <v>0</v>
      </c>
      <c r="D32" s="189" t="s">
        <v>72</v>
      </c>
      <c r="E32" s="191"/>
      <c r="F32" s="192">
        <v>0</v>
      </c>
      <c r="G32" s="193"/>
    </row>
    <row r="33" spans="1:8">
      <c r="A33" s="188" t="s">
        <v>71</v>
      </c>
      <c r="B33" s="194"/>
      <c r="C33" s="195">
        <f>C32</f>
        <v>0</v>
      </c>
      <c r="D33" s="189" t="s">
        <v>72</v>
      </c>
      <c r="E33" s="164"/>
      <c r="F33" s="192">
        <f>ROUND(PRODUCT(F32,C33/100),0)</f>
        <v>0</v>
      </c>
      <c r="G33" s="193"/>
    </row>
    <row r="34" spans="1:8" s="201" customFormat="1" ht="19.5" customHeight="1" thickBot="1">
      <c r="A34" s="196" t="s">
        <v>73</v>
      </c>
      <c r="B34" s="197"/>
      <c r="C34" s="197"/>
      <c r="D34" s="197"/>
      <c r="E34" s="198"/>
      <c r="F34" s="199">
        <f>ROUND(SUM(F30:F33),0)</f>
        <v>0</v>
      </c>
      <c r="G34" s="200"/>
    </row>
    <row r="36" spans="1:8">
      <c r="A36" s="2" t="s">
        <v>74</v>
      </c>
      <c r="B36" s="2"/>
      <c r="C36" s="2"/>
      <c r="D36" s="2"/>
      <c r="E36" s="2"/>
      <c r="F36" s="2"/>
      <c r="G36" s="2"/>
      <c r="H36" s="1" t="s">
        <v>1</v>
      </c>
    </row>
    <row r="37" spans="1:8" ht="14.25" customHeight="1">
      <c r="A37" s="2"/>
      <c r="B37" s="202"/>
      <c r="C37" s="202"/>
      <c r="D37" s="202"/>
      <c r="E37" s="202"/>
      <c r="F37" s="202"/>
      <c r="G37" s="202"/>
      <c r="H37" s="1" t="s">
        <v>1</v>
      </c>
    </row>
    <row r="38" spans="1:8" ht="12.75" customHeight="1">
      <c r="A38" s="203"/>
      <c r="B38" s="202"/>
      <c r="C38" s="202"/>
      <c r="D38" s="202"/>
      <c r="E38" s="202"/>
      <c r="F38" s="202"/>
      <c r="G38" s="202"/>
      <c r="H38" s="1" t="s">
        <v>1</v>
      </c>
    </row>
    <row r="39" spans="1:8">
      <c r="A39" s="203"/>
      <c r="B39" s="202"/>
      <c r="C39" s="202"/>
      <c r="D39" s="202"/>
      <c r="E39" s="202"/>
      <c r="F39" s="202"/>
      <c r="G39" s="202"/>
      <c r="H39" s="1" t="s">
        <v>1</v>
      </c>
    </row>
    <row r="40" spans="1:8">
      <c r="A40" s="203"/>
      <c r="B40" s="202"/>
      <c r="C40" s="202"/>
      <c r="D40" s="202"/>
      <c r="E40" s="202"/>
      <c r="F40" s="202"/>
      <c r="G40" s="202"/>
      <c r="H40" s="1" t="s">
        <v>1</v>
      </c>
    </row>
    <row r="41" spans="1:8">
      <c r="A41" s="203"/>
      <c r="B41" s="202"/>
      <c r="C41" s="202"/>
      <c r="D41" s="202"/>
      <c r="E41" s="202"/>
      <c r="F41" s="202"/>
      <c r="G41" s="202"/>
      <c r="H41" s="1" t="s">
        <v>1</v>
      </c>
    </row>
    <row r="42" spans="1:8">
      <c r="A42" s="203"/>
      <c r="B42" s="202"/>
      <c r="C42" s="202"/>
      <c r="D42" s="202"/>
      <c r="E42" s="202"/>
      <c r="F42" s="202"/>
      <c r="G42" s="202"/>
      <c r="H42" s="1" t="s">
        <v>1</v>
      </c>
    </row>
    <row r="43" spans="1:8">
      <c r="A43" s="203"/>
      <c r="B43" s="202"/>
      <c r="C43" s="202"/>
      <c r="D43" s="202"/>
      <c r="E43" s="202"/>
      <c r="F43" s="202"/>
      <c r="G43" s="202"/>
      <c r="H43" s="1" t="s">
        <v>1</v>
      </c>
    </row>
    <row r="44" spans="1:8" ht="12.75" customHeight="1">
      <c r="A44" s="203"/>
      <c r="B44" s="202"/>
      <c r="C44" s="202"/>
      <c r="D44" s="202"/>
      <c r="E44" s="202"/>
      <c r="F44" s="202"/>
      <c r="G44" s="202"/>
      <c r="H44" s="1" t="s">
        <v>1</v>
      </c>
    </row>
    <row r="45" spans="1:8" ht="12.75" customHeight="1">
      <c r="A45" s="203"/>
      <c r="B45" s="202"/>
      <c r="C45" s="202"/>
      <c r="D45" s="202"/>
      <c r="E45" s="202"/>
      <c r="F45" s="202"/>
      <c r="G45" s="202"/>
      <c r="H45" s="1" t="s">
        <v>1</v>
      </c>
    </row>
    <row r="46" spans="1:8">
      <c r="B46" s="204"/>
      <c r="C46" s="204"/>
      <c r="D46" s="204"/>
      <c r="E46" s="204"/>
      <c r="F46" s="204"/>
      <c r="G46" s="204"/>
    </row>
    <row r="47" spans="1:8">
      <c r="B47" s="204"/>
      <c r="C47" s="204"/>
      <c r="D47" s="204"/>
      <c r="E47" s="204"/>
      <c r="F47" s="204"/>
      <c r="G47" s="204"/>
    </row>
    <row r="48" spans="1:8">
      <c r="B48" s="204"/>
      <c r="C48" s="204"/>
      <c r="D48" s="204"/>
      <c r="E48" s="204"/>
      <c r="F48" s="204"/>
      <c r="G48" s="204"/>
    </row>
    <row r="49" spans="2:7">
      <c r="B49" s="204"/>
      <c r="C49" s="204"/>
      <c r="D49" s="204"/>
      <c r="E49" s="204"/>
      <c r="F49" s="204"/>
      <c r="G49" s="204"/>
    </row>
    <row r="50" spans="2:7">
      <c r="B50" s="204"/>
      <c r="C50" s="204"/>
      <c r="D50" s="204"/>
      <c r="E50" s="204"/>
      <c r="F50" s="204"/>
      <c r="G50" s="204"/>
    </row>
    <row r="51" spans="2:7">
      <c r="B51" s="204"/>
      <c r="C51" s="204"/>
      <c r="D51" s="204"/>
      <c r="E51" s="204"/>
      <c r="F51" s="204"/>
      <c r="G51" s="204"/>
    </row>
  </sheetData>
  <mergeCells count="18">
    <mergeCell ref="B46:G46"/>
    <mergeCell ref="B47:G47"/>
    <mergeCell ref="B48:G48"/>
    <mergeCell ref="B49:G49"/>
    <mergeCell ref="B50:G50"/>
    <mergeCell ref="B51:G51"/>
    <mergeCell ref="F30:G30"/>
    <mergeCell ref="F31:G31"/>
    <mergeCell ref="F32:G32"/>
    <mergeCell ref="F33:G33"/>
    <mergeCell ref="F34:G34"/>
    <mergeCell ref="B37:G45"/>
    <mergeCell ref="C8:E8"/>
    <mergeCell ref="C9:E9"/>
    <mergeCell ref="C10:E10"/>
    <mergeCell ref="C11:E11"/>
    <mergeCell ref="C12:E12"/>
    <mergeCell ref="A23:B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codeName="List39"/>
  <dimension ref="A1:BE72"/>
  <sheetViews>
    <sheetView workbookViewId="0">
      <selection sqref="A1:B1"/>
    </sheetView>
  </sheetViews>
  <sheetFormatPr defaultRowHeight="12.75"/>
  <cols>
    <col min="1" max="1" width="5.85546875" style="1" customWidth="1"/>
    <col min="2" max="2" width="6.140625" style="1" customWidth="1"/>
    <col min="3" max="3" width="11.42578125" style="1" customWidth="1"/>
    <col min="4" max="4" width="15.85546875" style="1" customWidth="1"/>
    <col min="5" max="5" width="11.28515625" style="1" customWidth="1"/>
    <col min="6" max="6" width="10.85546875" style="1" customWidth="1"/>
    <col min="7" max="7" width="11" style="1" customWidth="1"/>
    <col min="8" max="8" width="11.140625" style="1" customWidth="1"/>
    <col min="9" max="9" width="10.7109375" style="1" customWidth="1"/>
    <col min="10" max="16384" width="9.140625" style="1"/>
  </cols>
  <sheetData>
    <row r="1" spans="1:57" ht="13.5" thickTop="1">
      <c r="A1" s="205" t="s">
        <v>2</v>
      </c>
      <c r="B1" s="206"/>
      <c r="C1" s="207" t="s">
        <v>104</v>
      </c>
      <c r="D1" s="208"/>
      <c r="E1" s="209"/>
      <c r="F1" s="208"/>
      <c r="G1" s="210" t="s">
        <v>75</v>
      </c>
      <c r="H1" s="211" t="s">
        <v>905</v>
      </c>
      <c r="I1" s="212"/>
    </row>
    <row r="2" spans="1:57" ht="13.5" thickBot="1">
      <c r="A2" s="213" t="s">
        <v>76</v>
      </c>
      <c r="B2" s="214"/>
      <c r="C2" s="215" t="s">
        <v>907</v>
      </c>
      <c r="D2" s="216"/>
      <c r="E2" s="217"/>
      <c r="F2" s="216"/>
      <c r="G2" s="218" t="s">
        <v>906</v>
      </c>
      <c r="H2" s="219"/>
      <c r="I2" s="220"/>
    </row>
    <row r="3" spans="1:57" ht="13.5" thickTop="1">
      <c r="F3" s="137"/>
    </row>
    <row r="4" spans="1:57" ht="19.5" customHeight="1">
      <c r="A4" s="221" t="s">
        <v>77</v>
      </c>
      <c r="B4" s="222"/>
      <c r="C4" s="222"/>
      <c r="D4" s="222"/>
      <c r="E4" s="223"/>
      <c r="F4" s="222"/>
      <c r="G4" s="222"/>
      <c r="H4" s="222"/>
      <c r="I4" s="222"/>
    </row>
    <row r="5" spans="1:57" ht="13.5" thickBot="1"/>
    <row r="6" spans="1:57" s="137" customFormat="1" ht="13.5" thickBot="1">
      <c r="A6" s="224"/>
      <c r="B6" s="225" t="s">
        <v>78</v>
      </c>
      <c r="C6" s="225"/>
      <c r="D6" s="226"/>
      <c r="E6" s="227" t="s">
        <v>25</v>
      </c>
      <c r="F6" s="228" t="s">
        <v>26</v>
      </c>
      <c r="G6" s="228" t="s">
        <v>27</v>
      </c>
      <c r="H6" s="228" t="s">
        <v>28</v>
      </c>
      <c r="I6" s="229" t="s">
        <v>29</v>
      </c>
    </row>
    <row r="7" spans="1:57" s="137" customFormat="1" ht="13.5" thickBot="1">
      <c r="A7" s="328" t="str">
        <f>'SO 08 SO 08 Pol'!B7</f>
        <v>723</v>
      </c>
      <c r="B7" s="70" t="str">
        <f>'SO 08 SO 08 Pol'!C7</f>
        <v>Vnitřní plynovod</v>
      </c>
      <c r="D7" s="230"/>
      <c r="E7" s="329">
        <f>'SO 08 SO 08 Pol'!BA9</f>
        <v>0</v>
      </c>
      <c r="F7" s="330">
        <f>'SO 08 SO 08 Pol'!BB9</f>
        <v>0</v>
      </c>
      <c r="G7" s="330">
        <f>'SO 08 SO 08 Pol'!BC9</f>
        <v>0</v>
      </c>
      <c r="H7" s="330">
        <f>'SO 08 SO 08 Pol'!BD9</f>
        <v>0</v>
      </c>
      <c r="I7" s="331">
        <f>'SO 08 SO 08 Pol'!BE9</f>
        <v>0</v>
      </c>
    </row>
    <row r="8" spans="1:57" s="14" customFormat="1" ht="13.5" thickBot="1">
      <c r="A8" s="231"/>
      <c r="B8" s="232" t="s">
        <v>79</v>
      </c>
      <c r="C8" s="232"/>
      <c r="D8" s="233"/>
      <c r="E8" s="234">
        <f>SUM(E7:E7)</f>
        <v>0</v>
      </c>
      <c r="F8" s="235">
        <f>SUM(F7:F7)</f>
        <v>0</v>
      </c>
      <c r="G8" s="235">
        <f>SUM(G7:G7)</f>
        <v>0</v>
      </c>
      <c r="H8" s="235">
        <f>SUM(H7:H7)</f>
        <v>0</v>
      </c>
      <c r="I8" s="236">
        <f>SUM(I7:I7)</f>
        <v>0</v>
      </c>
    </row>
    <row r="9" spans="1:57">
      <c r="A9" s="137"/>
      <c r="B9" s="137"/>
      <c r="C9" s="137"/>
      <c r="D9" s="137"/>
      <c r="E9" s="137"/>
      <c r="F9" s="137"/>
      <c r="G9" s="137"/>
      <c r="H9" s="137"/>
      <c r="I9" s="137"/>
    </row>
    <row r="10" spans="1:57" ht="19.5" customHeight="1">
      <c r="A10" s="222" t="s">
        <v>80</v>
      </c>
      <c r="B10" s="222"/>
      <c r="C10" s="222"/>
      <c r="D10" s="222"/>
      <c r="E10" s="222"/>
      <c r="F10" s="222"/>
      <c r="G10" s="237"/>
      <c r="H10" s="222"/>
      <c r="I10" s="222"/>
      <c r="BA10" s="143"/>
      <c r="BB10" s="143"/>
      <c r="BC10" s="143"/>
      <c r="BD10" s="143"/>
      <c r="BE10" s="143"/>
    </row>
    <row r="11" spans="1:57" ht="13.5" thickBot="1"/>
    <row r="12" spans="1:57">
      <c r="A12" s="175" t="s">
        <v>81</v>
      </c>
      <c r="B12" s="176"/>
      <c r="C12" s="176"/>
      <c r="D12" s="238"/>
      <c r="E12" s="239" t="s">
        <v>82</v>
      </c>
      <c r="F12" s="240" t="s">
        <v>12</v>
      </c>
      <c r="G12" s="241" t="s">
        <v>83</v>
      </c>
      <c r="H12" s="242"/>
      <c r="I12" s="243" t="s">
        <v>82</v>
      </c>
    </row>
    <row r="13" spans="1:57">
      <c r="A13" s="167" t="s">
        <v>147</v>
      </c>
      <c r="B13" s="158"/>
      <c r="C13" s="158"/>
      <c r="D13" s="244"/>
      <c r="E13" s="245"/>
      <c r="F13" s="246"/>
      <c r="G13" s="247">
        <v>0</v>
      </c>
      <c r="H13" s="248"/>
      <c r="I13" s="249">
        <f>E13+F13*G13/100</f>
        <v>0</v>
      </c>
      <c r="BA13" s="1">
        <v>0</v>
      </c>
    </row>
    <row r="14" spans="1:57">
      <c r="A14" s="167" t="s">
        <v>148</v>
      </c>
      <c r="B14" s="158"/>
      <c r="C14" s="158"/>
      <c r="D14" s="244"/>
      <c r="E14" s="245"/>
      <c r="F14" s="246"/>
      <c r="G14" s="247">
        <v>0</v>
      </c>
      <c r="H14" s="248"/>
      <c r="I14" s="249">
        <f>E14+F14*G14/100</f>
        <v>0</v>
      </c>
      <c r="BA14" s="1">
        <v>0</v>
      </c>
    </row>
    <row r="15" spans="1:57">
      <c r="A15" s="167" t="s">
        <v>149</v>
      </c>
      <c r="B15" s="158"/>
      <c r="C15" s="158"/>
      <c r="D15" s="244"/>
      <c r="E15" s="245"/>
      <c r="F15" s="246"/>
      <c r="G15" s="247">
        <v>0</v>
      </c>
      <c r="H15" s="248"/>
      <c r="I15" s="249">
        <f>E15+F15*G15/100</f>
        <v>0</v>
      </c>
      <c r="BA15" s="1">
        <v>0</v>
      </c>
    </row>
    <row r="16" spans="1:57">
      <c r="A16" s="167" t="s">
        <v>150</v>
      </c>
      <c r="B16" s="158"/>
      <c r="C16" s="158"/>
      <c r="D16" s="244"/>
      <c r="E16" s="245"/>
      <c r="F16" s="246"/>
      <c r="G16" s="247">
        <v>0</v>
      </c>
      <c r="H16" s="248"/>
      <c r="I16" s="249">
        <f>E16+F16*G16/100</f>
        <v>0</v>
      </c>
      <c r="BA16" s="1">
        <v>0</v>
      </c>
    </row>
    <row r="17" spans="1:53">
      <c r="A17" s="167" t="s">
        <v>151</v>
      </c>
      <c r="B17" s="158"/>
      <c r="C17" s="158"/>
      <c r="D17" s="244"/>
      <c r="E17" s="245"/>
      <c r="F17" s="246"/>
      <c r="G17" s="247">
        <v>0</v>
      </c>
      <c r="H17" s="248"/>
      <c r="I17" s="249">
        <f>E17+F17*G17/100</f>
        <v>0</v>
      </c>
      <c r="BA17" s="1">
        <v>1</v>
      </c>
    </row>
    <row r="18" spans="1:53">
      <c r="A18" s="167" t="s">
        <v>152</v>
      </c>
      <c r="B18" s="158"/>
      <c r="C18" s="158"/>
      <c r="D18" s="244"/>
      <c r="E18" s="245"/>
      <c r="F18" s="246"/>
      <c r="G18" s="247">
        <v>0</v>
      </c>
      <c r="H18" s="248"/>
      <c r="I18" s="249">
        <f>E18+F18*G18/100</f>
        <v>0</v>
      </c>
      <c r="BA18" s="1">
        <v>1</v>
      </c>
    </row>
    <row r="19" spans="1:53">
      <c r="A19" s="167" t="s">
        <v>153</v>
      </c>
      <c r="B19" s="158"/>
      <c r="C19" s="158"/>
      <c r="D19" s="244"/>
      <c r="E19" s="245"/>
      <c r="F19" s="246"/>
      <c r="G19" s="247">
        <v>0</v>
      </c>
      <c r="H19" s="248"/>
      <c r="I19" s="249">
        <f>E19+F19*G19/100</f>
        <v>0</v>
      </c>
      <c r="BA19" s="1">
        <v>2</v>
      </c>
    </row>
    <row r="20" spans="1:53">
      <c r="A20" s="167" t="s">
        <v>154</v>
      </c>
      <c r="B20" s="158"/>
      <c r="C20" s="158"/>
      <c r="D20" s="244"/>
      <c r="E20" s="245"/>
      <c r="F20" s="246"/>
      <c r="G20" s="247">
        <v>0</v>
      </c>
      <c r="H20" s="248"/>
      <c r="I20" s="249">
        <f>E20+F20*G20/100</f>
        <v>0</v>
      </c>
      <c r="BA20" s="1">
        <v>2</v>
      </c>
    </row>
    <row r="21" spans="1:53" ht="13.5" thickBot="1">
      <c r="A21" s="250"/>
      <c r="B21" s="251" t="s">
        <v>84</v>
      </c>
      <c r="C21" s="252"/>
      <c r="D21" s="253"/>
      <c r="E21" s="254"/>
      <c r="F21" s="255"/>
      <c r="G21" s="255"/>
      <c r="H21" s="256">
        <f>SUM(I13:I20)</f>
        <v>0</v>
      </c>
      <c r="I21" s="257"/>
    </row>
    <row r="23" spans="1:53">
      <c r="B23" s="14"/>
      <c r="F23" s="258"/>
      <c r="G23" s="259"/>
      <c r="H23" s="259"/>
      <c r="I23" s="54"/>
    </row>
    <row r="24" spans="1:53">
      <c r="F24" s="258"/>
      <c r="G24" s="259"/>
      <c r="H24" s="259"/>
      <c r="I24" s="54"/>
    </row>
    <row r="25" spans="1:53">
      <c r="F25" s="258"/>
      <c r="G25" s="259"/>
      <c r="H25" s="259"/>
      <c r="I25" s="54"/>
    </row>
    <row r="26" spans="1:53">
      <c r="F26" s="258"/>
      <c r="G26" s="259"/>
      <c r="H26" s="259"/>
      <c r="I26" s="54"/>
    </row>
    <row r="27" spans="1:53">
      <c r="F27" s="258"/>
      <c r="G27" s="259"/>
      <c r="H27" s="259"/>
      <c r="I27" s="54"/>
    </row>
    <row r="28" spans="1:53">
      <c r="F28" s="258"/>
      <c r="G28" s="259"/>
      <c r="H28" s="259"/>
      <c r="I28" s="54"/>
    </row>
    <row r="29" spans="1:53">
      <c r="F29" s="258"/>
      <c r="G29" s="259"/>
      <c r="H29" s="259"/>
      <c r="I29" s="54"/>
    </row>
    <row r="30" spans="1:53">
      <c r="F30" s="258"/>
      <c r="G30" s="259"/>
      <c r="H30" s="259"/>
      <c r="I30" s="54"/>
    </row>
    <row r="31" spans="1:53">
      <c r="F31" s="258"/>
      <c r="G31" s="259"/>
      <c r="H31" s="259"/>
      <c r="I31" s="54"/>
    </row>
    <row r="32" spans="1:53">
      <c r="F32" s="258"/>
      <c r="G32" s="259"/>
      <c r="H32" s="259"/>
      <c r="I32" s="54"/>
    </row>
    <row r="33" spans="6:9">
      <c r="F33" s="258"/>
      <c r="G33" s="259"/>
      <c r="H33" s="259"/>
      <c r="I33" s="54"/>
    </row>
    <row r="34" spans="6:9">
      <c r="F34" s="258"/>
      <c r="G34" s="259"/>
      <c r="H34" s="259"/>
      <c r="I34" s="54"/>
    </row>
    <row r="35" spans="6:9">
      <c r="F35" s="258"/>
      <c r="G35" s="259"/>
      <c r="H35" s="259"/>
      <c r="I35" s="54"/>
    </row>
    <row r="36" spans="6:9">
      <c r="F36" s="258"/>
      <c r="G36" s="259"/>
      <c r="H36" s="259"/>
      <c r="I36" s="54"/>
    </row>
    <row r="37" spans="6:9">
      <c r="F37" s="258"/>
      <c r="G37" s="259"/>
      <c r="H37" s="259"/>
      <c r="I37" s="54"/>
    </row>
    <row r="38" spans="6:9">
      <c r="F38" s="258"/>
      <c r="G38" s="259"/>
      <c r="H38" s="259"/>
      <c r="I38" s="54"/>
    </row>
    <row r="39" spans="6:9">
      <c r="F39" s="258"/>
      <c r="G39" s="259"/>
      <c r="H39" s="259"/>
      <c r="I39" s="54"/>
    </row>
    <row r="40" spans="6:9">
      <c r="F40" s="258"/>
      <c r="G40" s="259"/>
      <c r="H40" s="259"/>
      <c r="I40" s="54"/>
    </row>
    <row r="41" spans="6:9">
      <c r="F41" s="258"/>
      <c r="G41" s="259"/>
      <c r="H41" s="259"/>
      <c r="I41" s="54"/>
    </row>
    <row r="42" spans="6:9">
      <c r="F42" s="258"/>
      <c r="G42" s="259"/>
      <c r="H42" s="259"/>
      <c r="I42" s="54"/>
    </row>
    <row r="43" spans="6:9">
      <c r="F43" s="258"/>
      <c r="G43" s="259"/>
      <c r="H43" s="259"/>
      <c r="I43" s="54"/>
    </row>
    <row r="44" spans="6:9">
      <c r="F44" s="258"/>
      <c r="G44" s="259"/>
      <c r="H44" s="259"/>
      <c r="I44" s="54"/>
    </row>
    <row r="45" spans="6:9">
      <c r="F45" s="258"/>
      <c r="G45" s="259"/>
      <c r="H45" s="259"/>
      <c r="I45" s="54"/>
    </row>
    <row r="46" spans="6:9">
      <c r="F46" s="258"/>
      <c r="G46" s="259"/>
      <c r="H46" s="259"/>
      <c r="I46" s="54"/>
    </row>
    <row r="47" spans="6:9">
      <c r="F47" s="258"/>
      <c r="G47" s="259"/>
      <c r="H47" s="259"/>
      <c r="I47" s="54"/>
    </row>
    <row r="48" spans="6:9">
      <c r="F48" s="258"/>
      <c r="G48" s="259"/>
      <c r="H48" s="259"/>
      <c r="I48" s="54"/>
    </row>
    <row r="49" spans="6:9">
      <c r="F49" s="258"/>
      <c r="G49" s="259"/>
      <c r="H49" s="259"/>
      <c r="I49" s="54"/>
    </row>
    <row r="50" spans="6:9">
      <c r="F50" s="258"/>
      <c r="G50" s="259"/>
      <c r="H50" s="259"/>
      <c r="I50" s="54"/>
    </row>
    <row r="51" spans="6:9">
      <c r="F51" s="258"/>
      <c r="G51" s="259"/>
      <c r="H51" s="259"/>
      <c r="I51" s="54"/>
    </row>
    <row r="52" spans="6:9">
      <c r="F52" s="258"/>
      <c r="G52" s="259"/>
      <c r="H52" s="259"/>
      <c r="I52" s="54"/>
    </row>
    <row r="53" spans="6:9">
      <c r="F53" s="258"/>
      <c r="G53" s="259"/>
      <c r="H53" s="259"/>
      <c r="I53" s="54"/>
    </row>
    <row r="54" spans="6:9">
      <c r="F54" s="258"/>
      <c r="G54" s="259"/>
      <c r="H54" s="259"/>
      <c r="I54" s="54"/>
    </row>
    <row r="55" spans="6:9">
      <c r="F55" s="258"/>
      <c r="G55" s="259"/>
      <c r="H55" s="259"/>
      <c r="I55" s="54"/>
    </row>
    <row r="56" spans="6:9">
      <c r="F56" s="258"/>
      <c r="G56" s="259"/>
      <c r="H56" s="259"/>
      <c r="I56" s="54"/>
    </row>
    <row r="57" spans="6:9">
      <c r="F57" s="258"/>
      <c r="G57" s="259"/>
      <c r="H57" s="259"/>
      <c r="I57" s="54"/>
    </row>
    <row r="58" spans="6:9">
      <c r="F58" s="258"/>
      <c r="G58" s="259"/>
      <c r="H58" s="259"/>
      <c r="I58" s="54"/>
    </row>
    <row r="59" spans="6:9">
      <c r="F59" s="258"/>
      <c r="G59" s="259"/>
      <c r="H59" s="259"/>
      <c r="I59" s="54"/>
    </row>
    <row r="60" spans="6:9">
      <c r="F60" s="258"/>
      <c r="G60" s="259"/>
      <c r="H60" s="259"/>
      <c r="I60" s="54"/>
    </row>
    <row r="61" spans="6:9">
      <c r="F61" s="258"/>
      <c r="G61" s="259"/>
      <c r="H61" s="259"/>
      <c r="I61" s="54"/>
    </row>
    <row r="62" spans="6:9">
      <c r="F62" s="258"/>
      <c r="G62" s="259"/>
      <c r="H62" s="259"/>
      <c r="I62" s="54"/>
    </row>
    <row r="63" spans="6:9">
      <c r="F63" s="258"/>
      <c r="G63" s="259"/>
      <c r="H63" s="259"/>
      <c r="I63" s="54"/>
    </row>
    <row r="64" spans="6:9">
      <c r="F64" s="258"/>
      <c r="G64" s="259"/>
      <c r="H64" s="259"/>
      <c r="I64" s="54"/>
    </row>
    <row r="65" spans="6:9">
      <c r="F65" s="258"/>
      <c r="G65" s="259"/>
      <c r="H65" s="259"/>
      <c r="I65" s="54"/>
    </row>
    <row r="66" spans="6:9">
      <c r="F66" s="258"/>
      <c r="G66" s="259"/>
      <c r="H66" s="259"/>
      <c r="I66" s="54"/>
    </row>
    <row r="67" spans="6:9">
      <c r="F67" s="258"/>
      <c r="G67" s="259"/>
      <c r="H67" s="259"/>
      <c r="I67" s="54"/>
    </row>
    <row r="68" spans="6:9">
      <c r="F68" s="258"/>
      <c r="G68" s="259"/>
      <c r="H68" s="259"/>
      <c r="I68" s="54"/>
    </row>
    <row r="69" spans="6:9">
      <c r="F69" s="258"/>
      <c r="G69" s="259"/>
      <c r="H69" s="259"/>
      <c r="I69" s="54"/>
    </row>
    <row r="70" spans="6:9">
      <c r="F70" s="258"/>
      <c r="G70" s="259"/>
      <c r="H70" s="259"/>
      <c r="I70" s="54"/>
    </row>
    <row r="71" spans="6:9">
      <c r="F71" s="258"/>
      <c r="G71" s="259"/>
      <c r="H71" s="259"/>
      <c r="I71" s="54"/>
    </row>
    <row r="72" spans="6:9">
      <c r="F72" s="258"/>
      <c r="G72" s="259"/>
      <c r="H72" s="259"/>
      <c r="I72" s="54"/>
    </row>
  </sheetData>
  <mergeCells count="4">
    <mergeCell ref="A1:B1"/>
    <mergeCell ref="A2:B2"/>
    <mergeCell ref="G2:I2"/>
    <mergeCell ref="H21:I21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codeName="List10"/>
  <dimension ref="A1:CB82"/>
  <sheetViews>
    <sheetView showGridLines="0" showZeros="0" zoomScaleNormal="100" zoomScaleSheetLayoutView="100" workbookViewId="0">
      <selection activeCell="J1" sqref="J1:J65536 K1:K65536"/>
    </sheetView>
  </sheetViews>
  <sheetFormatPr defaultRowHeight="12.75"/>
  <cols>
    <col min="1" max="1" width="4.42578125" style="261" customWidth="1"/>
    <col min="2" max="2" width="11.5703125" style="261" customWidth="1"/>
    <col min="3" max="3" width="40.42578125" style="261" customWidth="1"/>
    <col min="4" max="4" width="5.5703125" style="261" customWidth="1"/>
    <col min="5" max="5" width="8.5703125" style="275" customWidth="1"/>
    <col min="6" max="6" width="9.85546875" style="261" customWidth="1"/>
    <col min="7" max="7" width="13.85546875" style="261" customWidth="1"/>
    <col min="8" max="8" width="11.7109375" style="261" hidden="1" customWidth="1"/>
    <col min="9" max="9" width="11.5703125" style="261" hidden="1" customWidth="1"/>
    <col min="10" max="10" width="11" style="261" hidden="1" customWidth="1"/>
    <col min="11" max="11" width="10.42578125" style="261" hidden="1" customWidth="1"/>
    <col min="12" max="12" width="75.42578125" style="261" customWidth="1"/>
    <col min="13" max="13" width="45.28515625" style="261" customWidth="1"/>
    <col min="14" max="16384" width="9.140625" style="261"/>
  </cols>
  <sheetData>
    <row r="1" spans="1:80" ht="15.75">
      <c r="A1" s="260" t="s">
        <v>101</v>
      </c>
      <c r="B1" s="260"/>
      <c r="C1" s="260"/>
      <c r="D1" s="260"/>
      <c r="E1" s="260"/>
      <c r="F1" s="260"/>
      <c r="G1" s="260"/>
    </row>
    <row r="2" spans="1:80" ht="14.25" customHeight="1" thickBot="1">
      <c r="B2" s="262"/>
      <c r="C2" s="263"/>
      <c r="D2" s="263"/>
      <c r="E2" s="264"/>
      <c r="F2" s="263"/>
      <c r="G2" s="263"/>
    </row>
    <row r="3" spans="1:80" ht="13.5" thickTop="1">
      <c r="A3" s="205" t="s">
        <v>2</v>
      </c>
      <c r="B3" s="206"/>
      <c r="C3" s="207" t="s">
        <v>104</v>
      </c>
      <c r="D3" s="265"/>
      <c r="E3" s="266" t="s">
        <v>85</v>
      </c>
      <c r="F3" s="267" t="str">
        <f>'SO 08 SO 08 Rek'!H1</f>
        <v>SO 08</v>
      </c>
      <c r="G3" s="268"/>
    </row>
    <row r="4" spans="1:80" ht="13.5" thickBot="1">
      <c r="A4" s="269" t="s">
        <v>76</v>
      </c>
      <c r="B4" s="214"/>
      <c r="C4" s="215" t="s">
        <v>907</v>
      </c>
      <c r="D4" s="270"/>
      <c r="E4" s="271" t="str">
        <f>'SO 08 SO 08 Rek'!G2</f>
        <v>Přeložka plyn.potrubí</v>
      </c>
      <c r="F4" s="272"/>
      <c r="G4" s="273"/>
    </row>
    <row r="5" spans="1:80" ht="13.5" thickTop="1">
      <c r="A5" s="274"/>
      <c r="G5" s="276"/>
    </row>
    <row r="6" spans="1:80" ht="27" customHeight="1">
      <c r="A6" s="277" t="s">
        <v>86</v>
      </c>
      <c r="B6" s="278" t="s">
        <v>87</v>
      </c>
      <c r="C6" s="278" t="s">
        <v>88</v>
      </c>
      <c r="D6" s="278" t="s">
        <v>89</v>
      </c>
      <c r="E6" s="279" t="s">
        <v>90</v>
      </c>
      <c r="F6" s="278" t="s">
        <v>91</v>
      </c>
      <c r="G6" s="280" t="s">
        <v>92</v>
      </c>
      <c r="H6" s="281" t="s">
        <v>93</v>
      </c>
      <c r="I6" s="281" t="s">
        <v>94</v>
      </c>
      <c r="J6" s="281" t="s">
        <v>95</v>
      </c>
      <c r="K6" s="281" t="s">
        <v>96</v>
      </c>
    </row>
    <row r="7" spans="1:80">
      <c r="A7" s="282" t="s">
        <v>97</v>
      </c>
      <c r="B7" s="283" t="s">
        <v>908</v>
      </c>
      <c r="C7" s="284" t="s">
        <v>909</v>
      </c>
      <c r="D7" s="285"/>
      <c r="E7" s="286"/>
      <c r="F7" s="286"/>
      <c r="G7" s="287"/>
      <c r="H7" s="288"/>
      <c r="I7" s="289"/>
      <c r="J7" s="290"/>
      <c r="K7" s="291"/>
      <c r="O7" s="292">
        <v>1</v>
      </c>
    </row>
    <row r="8" spans="1:80" ht="22.5">
      <c r="A8" s="293">
        <v>1</v>
      </c>
      <c r="B8" s="294" t="s">
        <v>911</v>
      </c>
      <c r="C8" s="295" t="s">
        <v>912</v>
      </c>
      <c r="D8" s="296" t="s">
        <v>113</v>
      </c>
      <c r="E8" s="297">
        <v>1</v>
      </c>
      <c r="F8" s="297">
        <v>0</v>
      </c>
      <c r="G8" s="298">
        <f>E8*F8</f>
        <v>0</v>
      </c>
      <c r="H8" s="299">
        <v>0</v>
      </c>
      <c r="I8" s="300">
        <f>E8*H8</f>
        <v>0</v>
      </c>
      <c r="J8" s="299">
        <v>0</v>
      </c>
      <c r="K8" s="300">
        <f>E8*J8</f>
        <v>0</v>
      </c>
      <c r="O8" s="292">
        <v>2</v>
      </c>
      <c r="AA8" s="261">
        <v>1</v>
      </c>
      <c r="AB8" s="261">
        <v>7</v>
      </c>
      <c r="AC8" s="261">
        <v>7</v>
      </c>
      <c r="AZ8" s="261">
        <v>2</v>
      </c>
      <c r="BA8" s="261">
        <f>IF(AZ8=1,G8,0)</f>
        <v>0</v>
      </c>
      <c r="BB8" s="261">
        <f>IF(AZ8=2,G8,0)</f>
        <v>0</v>
      </c>
      <c r="BC8" s="261">
        <f>IF(AZ8=3,G8,0)</f>
        <v>0</v>
      </c>
      <c r="BD8" s="261">
        <f>IF(AZ8=4,G8,0)</f>
        <v>0</v>
      </c>
      <c r="BE8" s="261">
        <f>IF(AZ8=5,G8,0)</f>
        <v>0</v>
      </c>
      <c r="CA8" s="292">
        <v>1</v>
      </c>
      <c r="CB8" s="292">
        <v>7</v>
      </c>
    </row>
    <row r="9" spans="1:80">
      <c r="A9" s="312"/>
      <c r="B9" s="313" t="s">
        <v>99</v>
      </c>
      <c r="C9" s="314" t="s">
        <v>910</v>
      </c>
      <c r="D9" s="315"/>
      <c r="E9" s="316"/>
      <c r="F9" s="317"/>
      <c r="G9" s="318">
        <f>SUM(G7:G8)</f>
        <v>0</v>
      </c>
      <c r="H9" s="319"/>
      <c r="I9" s="320">
        <f>SUM(I7:I8)</f>
        <v>0</v>
      </c>
      <c r="J9" s="319"/>
      <c r="K9" s="320">
        <f>SUM(K7:K8)</f>
        <v>0</v>
      </c>
      <c r="O9" s="292">
        <v>4</v>
      </c>
      <c r="BA9" s="321">
        <f>SUM(BA7:BA8)</f>
        <v>0</v>
      </c>
      <c r="BB9" s="321">
        <f>SUM(BB7:BB8)</f>
        <v>0</v>
      </c>
      <c r="BC9" s="321">
        <f>SUM(BC7:BC8)</f>
        <v>0</v>
      </c>
      <c r="BD9" s="321">
        <f>SUM(BD7:BD8)</f>
        <v>0</v>
      </c>
      <c r="BE9" s="321">
        <f>SUM(BE7:BE8)</f>
        <v>0</v>
      </c>
    </row>
    <row r="10" spans="1:80">
      <c r="E10" s="261"/>
    </row>
    <row r="11" spans="1:80">
      <c r="E11" s="261"/>
    </row>
    <row r="12" spans="1:80">
      <c r="E12" s="261"/>
    </row>
    <row r="13" spans="1:80">
      <c r="E13" s="261"/>
    </row>
    <row r="14" spans="1:80">
      <c r="E14" s="261"/>
    </row>
    <row r="15" spans="1:80">
      <c r="E15" s="261"/>
    </row>
    <row r="16" spans="1:80">
      <c r="E16" s="261"/>
    </row>
    <row r="17" spans="5:5">
      <c r="E17" s="261"/>
    </row>
    <row r="18" spans="5:5">
      <c r="E18" s="261"/>
    </row>
    <row r="19" spans="5:5">
      <c r="E19" s="261"/>
    </row>
    <row r="20" spans="5:5">
      <c r="E20" s="261"/>
    </row>
    <row r="21" spans="5:5">
      <c r="E21" s="261"/>
    </row>
    <row r="22" spans="5:5">
      <c r="E22" s="261"/>
    </row>
    <row r="23" spans="5:5">
      <c r="E23" s="261"/>
    </row>
    <row r="24" spans="5:5">
      <c r="E24" s="261"/>
    </row>
    <row r="25" spans="5:5">
      <c r="E25" s="261"/>
    </row>
    <row r="26" spans="5:5">
      <c r="E26" s="261"/>
    </row>
    <row r="27" spans="5:5">
      <c r="E27" s="261"/>
    </row>
    <row r="28" spans="5:5">
      <c r="E28" s="261"/>
    </row>
    <row r="29" spans="5:5">
      <c r="E29" s="261"/>
    </row>
    <row r="30" spans="5:5">
      <c r="E30" s="261"/>
    </row>
    <row r="31" spans="5:5">
      <c r="E31" s="261"/>
    </row>
    <row r="32" spans="5:5">
      <c r="E32" s="261"/>
    </row>
    <row r="33" spans="1:7">
      <c r="A33" s="311"/>
      <c r="B33" s="311"/>
      <c r="C33" s="311"/>
      <c r="D33" s="311"/>
      <c r="E33" s="311"/>
      <c r="F33" s="311"/>
      <c r="G33" s="311"/>
    </row>
    <row r="34" spans="1:7">
      <c r="A34" s="311"/>
      <c r="B34" s="311"/>
      <c r="C34" s="311"/>
      <c r="D34" s="311"/>
      <c r="E34" s="311"/>
      <c r="F34" s="311"/>
      <c r="G34" s="311"/>
    </row>
    <row r="35" spans="1:7">
      <c r="A35" s="311"/>
      <c r="B35" s="311"/>
      <c r="C35" s="311"/>
      <c r="D35" s="311"/>
      <c r="E35" s="311"/>
      <c r="F35" s="311"/>
      <c r="G35" s="311"/>
    </row>
    <row r="36" spans="1:7">
      <c r="A36" s="311"/>
      <c r="B36" s="311"/>
      <c r="C36" s="311"/>
      <c r="D36" s="311"/>
      <c r="E36" s="311"/>
      <c r="F36" s="311"/>
      <c r="G36" s="311"/>
    </row>
    <row r="37" spans="1:7">
      <c r="E37" s="261"/>
    </row>
    <row r="38" spans="1:7">
      <c r="E38" s="261"/>
    </row>
    <row r="39" spans="1:7">
      <c r="E39" s="261"/>
    </row>
    <row r="40" spans="1:7">
      <c r="E40" s="261"/>
    </row>
    <row r="41" spans="1:7">
      <c r="E41" s="261"/>
    </row>
    <row r="42" spans="1:7">
      <c r="E42" s="261"/>
    </row>
    <row r="43" spans="1:7">
      <c r="E43" s="261"/>
    </row>
    <row r="44" spans="1:7">
      <c r="E44" s="261"/>
    </row>
    <row r="45" spans="1:7">
      <c r="E45" s="261"/>
    </row>
    <row r="46" spans="1:7">
      <c r="E46" s="261"/>
    </row>
    <row r="47" spans="1:7">
      <c r="E47" s="261"/>
    </row>
    <row r="48" spans="1:7">
      <c r="E48" s="261"/>
    </row>
    <row r="49" spans="5:5">
      <c r="E49" s="261"/>
    </row>
    <row r="50" spans="5:5">
      <c r="E50" s="261"/>
    </row>
    <row r="51" spans="5:5">
      <c r="E51" s="261"/>
    </row>
    <row r="52" spans="5:5">
      <c r="E52" s="261"/>
    </row>
    <row r="53" spans="5:5">
      <c r="E53" s="261"/>
    </row>
    <row r="54" spans="5:5">
      <c r="E54" s="261"/>
    </row>
    <row r="55" spans="5:5">
      <c r="E55" s="261"/>
    </row>
    <row r="56" spans="5:5">
      <c r="E56" s="261"/>
    </row>
    <row r="57" spans="5:5">
      <c r="E57" s="261"/>
    </row>
    <row r="58" spans="5:5">
      <c r="E58" s="261"/>
    </row>
    <row r="59" spans="5:5">
      <c r="E59" s="261"/>
    </row>
    <row r="60" spans="5:5">
      <c r="E60" s="261"/>
    </row>
    <row r="61" spans="5:5">
      <c r="E61" s="261"/>
    </row>
    <row r="62" spans="5:5">
      <c r="E62" s="261"/>
    </row>
    <row r="63" spans="5:5">
      <c r="E63" s="261"/>
    </row>
    <row r="64" spans="5:5">
      <c r="E64" s="261"/>
    </row>
    <row r="65" spans="1:7">
      <c r="E65" s="261"/>
    </row>
    <row r="66" spans="1:7">
      <c r="E66" s="261"/>
    </row>
    <row r="67" spans="1:7">
      <c r="E67" s="261"/>
    </row>
    <row r="68" spans="1:7">
      <c r="A68" s="322"/>
      <c r="B68" s="322"/>
    </row>
    <row r="69" spans="1:7">
      <c r="A69" s="311"/>
      <c r="B69" s="311"/>
      <c r="C69" s="323"/>
      <c r="D69" s="323"/>
      <c r="E69" s="324"/>
      <c r="F69" s="323"/>
      <c r="G69" s="325"/>
    </row>
    <row r="70" spans="1:7">
      <c r="A70" s="326"/>
      <c r="B70" s="326"/>
      <c r="C70" s="311"/>
      <c r="D70" s="311"/>
      <c r="E70" s="327"/>
      <c r="F70" s="311"/>
      <c r="G70" s="311"/>
    </row>
    <row r="71" spans="1:7">
      <c r="A71" s="311"/>
      <c r="B71" s="311"/>
      <c r="C71" s="311"/>
      <c r="D71" s="311"/>
      <c r="E71" s="327"/>
      <c r="F71" s="311"/>
      <c r="G71" s="311"/>
    </row>
    <row r="72" spans="1:7">
      <c r="A72" s="311"/>
      <c r="B72" s="311"/>
      <c r="C72" s="311"/>
      <c r="D72" s="311"/>
      <c r="E72" s="327"/>
      <c r="F72" s="311"/>
      <c r="G72" s="311"/>
    </row>
    <row r="73" spans="1:7">
      <c r="A73" s="311"/>
      <c r="B73" s="311"/>
      <c r="C73" s="311"/>
      <c r="D73" s="311"/>
      <c r="E73" s="327"/>
      <c r="F73" s="311"/>
      <c r="G73" s="311"/>
    </row>
    <row r="74" spans="1:7">
      <c r="A74" s="311"/>
      <c r="B74" s="311"/>
      <c r="C74" s="311"/>
      <c r="D74" s="311"/>
      <c r="E74" s="327"/>
      <c r="F74" s="311"/>
      <c r="G74" s="311"/>
    </row>
    <row r="75" spans="1:7">
      <c r="A75" s="311"/>
      <c r="B75" s="311"/>
      <c r="C75" s="311"/>
      <c r="D75" s="311"/>
      <c r="E75" s="327"/>
      <c r="F75" s="311"/>
      <c r="G75" s="311"/>
    </row>
    <row r="76" spans="1:7">
      <c r="A76" s="311"/>
      <c r="B76" s="311"/>
      <c r="C76" s="311"/>
      <c r="D76" s="311"/>
      <c r="E76" s="327"/>
      <c r="F76" s="311"/>
      <c r="G76" s="311"/>
    </row>
    <row r="77" spans="1:7">
      <c r="A77" s="311"/>
      <c r="B77" s="311"/>
      <c r="C77" s="311"/>
      <c r="D77" s="311"/>
      <c r="E77" s="327"/>
      <c r="F77" s="311"/>
      <c r="G77" s="311"/>
    </row>
    <row r="78" spans="1:7">
      <c r="A78" s="311"/>
      <c r="B78" s="311"/>
      <c r="C78" s="311"/>
      <c r="D78" s="311"/>
      <c r="E78" s="327"/>
      <c r="F78" s="311"/>
      <c r="G78" s="311"/>
    </row>
    <row r="79" spans="1:7">
      <c r="A79" s="311"/>
      <c r="B79" s="311"/>
      <c r="C79" s="311"/>
      <c r="D79" s="311"/>
      <c r="E79" s="327"/>
      <c r="F79" s="311"/>
      <c r="G79" s="311"/>
    </row>
    <row r="80" spans="1:7">
      <c r="A80" s="311"/>
      <c r="B80" s="311"/>
      <c r="C80" s="311"/>
      <c r="D80" s="311"/>
      <c r="E80" s="327"/>
      <c r="F80" s="311"/>
      <c r="G80" s="311"/>
    </row>
    <row r="81" spans="1:7">
      <c r="A81" s="311"/>
      <c r="B81" s="311"/>
      <c r="C81" s="311"/>
      <c r="D81" s="311"/>
      <c r="E81" s="327"/>
      <c r="F81" s="311"/>
      <c r="G81" s="311"/>
    </row>
    <row r="82" spans="1:7">
      <c r="A82" s="311"/>
      <c r="B82" s="311"/>
      <c r="C82" s="311"/>
      <c r="D82" s="311"/>
      <c r="E82" s="327"/>
      <c r="F82" s="311"/>
      <c r="G82" s="311"/>
    </row>
  </sheetData>
  <mergeCells count="4"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28</vt:i4>
      </vt:variant>
      <vt:variant>
        <vt:lpstr>Pojmenované oblasti</vt:lpstr>
      </vt:variant>
      <vt:variant>
        <vt:i4>67</vt:i4>
      </vt:variant>
    </vt:vector>
  </HeadingPairs>
  <TitlesOfParts>
    <vt:vector size="95" baseType="lpstr">
      <vt:lpstr>Stavba</vt:lpstr>
      <vt:lpstr>ON 00 ON 00 KL</vt:lpstr>
      <vt:lpstr>ON 00 ON 00 Rek</vt:lpstr>
      <vt:lpstr>ON 00 ON 00 Pol</vt:lpstr>
      <vt:lpstr>SO 01 SO 01 KL</vt:lpstr>
      <vt:lpstr>SO 01 SO 01 Rek</vt:lpstr>
      <vt:lpstr>SO 01 SO 01 Pol</vt:lpstr>
      <vt:lpstr>SO 02 SO 02.2 KL</vt:lpstr>
      <vt:lpstr>SO 02 SO 02.2 Rek</vt:lpstr>
      <vt:lpstr>SO 02 SO 02.2 Pol</vt:lpstr>
      <vt:lpstr>SO 03 SO 03 KL</vt:lpstr>
      <vt:lpstr>SO 03 SO 03 Rek</vt:lpstr>
      <vt:lpstr>SO 03 SO 03 Pol</vt:lpstr>
      <vt:lpstr>SO 04 SO 04 KL</vt:lpstr>
      <vt:lpstr>SO 04 SO 04 Rek</vt:lpstr>
      <vt:lpstr>SO 04 SO 04 Pol</vt:lpstr>
      <vt:lpstr>SO 05 SO 05 KL</vt:lpstr>
      <vt:lpstr>SO 05 SO 05 Rek</vt:lpstr>
      <vt:lpstr>SO 05 SO 05 Pol</vt:lpstr>
      <vt:lpstr>SO 06 SO 06 KL</vt:lpstr>
      <vt:lpstr>SO 06 SO 06 Rek</vt:lpstr>
      <vt:lpstr>SO 06 SO 06 Pol</vt:lpstr>
      <vt:lpstr>SO 07 SO 07 KL</vt:lpstr>
      <vt:lpstr>SO 07 SO 07 Rek</vt:lpstr>
      <vt:lpstr>SO 07 SO 07 Pol</vt:lpstr>
      <vt:lpstr>SO 08 SO 08 KL</vt:lpstr>
      <vt:lpstr>SO 08 SO 08 Rek</vt:lpstr>
      <vt:lpstr>SO 08 SO 08 Pol</vt:lpstr>
      <vt:lpstr>Stavba!CelkemObjekty</vt:lpstr>
      <vt:lpstr>Stavba!CisloStavby</vt:lpstr>
      <vt:lpstr>Stavba!dadresa</vt:lpstr>
      <vt:lpstr>Stavba!DIČ</vt:lpstr>
      <vt:lpstr>Stavba!dmisto</vt:lpstr>
      <vt:lpstr>Stavba!dpsc</vt:lpstr>
      <vt:lpstr>Stavba!IČO</vt:lpstr>
      <vt:lpstr>Stavba!NazevObjektu</vt:lpstr>
      <vt:lpstr>Stavba!NazevStavby</vt:lpstr>
      <vt:lpstr>'ON 00 ON 00 Pol'!Názvy_tisku</vt:lpstr>
      <vt:lpstr>'ON 00 ON 00 Rek'!Názvy_tisku</vt:lpstr>
      <vt:lpstr>'SO 01 SO 01 Pol'!Názvy_tisku</vt:lpstr>
      <vt:lpstr>'SO 01 SO 01 Rek'!Názvy_tisku</vt:lpstr>
      <vt:lpstr>'SO 02 SO 02.2 Pol'!Názvy_tisku</vt:lpstr>
      <vt:lpstr>'SO 02 SO 02.2 Rek'!Názvy_tisku</vt:lpstr>
      <vt:lpstr>'SO 03 SO 03 Pol'!Názvy_tisku</vt:lpstr>
      <vt:lpstr>'SO 03 SO 03 Rek'!Názvy_tisku</vt:lpstr>
      <vt:lpstr>'SO 04 SO 04 Pol'!Názvy_tisku</vt:lpstr>
      <vt:lpstr>'SO 04 SO 04 Rek'!Názvy_tisku</vt:lpstr>
      <vt:lpstr>'SO 05 SO 05 Pol'!Názvy_tisku</vt:lpstr>
      <vt:lpstr>'SO 05 SO 05 Rek'!Názvy_tisku</vt:lpstr>
      <vt:lpstr>'SO 06 SO 06 Pol'!Názvy_tisku</vt:lpstr>
      <vt:lpstr>'SO 06 SO 06 Rek'!Názvy_tisku</vt:lpstr>
      <vt:lpstr>'SO 07 SO 07 Pol'!Názvy_tisku</vt:lpstr>
      <vt:lpstr>'SO 07 SO 07 Rek'!Názvy_tisku</vt:lpstr>
      <vt:lpstr>'SO 08 SO 08 Pol'!Názvy_tisku</vt:lpstr>
      <vt:lpstr>'SO 08 SO 08 Rek'!Názvy_tisku</vt:lpstr>
      <vt:lpstr>Stavba!Objednatel</vt:lpstr>
      <vt:lpstr>Stavba!Objekt</vt:lpstr>
      <vt:lpstr>'ON 00 ON 00 KL'!Oblast_tisku</vt:lpstr>
      <vt:lpstr>'ON 00 ON 00 Pol'!Oblast_tisku</vt:lpstr>
      <vt:lpstr>'ON 00 ON 00 Rek'!Oblast_tisku</vt:lpstr>
      <vt:lpstr>'SO 01 SO 01 KL'!Oblast_tisku</vt:lpstr>
      <vt:lpstr>'SO 01 SO 01 Pol'!Oblast_tisku</vt:lpstr>
      <vt:lpstr>'SO 01 SO 01 Rek'!Oblast_tisku</vt:lpstr>
      <vt:lpstr>'SO 02 SO 02.2 KL'!Oblast_tisku</vt:lpstr>
      <vt:lpstr>'SO 02 SO 02.2 Pol'!Oblast_tisku</vt:lpstr>
      <vt:lpstr>'SO 02 SO 02.2 Rek'!Oblast_tisku</vt:lpstr>
      <vt:lpstr>'SO 03 SO 03 KL'!Oblast_tisku</vt:lpstr>
      <vt:lpstr>'SO 03 SO 03 Pol'!Oblast_tisku</vt:lpstr>
      <vt:lpstr>'SO 03 SO 03 Rek'!Oblast_tisku</vt:lpstr>
      <vt:lpstr>'SO 04 SO 04 KL'!Oblast_tisku</vt:lpstr>
      <vt:lpstr>'SO 04 SO 04 Pol'!Oblast_tisku</vt:lpstr>
      <vt:lpstr>'SO 04 SO 04 Rek'!Oblast_tisku</vt:lpstr>
      <vt:lpstr>'SO 05 SO 05 KL'!Oblast_tisku</vt:lpstr>
      <vt:lpstr>'SO 05 SO 05 Pol'!Oblast_tisku</vt:lpstr>
      <vt:lpstr>'SO 05 SO 05 Rek'!Oblast_tisku</vt:lpstr>
      <vt:lpstr>'SO 06 SO 06 KL'!Oblast_tisku</vt:lpstr>
      <vt:lpstr>'SO 06 SO 06 Pol'!Oblast_tisku</vt:lpstr>
      <vt:lpstr>'SO 06 SO 06 Rek'!Oblast_tisku</vt:lpstr>
      <vt:lpstr>'SO 07 SO 07 KL'!Oblast_tisku</vt:lpstr>
      <vt:lpstr>'SO 07 SO 07 Pol'!Oblast_tisku</vt:lpstr>
      <vt:lpstr>'SO 07 SO 07 Rek'!Oblast_tisku</vt:lpstr>
      <vt:lpstr>'SO 08 SO 08 KL'!Oblast_tisku</vt:lpstr>
      <vt:lpstr>'SO 08 SO 08 Pol'!Oblast_tisku</vt:lpstr>
      <vt:lpstr>'SO 08 SO 08 Rek'!Oblast_tisku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Stavba!SazbaDPH1</vt:lpstr>
      <vt:lpstr>Stavba!SazbaDPH2</vt:lpstr>
      <vt:lpstr>Stavba!SoucetDilu</vt:lpstr>
      <vt:lpstr>Stavba!StavbaCelkem</vt:lpstr>
      <vt:lpstr>Stavba!Zhotovitel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 Kročil</dc:creator>
  <cp:lastModifiedBy>Tomáš Kročil</cp:lastModifiedBy>
  <dcterms:created xsi:type="dcterms:W3CDTF">2014-12-11T11:51:50Z</dcterms:created>
  <dcterms:modified xsi:type="dcterms:W3CDTF">2014-12-11T12:03:44Z</dcterms:modified>
</cp:coreProperties>
</file>