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375" windowWidth="27240" windowHeight="14085"/>
  </bookViews>
  <sheets>
    <sheet name="Krycí list" sheetId="1" r:id="rId1"/>
    <sheet name="Rekapitulace" sheetId="2" r:id="rId2"/>
    <sheet name="Položky" sheetId="3" r:id="rId3"/>
  </sheets>
  <definedNames>
    <definedName name="cisloobjektu">'Krycí list'!$A$5</definedName>
    <definedName name="cislostavby">'Krycí list'!$A$7</definedName>
    <definedName name="Datum">'Krycí list'!$B$27</definedName>
    <definedName name="Dil">Rekapitulace!$A$6</definedName>
    <definedName name="Dodavka">Rekapitulace!$G$10</definedName>
    <definedName name="Dodavka0">Položky!#REF!</definedName>
    <definedName name="HSV">Rekapitulace!$E$10</definedName>
    <definedName name="HSV0">Položky!#REF!</definedName>
    <definedName name="HZS">Rekapitulace!$I$10</definedName>
    <definedName name="HZS0">Položky!#REF!</definedName>
    <definedName name="JKSO">'Krycí list'!$G$2</definedName>
    <definedName name="MJ">'Krycí list'!$G$5</definedName>
    <definedName name="Mont">Rekapitulace!$H$10</definedName>
    <definedName name="Montaz0">Položky!#REF!</definedName>
    <definedName name="NazevDilu">Rekapitulace!$B$6</definedName>
    <definedName name="nazevobjektu">'Krycí list'!$C$5</definedName>
    <definedName name="nazevstavby">'Krycí list'!$C$7</definedName>
    <definedName name="_xlnm.Print_Titles" localSheetId="2">Položky!$1:$6</definedName>
    <definedName name="_xlnm.Print_Titles" localSheetId="1">Rekapitulace!$1:$6</definedName>
    <definedName name="Objednatel">'Krycí list'!$C$10</definedName>
    <definedName name="_xlnm.Print_Area" localSheetId="0">'Krycí list'!$A$1:$G$45</definedName>
    <definedName name="_xlnm.Print_Area" localSheetId="2">Položky!$A$1:$G$63</definedName>
    <definedName name="_xlnm.Print_Area" localSheetId="1">Rekapitulace!$A$1:$I$24</definedName>
    <definedName name="PocetMJ">'Krycí list'!$G$6</definedName>
    <definedName name="Poznamka">'Krycí list'!$B$37</definedName>
    <definedName name="Projektant">'Krycí list'!$C$8</definedName>
    <definedName name="PSV">Rekapitulace!$F$10</definedName>
    <definedName name="PSV0">Položky!#REF!</definedName>
    <definedName name="SazbaDPH1">'Krycí list'!$C$30</definedName>
    <definedName name="SazbaDPH2">'Krycí list'!$C$32</definedName>
    <definedName name="SloupecCC">Položky!$G$6</definedName>
    <definedName name="SloupecCisloPol">Položky!$B$6</definedName>
    <definedName name="SloupecJC">Položky!$F$6</definedName>
    <definedName name="SloupecMJ">Položky!$D$6</definedName>
    <definedName name="SloupecMnozstvi">Položky!$E$6</definedName>
    <definedName name="SloupecNazPol">Položky!$C$6</definedName>
    <definedName name="SloupecPC">Položky!$A$6</definedName>
    <definedName name="solver_lin" localSheetId="2" hidden="1">0</definedName>
    <definedName name="solver_num" localSheetId="2" hidden="1">0</definedName>
    <definedName name="solver_opt" localSheetId="2" hidden="1">Položky!#REF!</definedName>
    <definedName name="solver_typ" localSheetId="2" hidden="1">1</definedName>
    <definedName name="solver_val" localSheetId="2" hidden="1">0</definedName>
    <definedName name="Typ">Položky!#REF!</definedName>
    <definedName name="VRN">Rekapitulace!$H$23</definedName>
    <definedName name="VRNKc">Rekapitulace!#REF!</definedName>
    <definedName name="VRNnazev">Rekapitulace!#REF!</definedName>
    <definedName name="VRNproc">Rekapitulace!#REF!</definedName>
    <definedName name="VRNzakl">Rekapitulace!#REF!</definedName>
    <definedName name="Zakazka">'Krycí list'!$G$11</definedName>
    <definedName name="Zaklad22">'Krycí list'!$F$32</definedName>
    <definedName name="Zaklad5">'Krycí list'!$F$30</definedName>
    <definedName name="Zhotovitel">'Krycí list'!$C$11:$E$11</definedName>
  </definedNames>
  <calcPr calcId="145621"/>
</workbook>
</file>

<file path=xl/calcChain.xml><?xml version="1.0" encoding="utf-8"?>
<calcChain xmlns="http://schemas.openxmlformats.org/spreadsheetml/2006/main">
  <c r="D21" i="1" l="1"/>
  <c r="D20" i="1"/>
  <c r="D19" i="1"/>
  <c r="D18" i="1"/>
  <c r="D17" i="1"/>
  <c r="D16" i="1"/>
  <c r="D15" i="1"/>
  <c r="BD62" i="3"/>
  <c r="BC62" i="3"/>
  <c r="BB62" i="3"/>
  <c r="BA62" i="3"/>
  <c r="G62" i="3"/>
  <c r="BE62" i="3" s="1"/>
  <c r="BE61" i="3"/>
  <c r="BC61" i="3"/>
  <c r="BB61" i="3"/>
  <c r="BA61" i="3"/>
  <c r="G61" i="3"/>
  <c r="BD61" i="3" s="1"/>
  <c r="BE60" i="3"/>
  <c r="BD60" i="3"/>
  <c r="BB60" i="3"/>
  <c r="BA60" i="3"/>
  <c r="G60" i="3"/>
  <c r="BC60" i="3" s="1"/>
  <c r="BE59" i="3"/>
  <c r="BD59" i="3"/>
  <c r="BB59" i="3"/>
  <c r="BA59" i="3"/>
  <c r="G59" i="3"/>
  <c r="BC59" i="3" s="1"/>
  <c r="BE58" i="3"/>
  <c r="BC58" i="3"/>
  <c r="BB58" i="3"/>
  <c r="BB63" i="3" s="1"/>
  <c r="F9" i="2" s="1"/>
  <c r="BA58" i="3"/>
  <c r="G58" i="3"/>
  <c r="BD58" i="3" s="1"/>
  <c r="BE57" i="3"/>
  <c r="BC57" i="3"/>
  <c r="BB57" i="3"/>
  <c r="BA57" i="3"/>
  <c r="G57" i="3"/>
  <c r="BD57" i="3" s="1"/>
  <c r="BE56" i="3"/>
  <c r="BC56" i="3"/>
  <c r="BB56" i="3"/>
  <c r="BA56" i="3"/>
  <c r="G56" i="3"/>
  <c r="BD56" i="3" s="1"/>
  <c r="B9" i="2"/>
  <c r="A9" i="2"/>
  <c r="C63" i="3"/>
  <c r="BE52" i="3"/>
  <c r="BC52" i="3"/>
  <c r="BB52" i="3"/>
  <c r="BA52" i="3"/>
  <c r="G52" i="3"/>
  <c r="BD52" i="3" s="1"/>
  <c r="BE51" i="3"/>
  <c r="BC51" i="3"/>
  <c r="BB51" i="3"/>
  <c r="BA51" i="3"/>
  <c r="G51" i="3"/>
  <c r="BD51" i="3" s="1"/>
  <c r="BE50" i="3"/>
  <c r="BC50" i="3"/>
  <c r="BB50" i="3"/>
  <c r="BA50" i="3"/>
  <c r="G50" i="3"/>
  <c r="BD50" i="3" s="1"/>
  <c r="BE49" i="3"/>
  <c r="BC49" i="3"/>
  <c r="BB49" i="3"/>
  <c r="BA49" i="3"/>
  <c r="G49" i="3"/>
  <c r="BD49" i="3" s="1"/>
  <c r="BE48" i="3"/>
  <c r="BC48" i="3"/>
  <c r="BB48" i="3"/>
  <c r="BA48" i="3"/>
  <c r="G48" i="3"/>
  <c r="BD48" i="3" s="1"/>
  <c r="BE47" i="3"/>
  <c r="BC47" i="3"/>
  <c r="BB47" i="3"/>
  <c r="BA47" i="3"/>
  <c r="G47" i="3"/>
  <c r="BD47" i="3" s="1"/>
  <c r="BE46" i="3"/>
  <c r="BC46" i="3"/>
  <c r="BB46" i="3"/>
  <c r="BA46" i="3"/>
  <c r="G46" i="3"/>
  <c r="BD46" i="3" s="1"/>
  <c r="BE45" i="3"/>
  <c r="BC45" i="3"/>
  <c r="BB45" i="3"/>
  <c r="BA45" i="3"/>
  <c r="G45" i="3"/>
  <c r="BD45" i="3" s="1"/>
  <c r="BE44" i="3"/>
  <c r="BC44" i="3"/>
  <c r="BB44" i="3"/>
  <c r="BA44" i="3"/>
  <c r="G44" i="3"/>
  <c r="BD44" i="3" s="1"/>
  <c r="BE43" i="3"/>
  <c r="BC43" i="3"/>
  <c r="BB43" i="3"/>
  <c r="BB53" i="3" s="1"/>
  <c r="F8" i="2" s="1"/>
  <c r="BA43" i="3"/>
  <c r="G43" i="3"/>
  <c r="BD43" i="3" s="1"/>
  <c r="BE42" i="3"/>
  <c r="BC42" i="3"/>
  <c r="BB42" i="3"/>
  <c r="BA42" i="3"/>
  <c r="G42" i="3"/>
  <c r="BD42" i="3" s="1"/>
  <c r="B8" i="2"/>
  <c r="A8" i="2"/>
  <c r="C53" i="3"/>
  <c r="BD38" i="3"/>
  <c r="BC38" i="3"/>
  <c r="BB38" i="3"/>
  <c r="BA38" i="3"/>
  <c r="G38" i="3"/>
  <c r="BE38" i="3" s="1"/>
  <c r="BD37" i="3"/>
  <c r="BC37" i="3"/>
  <c r="BB37" i="3"/>
  <c r="BA37" i="3"/>
  <c r="G37" i="3"/>
  <c r="BE37" i="3" s="1"/>
  <c r="BD36" i="3"/>
  <c r="BC36" i="3"/>
  <c r="BB36" i="3"/>
  <c r="BA36" i="3"/>
  <c r="G36" i="3"/>
  <c r="BE36" i="3" s="1"/>
  <c r="BD35" i="3"/>
  <c r="BC35" i="3"/>
  <c r="BB35" i="3"/>
  <c r="BA35" i="3"/>
  <c r="G35" i="3"/>
  <c r="BE35" i="3" s="1"/>
  <c r="BE34" i="3"/>
  <c r="BC34" i="3"/>
  <c r="BB34" i="3"/>
  <c r="BA34" i="3"/>
  <c r="G34" i="3"/>
  <c r="BD34" i="3" s="1"/>
  <c r="BE33" i="3"/>
  <c r="BC33" i="3"/>
  <c r="BB33" i="3"/>
  <c r="BA33" i="3"/>
  <c r="G33" i="3"/>
  <c r="BD33" i="3" s="1"/>
  <c r="BE32" i="3"/>
  <c r="BC32" i="3"/>
  <c r="BB32" i="3"/>
  <c r="BA32" i="3"/>
  <c r="G32" i="3"/>
  <c r="BD32" i="3" s="1"/>
  <c r="BE31" i="3"/>
  <c r="BC31" i="3"/>
  <c r="BB31" i="3"/>
  <c r="BA31" i="3"/>
  <c r="G31" i="3"/>
  <c r="BD31" i="3" s="1"/>
  <c r="BE30" i="3"/>
  <c r="BC30" i="3"/>
  <c r="BB30" i="3"/>
  <c r="BA30" i="3"/>
  <c r="G30" i="3"/>
  <c r="BD30" i="3" s="1"/>
  <c r="BE29" i="3"/>
  <c r="BC29" i="3"/>
  <c r="BB29" i="3"/>
  <c r="BA29" i="3"/>
  <c r="G29" i="3"/>
  <c r="BD29" i="3" s="1"/>
  <c r="BE28" i="3"/>
  <c r="BC28" i="3"/>
  <c r="BB28" i="3"/>
  <c r="BA28" i="3"/>
  <c r="G28" i="3"/>
  <c r="BD28" i="3" s="1"/>
  <c r="BE27" i="3"/>
  <c r="BC27" i="3"/>
  <c r="BB27" i="3"/>
  <c r="BA27" i="3"/>
  <c r="G27" i="3"/>
  <c r="BD27" i="3" s="1"/>
  <c r="BE26" i="3"/>
  <c r="BC26" i="3"/>
  <c r="BB26" i="3"/>
  <c r="BA26" i="3"/>
  <c r="G26" i="3"/>
  <c r="BD26" i="3" s="1"/>
  <c r="BE25" i="3"/>
  <c r="BD25" i="3"/>
  <c r="BB25" i="3"/>
  <c r="BA25" i="3"/>
  <c r="G25" i="3"/>
  <c r="BC25" i="3" s="1"/>
  <c r="BE24" i="3"/>
  <c r="BD24" i="3"/>
  <c r="BB24" i="3"/>
  <c r="BA24" i="3"/>
  <c r="G24" i="3"/>
  <c r="BC24" i="3" s="1"/>
  <c r="BE23" i="3"/>
  <c r="BD23" i="3"/>
  <c r="BB23" i="3"/>
  <c r="BA23" i="3"/>
  <c r="G23" i="3"/>
  <c r="BC23" i="3" s="1"/>
  <c r="BE22" i="3"/>
  <c r="BD22" i="3"/>
  <c r="BB22" i="3"/>
  <c r="BA22" i="3"/>
  <c r="G22" i="3"/>
  <c r="BC22" i="3" s="1"/>
  <c r="BE21" i="3"/>
  <c r="BC21" i="3"/>
  <c r="BB21" i="3"/>
  <c r="BA21" i="3"/>
  <c r="G21" i="3"/>
  <c r="BD21" i="3" s="1"/>
  <c r="BE20" i="3"/>
  <c r="BC20" i="3"/>
  <c r="BB20" i="3"/>
  <c r="BA20" i="3"/>
  <c r="G20" i="3"/>
  <c r="BD20" i="3" s="1"/>
  <c r="BE19" i="3"/>
  <c r="BC19" i="3"/>
  <c r="BB19" i="3"/>
  <c r="BA19" i="3"/>
  <c r="G19" i="3"/>
  <c r="BD19" i="3" s="1"/>
  <c r="BE18" i="3"/>
  <c r="BC18" i="3"/>
  <c r="BB18" i="3"/>
  <c r="BA18" i="3"/>
  <c r="G18" i="3"/>
  <c r="BD18" i="3" s="1"/>
  <c r="BE17" i="3"/>
  <c r="BC17" i="3"/>
  <c r="BB17" i="3"/>
  <c r="BA17" i="3"/>
  <c r="G17" i="3"/>
  <c r="BD17" i="3" s="1"/>
  <c r="BE16" i="3"/>
  <c r="BC16" i="3"/>
  <c r="BB16" i="3"/>
  <c r="BA16" i="3"/>
  <c r="G16" i="3"/>
  <c r="BD16" i="3" s="1"/>
  <c r="BE15" i="3"/>
  <c r="BC15" i="3"/>
  <c r="BB15" i="3"/>
  <c r="BA15" i="3"/>
  <c r="G15" i="3"/>
  <c r="BD15" i="3" s="1"/>
  <c r="BE14" i="3"/>
  <c r="BC14" i="3"/>
  <c r="BB14" i="3"/>
  <c r="BA14" i="3"/>
  <c r="G14" i="3"/>
  <c r="BD14" i="3" s="1"/>
  <c r="BE13" i="3"/>
  <c r="BC13" i="3"/>
  <c r="BB13" i="3"/>
  <c r="BA13" i="3"/>
  <c r="G13" i="3"/>
  <c r="BD13" i="3" s="1"/>
  <c r="BE12" i="3"/>
  <c r="BC12" i="3"/>
  <c r="BB12" i="3"/>
  <c r="BA12" i="3"/>
  <c r="G12" i="3"/>
  <c r="BD12" i="3" s="1"/>
  <c r="BE11" i="3"/>
  <c r="BC11" i="3"/>
  <c r="BB11" i="3"/>
  <c r="BA11" i="3"/>
  <c r="G11" i="3"/>
  <c r="BD11" i="3" s="1"/>
  <c r="BE10" i="3"/>
  <c r="BC10" i="3"/>
  <c r="BB10" i="3"/>
  <c r="BA10" i="3"/>
  <c r="G10" i="3"/>
  <c r="BD10" i="3" s="1"/>
  <c r="BE9" i="3"/>
  <c r="BC9" i="3"/>
  <c r="BB9" i="3"/>
  <c r="BA9" i="3"/>
  <c r="G9" i="3"/>
  <c r="BD9" i="3" s="1"/>
  <c r="BE8" i="3"/>
  <c r="BC8" i="3"/>
  <c r="BB8" i="3"/>
  <c r="BA8" i="3"/>
  <c r="G8" i="3"/>
  <c r="BD8" i="3" s="1"/>
  <c r="B7" i="2"/>
  <c r="A7" i="2"/>
  <c r="C39" i="3"/>
  <c r="E4" i="3"/>
  <c r="C4" i="3"/>
  <c r="F3" i="3"/>
  <c r="C3" i="3"/>
  <c r="C2" i="2"/>
  <c r="C1" i="2"/>
  <c r="C33" i="1"/>
  <c r="F33" i="1" s="1"/>
  <c r="C31" i="1"/>
  <c r="C9" i="1"/>
  <c r="D2" i="1"/>
  <c r="C2" i="1"/>
  <c r="BB39" i="3" l="1"/>
  <c r="F7" i="2" s="1"/>
  <c r="F10" i="2" s="1"/>
  <c r="C16" i="1" s="1"/>
  <c r="BA63" i="3"/>
  <c r="E9" i="2" s="1"/>
  <c r="BA53" i="3"/>
  <c r="E8" i="2" s="1"/>
  <c r="G39" i="3"/>
  <c r="BD39" i="3"/>
  <c r="H7" i="2" s="1"/>
  <c r="BE39" i="3"/>
  <c r="I7" i="2" s="1"/>
  <c r="BC39" i="3"/>
  <c r="G7" i="2" s="1"/>
  <c r="BA39" i="3"/>
  <c r="E7" i="2" s="1"/>
  <c r="E10" i="2" s="1"/>
  <c r="G18" i="2" s="1"/>
  <c r="I18" i="2" s="1"/>
  <c r="G18" i="1" s="1"/>
  <c r="BC53" i="3"/>
  <c r="G8" i="2" s="1"/>
  <c r="BC63" i="3"/>
  <c r="G9" i="2" s="1"/>
  <c r="G53" i="3"/>
  <c r="BD53" i="3"/>
  <c r="H8" i="2" s="1"/>
  <c r="BE53" i="3"/>
  <c r="I8" i="2" s="1"/>
  <c r="G63" i="3"/>
  <c r="BD63" i="3"/>
  <c r="H9" i="2" s="1"/>
  <c r="BE63" i="3"/>
  <c r="I9" i="2" s="1"/>
  <c r="G15" i="2"/>
  <c r="I15" i="2" s="1"/>
  <c r="G16" i="2" l="1"/>
  <c r="I16" i="2" s="1"/>
  <c r="G16" i="1" s="1"/>
  <c r="G17" i="2"/>
  <c r="I17" i="2" s="1"/>
  <c r="G17" i="1" s="1"/>
  <c r="C15" i="1"/>
  <c r="G10" i="2"/>
  <c r="I10" i="2"/>
  <c r="C21" i="1" s="1"/>
  <c r="H10" i="2"/>
  <c r="G15" i="1"/>
  <c r="C17" i="1" l="1"/>
  <c r="G19" i="2"/>
  <c r="I19" i="2" s="1"/>
  <c r="G20" i="2"/>
  <c r="I20" i="2" s="1"/>
  <c r="G20" i="1" s="1"/>
  <c r="C18" i="1"/>
  <c r="G22" i="2"/>
  <c r="I22" i="2" s="1"/>
  <c r="G21" i="2"/>
  <c r="I21" i="2" s="1"/>
  <c r="G21" i="1" s="1"/>
  <c r="G19" i="1" l="1"/>
  <c r="H23" i="2"/>
  <c r="G23" i="1" s="1"/>
  <c r="G22" i="1" s="1"/>
  <c r="C19" i="1"/>
  <c r="C22" i="1" s="1"/>
  <c r="C23" i="1" l="1"/>
  <c r="F30" i="1" s="1"/>
  <c r="F31" i="1" s="1"/>
  <c r="F34" i="1" s="1"/>
  <c r="G7" i="1"/>
</calcChain>
</file>

<file path=xl/sharedStrings.xml><?xml version="1.0" encoding="utf-8"?>
<sst xmlns="http://schemas.openxmlformats.org/spreadsheetml/2006/main" count="275" uniqueCount="202">
  <si>
    <t>Rozpočet</t>
  </si>
  <si>
    <t xml:space="preserve">JKSO </t>
  </si>
  <si>
    <t>Objekt</t>
  </si>
  <si>
    <t>Název objektu</t>
  </si>
  <si>
    <t xml:space="preserve">SKP </t>
  </si>
  <si>
    <t xml:space="preserve"> </t>
  </si>
  <si>
    <t>Měrná jednotka</t>
  </si>
  <si>
    <t>Stavba</t>
  </si>
  <si>
    <t>Název stavby</t>
  </si>
  <si>
    <t>Počet jednotek</t>
  </si>
  <si>
    <t>Náklady na m.j.</t>
  </si>
  <si>
    <t>Projektant</t>
  </si>
  <si>
    <t>Typ rozpočtu</t>
  </si>
  <si>
    <t>Zpracovatel projektu</t>
  </si>
  <si>
    <t>Objednatel</t>
  </si>
  <si>
    <t>Dodavatel</t>
  </si>
  <si>
    <t xml:space="preserve">Zakázkové číslo </t>
  </si>
  <si>
    <t>Rozpočtoval</t>
  </si>
  <si>
    <t>Počet listů</t>
  </si>
  <si>
    <t>ROZPOČTOVÉ NÁKLADY</t>
  </si>
  <si>
    <t>Základní rozpočtové náklady</t>
  </si>
  <si>
    <t>Ostatní rozpočtové náklady</t>
  </si>
  <si>
    <t>HSV celkem</t>
  </si>
  <si>
    <t>Z</t>
  </si>
  <si>
    <t>PSV celkem</t>
  </si>
  <si>
    <t>R</t>
  </si>
  <si>
    <t>M práce celkem</t>
  </si>
  <si>
    <t>N</t>
  </si>
  <si>
    <t>M dodávky celkem</t>
  </si>
  <si>
    <t>ZRN celkem</t>
  </si>
  <si>
    <t>HZS</t>
  </si>
  <si>
    <t>ZRN+HZS</t>
  </si>
  <si>
    <t>Ostatní náklady neuvedené</t>
  </si>
  <si>
    <t>ZRN+ost.náklady+HZS</t>
  </si>
  <si>
    <t>Ostatní náklady celkem</t>
  </si>
  <si>
    <t>Vypracoval</t>
  </si>
  <si>
    <t>Za zhotovitele</t>
  </si>
  <si>
    <t>Za objednatele</t>
  </si>
  <si>
    <t>Jméno :</t>
  </si>
  <si>
    <t>Datum :</t>
  </si>
  <si>
    <t>Podpis :</t>
  </si>
  <si>
    <t>Podpis:</t>
  </si>
  <si>
    <t>Základ pro DPH</t>
  </si>
  <si>
    <t xml:space="preserve">%  </t>
  </si>
  <si>
    <t>DPH</t>
  </si>
  <si>
    <t xml:space="preserve">% </t>
  </si>
  <si>
    <t>CENA ZA OBJEKT CELKEM</t>
  </si>
  <si>
    <t>Poznámka :</t>
  </si>
  <si>
    <t>Stavba :</t>
  </si>
  <si>
    <t>Rozpočet :</t>
  </si>
  <si>
    <t>Objekt :</t>
  </si>
  <si>
    <t>REKAPITULACE  STAVEBNÍCH  DÍLŮ</t>
  </si>
  <si>
    <t>Stavební díl</t>
  </si>
  <si>
    <t>HSV</t>
  </si>
  <si>
    <t>PSV</t>
  </si>
  <si>
    <t>Dodávka</t>
  </si>
  <si>
    <t>Montáž</t>
  </si>
  <si>
    <t>CELKEM  OBJEKT</t>
  </si>
  <si>
    <t>VEDLEJŠÍ ROZPOČTOVÉ  NÁKLADY</t>
  </si>
  <si>
    <t>Název VRN</t>
  </si>
  <si>
    <t>Kč</t>
  </si>
  <si>
    <t>%</t>
  </si>
  <si>
    <t>Základna</t>
  </si>
  <si>
    <t>CELKEM VRN</t>
  </si>
  <si>
    <t xml:space="preserve">Položkový rozpočet </t>
  </si>
  <si>
    <t>Rozpočet:</t>
  </si>
  <si>
    <t>P.č.</t>
  </si>
  <si>
    <t>Číslo položky</t>
  </si>
  <si>
    <t>Název položky</t>
  </si>
  <si>
    <t>MJ</t>
  </si>
  <si>
    <t>množství</t>
  </si>
  <si>
    <t>cena / MJ</t>
  </si>
  <si>
    <t>celkem (Kč)</t>
  </si>
  <si>
    <t>Díl:</t>
  </si>
  <si>
    <t>Celkem za</t>
  </si>
  <si>
    <t>N333</t>
  </si>
  <si>
    <t>Obec Hrubčice - ZTV v lokalitě Trávníky</t>
  </si>
  <si>
    <t>SO 06</t>
  </si>
  <si>
    <t>SO 06 -  Veřejné osvětlení a rozhlas</t>
  </si>
  <si>
    <t>m</t>
  </si>
  <si>
    <t>M21</t>
  </si>
  <si>
    <t>Elektromontáže</t>
  </si>
  <si>
    <t>210010135R00</t>
  </si>
  <si>
    <t xml:space="preserve">Trubka ochranná z PE, uložená pevně, DN do 80 mm </t>
  </si>
  <si>
    <t>210100251R00</t>
  </si>
  <si>
    <t xml:space="preserve">Ukončení celoplast. kabelů zákl./pás.do 4x10 mm2 </t>
  </si>
  <si>
    <t>kus</t>
  </si>
  <si>
    <t>210100258R00</t>
  </si>
  <si>
    <t xml:space="preserve">Ukončení celoplast. kabelů zákl./pás.do 5x4 mm2 </t>
  </si>
  <si>
    <t>210120001R00</t>
  </si>
  <si>
    <t xml:space="preserve">Pojistka závitová do 500V E 27 do 25A </t>
  </si>
  <si>
    <t>210120131R00</t>
  </si>
  <si>
    <t xml:space="preserve">Skříň pojistková  SP100 </t>
  </si>
  <si>
    <t>210202011R00</t>
  </si>
  <si>
    <t xml:space="preserve">Svítidlo výbojkové   na výložník </t>
  </si>
  <si>
    <t>210204011RS2</t>
  </si>
  <si>
    <t>Stožár osvětlovací ocelový včetně nákladů na autojeřáb</t>
  </si>
  <si>
    <t>210204201R00</t>
  </si>
  <si>
    <t xml:space="preserve">Elektrovýzbroj stožáru pro 1 okruh </t>
  </si>
  <si>
    <t>210220022R00</t>
  </si>
  <si>
    <t xml:space="preserve">Vedení uzemňovací v zemi FeZn, D 8 - 10 mm </t>
  </si>
  <si>
    <t>210220302R00</t>
  </si>
  <si>
    <t xml:space="preserve">Svorka hromosvodová nad 2 šrouby /ST, SJ, atd/ </t>
  </si>
  <si>
    <t>210260010U00</t>
  </si>
  <si>
    <t>Mtž  kabelu AES 2x16 včetně uchycení na stožár a napojení na VO</t>
  </si>
  <si>
    <t>210810013R00</t>
  </si>
  <si>
    <t xml:space="preserve">Kabel CYKY-m 750 V 4 x 10 mm2 volně uložený </t>
  </si>
  <si>
    <t>210810045R00</t>
  </si>
  <si>
    <t xml:space="preserve">Kabel CYKY-m 750 V 3 x 1,5 mm2 pevně uložený </t>
  </si>
  <si>
    <t>345--0002</t>
  </si>
  <si>
    <t xml:space="preserve">ELEKTROVYZBROJ 721/s-Cu-JEDEN OKRUH </t>
  </si>
  <si>
    <t>KUS</t>
  </si>
  <si>
    <t>14362534</t>
  </si>
  <si>
    <t>Trubka 8063 FA - tuhá hrdlovaná trubka s vysokou s  vysokou mechanickou odolnost</t>
  </si>
  <si>
    <t>31673520</t>
  </si>
  <si>
    <t>Stožár osvětlovací 5 metrů nad zemí</t>
  </si>
  <si>
    <t>34111032</t>
  </si>
  <si>
    <t>KABEL SIL CYKY-J 3X1,5</t>
  </si>
  <si>
    <t>M</t>
  </si>
  <si>
    <t>34111076</t>
  </si>
  <si>
    <t>Kabel silový s Cu jádrem 750 V CYKY 4 x10 mm2</t>
  </si>
  <si>
    <t>34523415</t>
  </si>
  <si>
    <t>VLOZKA POJ E27  2410 6A NORMA</t>
  </si>
  <si>
    <t>35441895</t>
  </si>
  <si>
    <t>SVORKA PRIPOJ SP1 D6-12MM FEZ</t>
  </si>
  <si>
    <t>35441996</t>
  </si>
  <si>
    <t>SVORKA VODOV SR 03 VOD D6-12</t>
  </si>
  <si>
    <t>141      R00</t>
  </si>
  <si>
    <t>Přirážka za podružný materiál   m21</t>
  </si>
  <si>
    <t>soubor</t>
  </si>
  <si>
    <t>15615235</t>
  </si>
  <si>
    <t>Drát tažený pozinkovaný 11343  D 10,00 mm</t>
  </si>
  <si>
    <t>kg</t>
  </si>
  <si>
    <t>34113810</t>
  </si>
  <si>
    <t>Kabel silový s Al jádrem 1-AES 2x16 mm2</t>
  </si>
  <si>
    <t>348-01</t>
  </si>
  <si>
    <t>Led svítidlo alternativně led VOLTANA 3- 55W</t>
  </si>
  <si>
    <t>35711717</t>
  </si>
  <si>
    <t>Skříň přípojková plastová SP 100 na sloup</t>
  </si>
  <si>
    <t>35825222</t>
  </si>
  <si>
    <t>Pojistka výkonová nízkoztrátová PHN 00  16 A</t>
  </si>
  <si>
    <t>900      00</t>
  </si>
  <si>
    <t xml:space="preserve">Nezmeritelne prace - vytyčení stav sítí </t>
  </si>
  <si>
    <t>HOD</t>
  </si>
  <si>
    <t>901      00</t>
  </si>
  <si>
    <t xml:space="preserve">REVIZE </t>
  </si>
  <si>
    <t>905      R00</t>
  </si>
  <si>
    <t xml:space="preserve">Dokumentace skutečného mstavu </t>
  </si>
  <si>
    <t>h</t>
  </si>
  <si>
    <t>911      00</t>
  </si>
  <si>
    <t xml:space="preserve">GEODETICKE ZAMERENI </t>
  </si>
  <si>
    <t>hod</t>
  </si>
  <si>
    <t>M46</t>
  </si>
  <si>
    <t>Zemní práce při montážích</t>
  </si>
  <si>
    <t>460010011RT2</t>
  </si>
  <si>
    <t>Vytýčení trasy nn vedení v přehled.terénu, v obci délka trasy do 500 m</t>
  </si>
  <si>
    <t>km</t>
  </si>
  <si>
    <t>460100001RT1</t>
  </si>
  <si>
    <t>Pouzdrový základ 250x800 mm mimo osu trasy kompletní zhot.pouzdrového základu</t>
  </si>
  <si>
    <t>460200163R00</t>
  </si>
  <si>
    <t xml:space="preserve">Výkop kabelové rýhy 35/80 cm  hor.3 </t>
  </si>
  <si>
    <t>460200303R00</t>
  </si>
  <si>
    <t xml:space="preserve">Výkop kabelové rýhy 50/120 cm hor.3 </t>
  </si>
  <si>
    <t>460490012RT1</t>
  </si>
  <si>
    <t>Zakrytí kabelu výstražnou folií PVC, šířka 33 cm fólie PVC šířka 33 cm</t>
  </si>
  <si>
    <t>4605100K1T00</t>
  </si>
  <si>
    <t xml:space="preserve">Kabelové chráničky průměr 75 </t>
  </si>
  <si>
    <t>460560163R00</t>
  </si>
  <si>
    <t xml:space="preserve">Zához rýhy 35/80 cm, hornina třídy 3 </t>
  </si>
  <si>
    <t>460560303R00</t>
  </si>
  <si>
    <t xml:space="preserve">Zához rýhy 50/120 cm, hornina třídy 3 </t>
  </si>
  <si>
    <t>460600001T8</t>
  </si>
  <si>
    <t>NALOŽENÍ A ODVOZ ZEMINY  do 10 km 962x 0,35 x 0,2</t>
  </si>
  <si>
    <t>M3</t>
  </si>
  <si>
    <t>46060000300</t>
  </si>
  <si>
    <t xml:space="preserve">Poplatek za skládku </t>
  </si>
  <si>
    <t>460620013T1</t>
  </si>
  <si>
    <t>PROVIZORNÍ ÚPRAVA TERÉNU      HOR.3 RUČNÍ VYROVNÁNÍ A ZHUTNĚNÍ</t>
  </si>
  <si>
    <t>M2</t>
  </si>
  <si>
    <t>M49</t>
  </si>
  <si>
    <t>Dodávka a montáž rozhllasu</t>
  </si>
  <si>
    <t>220370445R00</t>
  </si>
  <si>
    <t xml:space="preserve">Montáž reproduktoru na  stožár </t>
  </si>
  <si>
    <t>220410571-R4</t>
  </si>
  <si>
    <t>Montáž  bezdrátového hlásiče včetně zálohování a antény</t>
  </si>
  <si>
    <t>Nabídka 01</t>
  </si>
  <si>
    <t>Reprodutor r  30W</t>
  </si>
  <si>
    <t>Nabídka 02</t>
  </si>
  <si>
    <t>Bezdrátového hlásiče včetně zálohování a automatického dobíjení včetně přijímací antény</t>
  </si>
  <si>
    <t>908      R00</t>
  </si>
  <si>
    <t xml:space="preserve">Ozivení a cyzkoušení systemu </t>
  </si>
  <si>
    <t>Ztížené výrobní podmínky</t>
  </si>
  <si>
    <t>Oborová přirážka</t>
  </si>
  <si>
    <t>Přesun stavebních kapacit</t>
  </si>
  <si>
    <t>Mimostaveništní doprava</t>
  </si>
  <si>
    <t>Zařízení staveniště</t>
  </si>
  <si>
    <t>Provoz investora</t>
  </si>
  <si>
    <t>Kompletační činnost (IČD)</t>
  </si>
  <si>
    <t>Rezerva rozpočtu</t>
  </si>
  <si>
    <t>Grepl</t>
  </si>
  <si>
    <t xml:space="preserve">Obec Hrubčice, č. p. 10, 79821 Hrubčice </t>
  </si>
  <si>
    <t>Výkaz výměr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</si>
</sst>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/mm/yy"/>
    <numFmt numFmtId="165" formatCode="0.0"/>
    <numFmt numFmtId="166" formatCode="#,##0\ &quot;Kč&quot;"/>
  </numFmts>
  <fonts count="22" x14ac:knownFonts="1">
    <font>
      <sz val="10"/>
      <name val="Arial CE"/>
      <charset val="238"/>
    </font>
    <font>
      <sz val="10"/>
      <name val="Arial CE"/>
      <charset val="238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b/>
      <sz val="12"/>
      <name val="Arial"/>
      <family val="2"/>
      <charset val="238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</font>
    <font>
      <b/>
      <sz val="10"/>
      <name val="Arial CE"/>
      <family val="2"/>
      <charset val="238"/>
    </font>
    <font>
      <sz val="9"/>
      <name val="Arial CE"/>
      <family val="2"/>
      <charset val="238"/>
    </font>
    <font>
      <b/>
      <u/>
      <sz val="12"/>
      <name val="Arial"/>
      <family val="2"/>
      <charset val="238"/>
    </font>
    <font>
      <b/>
      <u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color indexed="9"/>
      <name val="Arial CE"/>
      <family val="2"/>
      <charset val="238"/>
    </font>
    <font>
      <sz val="8"/>
      <name val="Arial"/>
      <family val="2"/>
      <charset val="238"/>
    </font>
    <font>
      <sz val="10"/>
      <color indexed="9"/>
      <name val="Arial CE"/>
    </font>
    <font>
      <b/>
      <i/>
      <sz val="10"/>
      <name val="Arial"/>
      <family val="2"/>
      <charset val="238"/>
    </font>
    <font>
      <i/>
      <sz val="8"/>
      <name val="Arial CE"/>
      <family val="2"/>
      <charset val="238"/>
    </font>
    <font>
      <i/>
      <sz val="9"/>
      <name val="Arial CE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223">
    <xf numFmtId="0" fontId="0" fillId="0" borderId="0" xfId="0"/>
    <xf numFmtId="0" fontId="2" fillId="0" borderId="1" xfId="0" applyFont="1" applyBorder="1" applyAlignment="1">
      <alignment horizontal="centerContinuous" vertical="top"/>
    </xf>
    <xf numFmtId="0" fontId="3" fillId="0" borderId="1" xfId="0" applyFont="1" applyBorder="1" applyAlignment="1">
      <alignment horizontal="centerContinuous"/>
    </xf>
    <xf numFmtId="0" fontId="4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centerContinuous"/>
    </xf>
    <xf numFmtId="0" fontId="6" fillId="2" borderId="4" xfId="0" applyFont="1" applyFill="1" applyBorder="1" applyAlignment="1">
      <alignment horizontal="left"/>
    </xf>
    <xf numFmtId="0" fontId="5" fillId="0" borderId="5" xfId="0" applyFont="1" applyBorder="1"/>
    <xf numFmtId="49" fontId="5" fillId="0" borderId="6" xfId="0" applyNumberFormat="1" applyFont="1" applyBorder="1" applyAlignment="1">
      <alignment horizontal="left"/>
    </xf>
    <xf numFmtId="0" fontId="3" fillId="0" borderId="7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 applyAlignment="1">
      <alignment horizontal="left"/>
    </xf>
    <xf numFmtId="0" fontId="4" fillId="0" borderId="7" xfId="0" applyFont="1" applyBorder="1"/>
    <xf numFmtId="49" fontId="5" fillId="0" borderId="11" xfId="0" applyNumberFormat="1" applyFont="1" applyBorder="1" applyAlignment="1">
      <alignment horizontal="left"/>
    </xf>
    <xf numFmtId="49" fontId="4" fillId="2" borderId="7" xfId="0" applyNumberFormat="1" applyFont="1" applyFill="1" applyBorder="1"/>
    <xf numFmtId="49" fontId="3" fillId="2" borderId="8" xfId="0" applyNumberFormat="1" applyFont="1" applyFill="1" applyBorder="1"/>
    <xf numFmtId="0" fontId="4" fillId="2" borderId="9" xfId="0" applyFont="1" applyFill="1" applyBorder="1"/>
    <xf numFmtId="0" fontId="3" fillId="2" borderId="9" xfId="0" applyFont="1" applyFill="1" applyBorder="1"/>
    <xf numFmtId="0" fontId="3" fillId="2" borderId="8" xfId="0" applyFont="1" applyFill="1" applyBorder="1"/>
    <xf numFmtId="0" fontId="5" fillId="0" borderId="10" xfId="0" applyFont="1" applyFill="1" applyBorder="1"/>
    <xf numFmtId="3" fontId="5" fillId="0" borderId="11" xfId="0" applyNumberFormat="1" applyFont="1" applyBorder="1" applyAlignment="1">
      <alignment horizontal="left"/>
    </xf>
    <xf numFmtId="0" fontId="0" fillId="0" borderId="0" xfId="0" applyFill="1"/>
    <xf numFmtId="49" fontId="4" fillId="2" borderId="12" xfId="0" applyNumberFormat="1" applyFont="1" applyFill="1" applyBorder="1"/>
    <xf numFmtId="49" fontId="3" fillId="2" borderId="13" xfId="0" applyNumberFormat="1" applyFont="1" applyFill="1" applyBorder="1"/>
    <xf numFmtId="0" fontId="4" fillId="2" borderId="0" xfId="0" applyFont="1" applyFill="1" applyBorder="1"/>
    <xf numFmtId="0" fontId="3" fillId="2" borderId="0" xfId="0" applyFont="1" applyFill="1" applyBorder="1"/>
    <xf numFmtId="49" fontId="5" fillId="0" borderId="10" xfId="0" applyNumberFormat="1" applyFont="1" applyBorder="1" applyAlignment="1">
      <alignment horizontal="left"/>
    </xf>
    <xf numFmtId="0" fontId="5" fillId="0" borderId="14" xfId="0" applyFont="1" applyBorder="1"/>
    <xf numFmtId="0" fontId="5" fillId="0" borderId="10" xfId="0" applyNumberFormat="1" applyFont="1" applyBorder="1"/>
    <xf numFmtId="0" fontId="5" fillId="0" borderId="16" xfId="0" applyNumberFormat="1" applyFont="1" applyBorder="1" applyAlignment="1">
      <alignment horizontal="left"/>
    </xf>
    <xf numFmtId="0" fontId="0" fillId="0" borderId="0" xfId="0" applyNumberFormat="1" applyBorder="1"/>
    <xf numFmtId="0" fontId="0" fillId="0" borderId="0" xfId="0" applyNumberFormat="1"/>
    <xf numFmtId="0" fontId="5" fillId="0" borderId="16" xfId="0" applyFont="1" applyBorder="1" applyAlignment="1">
      <alignment horizontal="left"/>
    </xf>
    <xf numFmtId="0" fontId="0" fillId="0" borderId="0" xfId="0" applyBorder="1"/>
    <xf numFmtId="0" fontId="5" fillId="0" borderId="10" xfId="0" applyFont="1" applyFill="1" applyBorder="1" applyAlignment="1"/>
    <xf numFmtId="0" fontId="5" fillId="0" borderId="16" xfId="0" applyFont="1" applyFill="1" applyBorder="1" applyAlignment="1"/>
    <xf numFmtId="0" fontId="1" fillId="0" borderId="0" xfId="0" applyFont="1" applyFill="1" applyBorder="1" applyAlignment="1"/>
    <xf numFmtId="0" fontId="5" fillId="0" borderId="10" xfId="0" applyFont="1" applyBorder="1" applyAlignment="1"/>
    <xf numFmtId="0" fontId="5" fillId="0" borderId="16" xfId="0" applyFont="1" applyBorder="1" applyAlignment="1"/>
    <xf numFmtId="3" fontId="0" fillId="0" borderId="0" xfId="0" applyNumberFormat="1"/>
    <xf numFmtId="0" fontId="5" fillId="0" borderId="7" xfId="0" applyFont="1" applyBorder="1"/>
    <xf numFmtId="0" fontId="5" fillId="0" borderId="5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2" fillId="0" borderId="18" xfId="0" applyFont="1" applyBorder="1" applyAlignment="1">
      <alignment horizontal="centerContinuous" vertical="center"/>
    </xf>
    <xf numFmtId="0" fontId="7" fillId="0" borderId="19" xfId="0" applyFont="1" applyBorder="1" applyAlignment="1">
      <alignment horizontal="centerContinuous" vertical="center"/>
    </xf>
    <xf numFmtId="0" fontId="3" fillId="0" borderId="19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Continuous" vertical="center"/>
    </xf>
    <xf numFmtId="0" fontId="4" fillId="2" borderId="21" xfId="0" applyFont="1" applyFill="1" applyBorder="1" applyAlignment="1">
      <alignment horizontal="left"/>
    </xf>
    <xf numFmtId="0" fontId="3" fillId="2" borderId="22" xfId="0" applyFont="1" applyFill="1" applyBorder="1" applyAlignment="1">
      <alignment horizontal="left"/>
    </xf>
    <xf numFmtId="0" fontId="3" fillId="2" borderId="23" xfId="0" applyFont="1" applyFill="1" applyBorder="1" applyAlignment="1">
      <alignment horizontal="centerContinuous"/>
    </xf>
    <xf numFmtId="0" fontId="4" fillId="2" borderId="22" xfId="0" applyFont="1" applyFill="1" applyBorder="1" applyAlignment="1">
      <alignment horizontal="centerContinuous"/>
    </xf>
    <xf numFmtId="0" fontId="3" fillId="2" borderId="22" xfId="0" applyFont="1" applyFill="1" applyBorder="1" applyAlignment="1">
      <alignment horizontal="centerContinuous"/>
    </xf>
    <xf numFmtId="0" fontId="3" fillId="0" borderId="24" xfId="0" applyFont="1" applyBorder="1"/>
    <xf numFmtId="0" fontId="3" fillId="0" borderId="25" xfId="0" applyFont="1" applyBorder="1"/>
    <xf numFmtId="3" fontId="3" fillId="0" borderId="6" xfId="0" applyNumberFormat="1" applyFont="1" applyBorder="1"/>
    <xf numFmtId="0" fontId="3" fillId="0" borderId="2" xfId="0" applyFont="1" applyBorder="1"/>
    <xf numFmtId="3" fontId="3" fillId="0" borderId="4" xfId="0" applyNumberFormat="1" applyFont="1" applyBorder="1"/>
    <xf numFmtId="0" fontId="3" fillId="0" borderId="3" xfId="0" applyFont="1" applyBorder="1"/>
    <xf numFmtId="3" fontId="3" fillId="0" borderId="9" xfId="0" applyNumberFormat="1" applyFont="1" applyBorder="1"/>
    <xf numFmtId="0" fontId="3" fillId="0" borderId="8" xfId="0" applyFont="1" applyBorder="1"/>
    <xf numFmtId="0" fontId="3" fillId="0" borderId="26" xfId="0" applyFont="1" applyBorder="1"/>
    <xf numFmtId="0" fontId="3" fillId="0" borderId="25" xfId="0" applyFont="1" applyBorder="1" applyAlignment="1">
      <alignment shrinkToFit="1"/>
    </xf>
    <xf numFmtId="0" fontId="3" fillId="0" borderId="27" xfId="0" applyFont="1" applyBorder="1"/>
    <xf numFmtId="0" fontId="3" fillId="0" borderId="12" xfId="0" applyFont="1" applyBorder="1"/>
    <xf numFmtId="0" fontId="3" fillId="0" borderId="0" xfId="0" applyFont="1" applyBorder="1"/>
    <xf numFmtId="3" fontId="3" fillId="0" borderId="30" xfId="0" applyNumberFormat="1" applyFont="1" applyBorder="1"/>
    <xf numFmtId="0" fontId="3" fillId="0" borderId="28" xfId="0" applyFont="1" applyBorder="1"/>
    <xf numFmtId="3" fontId="3" fillId="0" borderId="31" xfId="0" applyNumberFormat="1" applyFont="1" applyBorder="1"/>
    <xf numFmtId="0" fontId="3" fillId="0" borderId="29" xfId="0" applyFont="1" applyBorder="1"/>
    <xf numFmtId="0" fontId="4" fillId="2" borderId="2" xfId="0" applyFont="1" applyFill="1" applyBorder="1"/>
    <xf numFmtId="0" fontId="4" fillId="2" borderId="4" xfId="0" applyFont="1" applyFill="1" applyBorder="1"/>
    <xf numFmtId="0" fontId="4" fillId="2" borderId="3" xfId="0" applyFont="1" applyFill="1" applyBorder="1"/>
    <xf numFmtId="0" fontId="4" fillId="2" borderId="32" xfId="0" applyFont="1" applyFill="1" applyBorder="1"/>
    <xf numFmtId="0" fontId="4" fillId="2" borderId="33" xfId="0" applyFont="1" applyFill="1" applyBorder="1"/>
    <xf numFmtId="0" fontId="3" fillId="0" borderId="13" xfId="0" applyFont="1" applyBorder="1"/>
    <xf numFmtId="0" fontId="3" fillId="0" borderId="0" xfId="0" applyFont="1"/>
    <xf numFmtId="0" fontId="3" fillId="0" borderId="34" xfId="0" applyFont="1" applyBorder="1"/>
    <xf numFmtId="0" fontId="3" fillId="0" borderId="35" xfId="0" applyFont="1" applyBorder="1"/>
    <xf numFmtId="0" fontId="3" fillId="0" borderId="0" xfId="0" applyFont="1" applyBorder="1" applyAlignment="1">
      <alignment horizontal="right"/>
    </xf>
    <xf numFmtId="164" fontId="3" fillId="0" borderId="0" xfId="0" applyNumberFormat="1" applyFont="1" applyBorder="1"/>
    <xf numFmtId="0" fontId="3" fillId="0" borderId="0" xfId="0" applyFont="1" applyFill="1" applyBorder="1"/>
    <xf numFmtId="0" fontId="3" fillId="0" borderId="36" xfId="0" applyFont="1" applyBorder="1"/>
    <xf numFmtId="0" fontId="3" fillId="0" borderId="37" xfId="0" applyFont="1" applyBorder="1"/>
    <xf numFmtId="0" fontId="3" fillId="0" borderId="38" xfId="0" applyFont="1" applyBorder="1"/>
    <xf numFmtId="0" fontId="3" fillId="0" borderId="39" xfId="0" applyFont="1" applyBorder="1"/>
    <xf numFmtId="165" fontId="3" fillId="0" borderId="40" xfId="0" applyNumberFormat="1" applyFont="1" applyBorder="1" applyAlignment="1">
      <alignment horizontal="right"/>
    </xf>
    <xf numFmtId="0" fontId="3" fillId="0" borderId="40" xfId="0" applyFont="1" applyBorder="1"/>
    <xf numFmtId="0" fontId="3" fillId="0" borderId="9" xfId="0" applyFont="1" applyBorder="1"/>
    <xf numFmtId="165" fontId="3" fillId="0" borderId="8" xfId="0" applyNumberFormat="1" applyFont="1" applyBorder="1" applyAlignment="1">
      <alignment horizontal="right"/>
    </xf>
    <xf numFmtId="0" fontId="7" fillId="2" borderId="28" xfId="0" applyFont="1" applyFill="1" applyBorder="1"/>
    <xf numFmtId="0" fontId="7" fillId="2" borderId="31" xfId="0" applyFont="1" applyFill="1" applyBorder="1"/>
    <xf numFmtId="0" fontId="7" fillId="2" borderId="29" xfId="0" applyFont="1" applyFill="1" applyBorder="1"/>
    <xf numFmtId="0" fontId="8" fillId="0" borderId="0" xfId="0" applyFont="1"/>
    <xf numFmtId="0" fontId="0" fillId="0" borderId="0" xfId="0" applyAlignment="1"/>
    <xf numFmtId="0" fontId="0" fillId="0" borderId="0" xfId="0" applyAlignment="1">
      <alignment vertical="justify"/>
    </xf>
    <xf numFmtId="0" fontId="4" fillId="0" borderId="45" xfId="1" applyFont="1" applyBorder="1"/>
    <xf numFmtId="0" fontId="3" fillId="0" borderId="45" xfId="1" applyFont="1" applyBorder="1"/>
    <xf numFmtId="0" fontId="3" fillId="0" borderId="45" xfId="1" applyFont="1" applyBorder="1" applyAlignment="1">
      <alignment horizontal="right"/>
    </xf>
    <xf numFmtId="0" fontId="3" fillId="0" borderId="46" xfId="1" applyFont="1" applyBorder="1"/>
    <xf numFmtId="0" fontId="3" fillId="0" borderId="45" xfId="0" applyNumberFormat="1" applyFont="1" applyBorder="1" applyAlignment="1">
      <alignment horizontal="left"/>
    </xf>
    <xf numFmtId="0" fontId="3" fillId="0" borderId="47" xfId="0" applyNumberFormat="1" applyFont="1" applyBorder="1"/>
    <xf numFmtId="0" fontId="4" fillId="0" borderId="50" xfId="1" applyFont="1" applyBorder="1"/>
    <xf numFmtId="0" fontId="3" fillId="0" borderId="50" xfId="1" applyFont="1" applyBorder="1"/>
    <xf numFmtId="0" fontId="3" fillId="0" borderId="50" xfId="1" applyFont="1" applyBorder="1" applyAlignment="1">
      <alignment horizontal="right"/>
    </xf>
    <xf numFmtId="49" fontId="2" fillId="0" borderId="0" xfId="0" applyNumberFormat="1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 applyBorder="1" applyAlignment="1">
      <alignment horizontal="centerContinuous"/>
    </xf>
    <xf numFmtId="49" fontId="4" fillId="2" borderId="21" xfId="0" applyNumberFormat="1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23" xfId="0" applyFont="1" applyFill="1" applyBorder="1" applyAlignment="1">
      <alignment horizontal="center"/>
    </xf>
    <xf numFmtId="0" fontId="4" fillId="2" borderId="53" xfId="0" applyFont="1" applyFill="1" applyBorder="1" applyAlignment="1">
      <alignment horizontal="center"/>
    </xf>
    <xf numFmtId="0" fontId="4" fillId="2" borderId="54" xfId="0" applyFont="1" applyFill="1" applyBorder="1" applyAlignment="1">
      <alignment horizontal="center"/>
    </xf>
    <xf numFmtId="0" fontId="4" fillId="2" borderId="55" xfId="0" applyFont="1" applyFill="1" applyBorder="1" applyAlignment="1">
      <alignment horizontal="center"/>
    </xf>
    <xf numFmtId="0" fontId="5" fillId="0" borderId="0" xfId="0" applyFont="1" applyBorder="1"/>
    <xf numFmtId="3" fontId="3" fillId="0" borderId="35" xfId="0" applyNumberFormat="1" applyFont="1" applyBorder="1"/>
    <xf numFmtId="0" fontId="4" fillId="2" borderId="21" xfId="0" applyFont="1" applyFill="1" applyBorder="1"/>
    <xf numFmtId="0" fontId="4" fillId="2" borderId="22" xfId="0" applyFont="1" applyFill="1" applyBorder="1"/>
    <xf numFmtId="3" fontId="4" fillId="2" borderId="23" xfId="0" applyNumberFormat="1" applyFont="1" applyFill="1" applyBorder="1"/>
    <xf numFmtId="3" fontId="4" fillId="2" borderId="53" xfId="0" applyNumberFormat="1" applyFont="1" applyFill="1" applyBorder="1"/>
    <xf numFmtId="3" fontId="4" fillId="2" borderId="54" xfId="0" applyNumberFormat="1" applyFont="1" applyFill="1" applyBorder="1"/>
    <xf numFmtId="3" fontId="4" fillId="2" borderId="55" xfId="0" applyNumberFormat="1" applyFont="1" applyFill="1" applyBorder="1"/>
    <xf numFmtId="0" fontId="11" fillId="0" borderId="0" xfId="0" applyFont="1"/>
    <xf numFmtId="3" fontId="2" fillId="0" borderId="0" xfId="0" applyNumberFormat="1" applyFont="1" applyAlignment="1">
      <alignment horizontal="centerContinuous"/>
    </xf>
    <xf numFmtId="0" fontId="3" fillId="2" borderId="33" xfId="0" applyFont="1" applyFill="1" applyBorder="1"/>
    <xf numFmtId="0" fontId="4" fillId="2" borderId="58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4" fillId="2" borderId="3" xfId="0" applyFont="1" applyFill="1" applyBorder="1" applyAlignment="1">
      <alignment horizontal="center"/>
    </xf>
    <xf numFmtId="4" fontId="6" fillId="2" borderId="4" xfId="0" applyNumberFormat="1" applyFont="1" applyFill="1" applyBorder="1" applyAlignment="1">
      <alignment horizontal="right"/>
    </xf>
    <xf numFmtId="4" fontId="6" fillId="2" borderId="33" xfId="0" applyNumberFormat="1" applyFont="1" applyFill="1" applyBorder="1" applyAlignment="1">
      <alignment horizontal="right"/>
    </xf>
    <xf numFmtId="0" fontId="3" fillId="0" borderId="17" xfId="0" applyFont="1" applyBorder="1"/>
    <xf numFmtId="3" fontId="3" fillId="0" borderId="26" xfId="0" applyNumberFormat="1" applyFont="1" applyBorder="1" applyAlignment="1">
      <alignment horizontal="right"/>
    </xf>
    <xf numFmtId="165" fontId="3" fillId="0" borderId="10" xfId="0" applyNumberFormat="1" applyFont="1" applyBorder="1" applyAlignment="1">
      <alignment horizontal="right"/>
    </xf>
    <xf numFmtId="3" fontId="3" fillId="0" borderId="36" xfId="0" applyNumberFormat="1" applyFont="1" applyBorder="1" applyAlignment="1">
      <alignment horizontal="right"/>
    </xf>
    <xf numFmtId="4" fontId="3" fillId="0" borderId="25" xfId="0" applyNumberFormat="1" applyFont="1" applyBorder="1" applyAlignment="1">
      <alignment horizontal="right"/>
    </xf>
    <xf numFmtId="3" fontId="3" fillId="0" borderId="17" xfId="0" applyNumberFormat="1" applyFont="1" applyBorder="1" applyAlignment="1">
      <alignment horizontal="right"/>
    </xf>
    <xf numFmtId="0" fontId="3" fillId="2" borderId="28" xfId="0" applyFont="1" applyFill="1" applyBorder="1"/>
    <xf numFmtId="0" fontId="4" fillId="2" borderId="31" xfId="0" applyFont="1" applyFill="1" applyBorder="1"/>
    <xf numFmtId="0" fontId="3" fillId="2" borderId="31" xfId="0" applyFont="1" applyFill="1" applyBorder="1"/>
    <xf numFmtId="4" fontId="3" fillId="2" borderId="42" xfId="0" applyNumberFormat="1" applyFont="1" applyFill="1" applyBorder="1"/>
    <xf numFmtId="4" fontId="3" fillId="2" borderId="28" xfId="0" applyNumberFormat="1" applyFont="1" applyFill="1" applyBorder="1"/>
    <xf numFmtId="4" fontId="3" fillId="2" borderId="31" xfId="0" applyNumberFormat="1" applyFont="1" applyFill="1" applyBorder="1"/>
    <xf numFmtId="3" fontId="12" fillId="0" borderId="0" xfId="0" applyNumberFormat="1" applyFont="1"/>
    <xf numFmtId="4" fontId="12" fillId="0" borderId="0" xfId="0" applyNumberFormat="1" applyFont="1"/>
    <xf numFmtId="4" fontId="0" fillId="0" borderId="0" xfId="0" applyNumberFormat="1"/>
    <xf numFmtId="0" fontId="10" fillId="0" borderId="0" xfId="1"/>
    <xf numFmtId="0" fontId="3" fillId="0" borderId="0" xfId="1" applyFont="1"/>
    <xf numFmtId="0" fontId="14" fillId="0" borderId="0" xfId="1" applyFont="1" applyAlignment="1">
      <alignment horizontal="centerContinuous"/>
    </xf>
    <xf numFmtId="0" fontId="15" fillId="0" borderId="0" xfId="1" applyFont="1" applyAlignment="1">
      <alignment horizontal="centerContinuous"/>
    </xf>
    <xf numFmtId="0" fontId="15" fillId="0" borderId="0" xfId="1" applyFont="1" applyAlignment="1">
      <alignment horizontal="right"/>
    </xf>
    <xf numFmtId="0" fontId="5" fillId="0" borderId="46" xfId="1" applyFont="1" applyBorder="1" applyAlignment="1">
      <alignment horizontal="right"/>
    </xf>
    <xf numFmtId="0" fontId="3" fillId="0" borderId="45" xfId="1" applyFont="1" applyBorder="1" applyAlignment="1">
      <alignment horizontal="left"/>
    </xf>
    <xf numFmtId="0" fontId="3" fillId="0" borderId="47" xfId="1" applyFont="1" applyBorder="1"/>
    <xf numFmtId="0" fontId="5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/>
    <xf numFmtId="49" fontId="5" fillId="2" borderId="10" xfId="1" applyNumberFormat="1" applyFont="1" applyFill="1" applyBorder="1"/>
    <xf numFmtId="0" fontId="5" fillId="2" borderId="8" xfId="1" applyFont="1" applyFill="1" applyBorder="1" applyAlignment="1">
      <alignment horizontal="center"/>
    </xf>
    <xf numFmtId="0" fontId="5" fillId="2" borderId="8" xfId="1" applyNumberFormat="1" applyFont="1" applyFill="1" applyBorder="1" applyAlignment="1">
      <alignment horizontal="center"/>
    </xf>
    <xf numFmtId="0" fontId="5" fillId="2" borderId="10" xfId="1" applyFont="1" applyFill="1" applyBorder="1" applyAlignment="1">
      <alignment horizontal="center"/>
    </xf>
    <xf numFmtId="0" fontId="4" fillId="0" borderId="56" xfId="1" applyFont="1" applyBorder="1" applyAlignment="1">
      <alignment horizontal="center"/>
    </xf>
    <xf numFmtId="49" fontId="4" fillId="0" borderId="56" xfId="1" applyNumberFormat="1" applyFont="1" applyBorder="1" applyAlignment="1">
      <alignment horizontal="left"/>
    </xf>
    <xf numFmtId="0" fontId="4" fillId="0" borderId="15" xfId="1" applyFont="1" applyBorder="1"/>
    <xf numFmtId="0" fontId="3" fillId="0" borderId="9" xfId="1" applyFont="1" applyBorder="1" applyAlignment="1">
      <alignment horizontal="center"/>
    </xf>
    <xf numFmtId="0" fontId="3" fillId="0" borderId="9" xfId="1" applyNumberFormat="1" applyFont="1" applyBorder="1" applyAlignment="1">
      <alignment horizontal="right"/>
    </xf>
    <xf numFmtId="0" fontId="3" fillId="0" borderId="8" xfId="1" applyNumberFormat="1" applyFont="1" applyBorder="1"/>
    <xf numFmtId="0" fontId="10" fillId="0" borderId="0" xfId="1" applyNumberFormat="1"/>
    <xf numFmtId="0" fontId="16" fillId="0" borderId="0" xfId="1" applyFont="1"/>
    <xf numFmtId="0" fontId="17" fillId="0" borderId="59" xfId="1" applyFont="1" applyBorder="1" applyAlignment="1">
      <alignment horizontal="center" vertical="top"/>
    </xf>
    <xf numFmtId="49" fontId="17" fillId="0" borderId="59" xfId="1" applyNumberFormat="1" applyFont="1" applyBorder="1" applyAlignment="1">
      <alignment horizontal="left" vertical="top"/>
    </xf>
    <xf numFmtId="0" fontId="17" fillId="0" borderId="59" xfId="1" applyFont="1" applyBorder="1" applyAlignment="1">
      <alignment vertical="top" wrapText="1"/>
    </xf>
    <xf numFmtId="49" fontId="17" fillId="0" borderId="59" xfId="1" applyNumberFormat="1" applyFont="1" applyBorder="1" applyAlignment="1">
      <alignment horizontal="center" shrinkToFit="1"/>
    </xf>
    <xf numFmtId="4" fontId="17" fillId="0" borderId="59" xfId="1" applyNumberFormat="1" applyFont="1" applyBorder="1" applyAlignment="1">
      <alignment horizontal="right"/>
    </xf>
    <xf numFmtId="4" fontId="17" fillId="0" borderId="59" xfId="1" applyNumberFormat="1" applyFont="1" applyBorder="1"/>
    <xf numFmtId="0" fontId="18" fillId="0" borderId="0" xfId="1" applyFont="1"/>
    <xf numFmtId="0" fontId="3" fillId="2" borderId="10" xfId="1" applyFont="1" applyFill="1" applyBorder="1" applyAlignment="1">
      <alignment horizontal="center"/>
    </xf>
    <xf numFmtId="49" fontId="19" fillId="2" borderId="10" xfId="1" applyNumberFormat="1" applyFont="1" applyFill="1" applyBorder="1" applyAlignment="1">
      <alignment horizontal="left"/>
    </xf>
    <xf numFmtId="0" fontId="19" fillId="2" borderId="15" xfId="1" applyFont="1" applyFill="1" applyBorder="1"/>
    <xf numFmtId="0" fontId="3" fillId="2" borderId="9" xfId="1" applyFont="1" applyFill="1" applyBorder="1" applyAlignment="1">
      <alignment horizontal="center"/>
    </xf>
    <xf numFmtId="4" fontId="3" fillId="2" borderId="9" xfId="1" applyNumberFormat="1" applyFont="1" applyFill="1" applyBorder="1" applyAlignment="1">
      <alignment horizontal="right"/>
    </xf>
    <xf numFmtId="4" fontId="3" fillId="2" borderId="8" xfId="1" applyNumberFormat="1" applyFont="1" applyFill="1" applyBorder="1" applyAlignment="1">
      <alignment horizontal="right"/>
    </xf>
    <xf numFmtId="4" fontId="4" fillId="2" borderId="10" xfId="1" applyNumberFormat="1" applyFont="1" applyFill="1" applyBorder="1"/>
    <xf numFmtId="3" fontId="10" fillId="0" borderId="0" xfId="1" applyNumberFormat="1"/>
    <xf numFmtId="0" fontId="10" fillId="0" borderId="0" xfId="1" applyBorder="1"/>
    <xf numFmtId="0" fontId="20" fillId="0" borderId="0" xfId="1" applyFont="1" applyAlignment="1"/>
    <xf numFmtId="0" fontId="10" fillId="0" borderId="0" xfId="1" applyAlignment="1">
      <alignment horizontal="right"/>
    </xf>
    <xf numFmtId="0" fontId="21" fillId="0" borderId="0" xfId="1" applyFont="1" applyBorder="1"/>
    <xf numFmtId="3" fontId="21" fillId="0" borderId="0" xfId="1" applyNumberFormat="1" applyFont="1" applyBorder="1" applyAlignment="1">
      <alignment horizontal="right"/>
    </xf>
    <xf numFmtId="4" fontId="21" fillId="0" borderId="0" xfId="1" applyNumberFormat="1" applyFont="1" applyBorder="1"/>
    <xf numFmtId="0" fontId="20" fillId="0" borderId="0" xfId="1" applyFont="1" applyBorder="1" applyAlignment="1"/>
    <xf numFmtId="0" fontId="10" fillId="0" borderId="0" xfId="1" applyBorder="1" applyAlignment="1">
      <alignment horizontal="right"/>
    </xf>
    <xf numFmtId="49" fontId="5" fillId="0" borderId="12" xfId="0" applyNumberFormat="1" applyFont="1" applyBorder="1"/>
    <xf numFmtId="3" fontId="3" fillId="0" borderId="13" xfId="0" applyNumberFormat="1" applyFont="1" applyBorder="1"/>
    <xf numFmtId="3" fontId="3" fillId="0" borderId="56" xfId="0" applyNumberFormat="1" applyFont="1" applyBorder="1"/>
    <xf numFmtId="3" fontId="3" fillId="0" borderId="57" xfId="0" applyNumberFormat="1" applyFont="1" applyBorder="1"/>
    <xf numFmtId="0" fontId="3" fillId="2" borderId="56" xfId="1" applyFont="1" applyFill="1" applyBorder="1" applyAlignment="1">
      <alignment horizontal="center"/>
    </xf>
    <xf numFmtId="49" fontId="19" fillId="2" borderId="56" xfId="1" applyNumberFormat="1" applyFont="1" applyFill="1" applyBorder="1" applyAlignment="1">
      <alignment horizontal="left"/>
    </xf>
    <xf numFmtId="4" fontId="4" fillId="2" borderId="8" xfId="1" applyNumberFormat="1" applyFont="1" applyFill="1" applyBorder="1"/>
    <xf numFmtId="0" fontId="0" fillId="0" borderId="0" xfId="0" applyAlignment="1">
      <alignment horizontal="left" wrapText="1"/>
    </xf>
    <xf numFmtId="166" fontId="3" fillId="0" borderId="15" xfId="0" applyNumberFormat="1" applyFont="1" applyBorder="1" applyAlignment="1">
      <alignment horizontal="right" indent="2"/>
    </xf>
    <xf numFmtId="166" fontId="3" fillId="0" borderId="16" xfId="0" applyNumberFormat="1" applyFont="1" applyBorder="1" applyAlignment="1">
      <alignment horizontal="right" indent="2"/>
    </xf>
    <xf numFmtId="166" fontId="7" fillId="2" borderId="41" xfId="0" applyNumberFormat="1" applyFont="1" applyFill="1" applyBorder="1" applyAlignment="1">
      <alignment horizontal="right" indent="2"/>
    </xf>
    <xf numFmtId="166" fontId="7" fillId="2" borderId="42" xfId="0" applyNumberFormat="1" applyFont="1" applyFill="1" applyBorder="1" applyAlignment="1">
      <alignment horizontal="right" indent="2"/>
    </xf>
    <xf numFmtId="0" fontId="9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5" fillId="0" borderId="10" xfId="0" applyFont="1" applyBorder="1" applyAlignment="1">
      <alignment horizontal="center"/>
    </xf>
    <xf numFmtId="0" fontId="3" fillId="0" borderId="28" xfId="0" applyFont="1" applyBorder="1" applyAlignment="1">
      <alignment horizontal="center" shrinkToFit="1"/>
    </xf>
    <xf numFmtId="0" fontId="3" fillId="0" borderId="29" xfId="0" applyFont="1" applyBorder="1" applyAlignment="1">
      <alignment horizontal="center" shrinkToFit="1"/>
    </xf>
    <xf numFmtId="0" fontId="3" fillId="0" borderId="43" xfId="1" applyFont="1" applyBorder="1" applyAlignment="1">
      <alignment horizontal="center"/>
    </xf>
    <xf numFmtId="0" fontId="3" fillId="0" borderId="44" xfId="1" applyFont="1" applyBorder="1" applyAlignment="1">
      <alignment horizontal="center"/>
    </xf>
    <xf numFmtId="0" fontId="3" fillId="0" borderId="48" xfId="1" applyFont="1" applyBorder="1" applyAlignment="1">
      <alignment horizontal="center"/>
    </xf>
    <xf numFmtId="0" fontId="3" fillId="0" borderId="49" xfId="1" applyFont="1" applyBorder="1" applyAlignment="1">
      <alignment horizontal="center"/>
    </xf>
    <xf numFmtId="0" fontId="3" fillId="0" borderId="51" xfId="1" applyFont="1" applyBorder="1" applyAlignment="1">
      <alignment horizontal="left"/>
    </xf>
    <xf numFmtId="0" fontId="3" fillId="0" borderId="50" xfId="1" applyFont="1" applyBorder="1" applyAlignment="1">
      <alignment horizontal="left"/>
    </xf>
    <xf numFmtId="0" fontId="3" fillId="0" borderId="52" xfId="1" applyFont="1" applyBorder="1" applyAlignment="1">
      <alignment horizontal="left"/>
    </xf>
    <xf numFmtId="3" fontId="4" fillId="2" borderId="31" xfId="0" applyNumberFormat="1" applyFont="1" applyFill="1" applyBorder="1" applyAlignment="1">
      <alignment horizontal="right"/>
    </xf>
    <xf numFmtId="3" fontId="4" fillId="2" borderId="42" xfId="0" applyNumberFormat="1" applyFont="1" applyFill="1" applyBorder="1" applyAlignment="1">
      <alignment horizontal="right"/>
    </xf>
    <xf numFmtId="0" fontId="13" fillId="0" borderId="0" xfId="1" applyFont="1" applyAlignment="1">
      <alignment horizontal="center"/>
    </xf>
    <xf numFmtId="49" fontId="3" fillId="0" borderId="48" xfId="1" applyNumberFormat="1" applyFont="1" applyBorder="1" applyAlignment="1">
      <alignment horizontal="center"/>
    </xf>
    <xf numFmtId="0" fontId="3" fillId="0" borderId="51" xfId="1" applyFont="1" applyBorder="1" applyAlignment="1">
      <alignment horizontal="center" shrinkToFit="1"/>
    </xf>
    <xf numFmtId="0" fontId="3" fillId="0" borderId="50" xfId="1" applyFont="1" applyBorder="1" applyAlignment="1">
      <alignment horizontal="center" shrinkToFit="1"/>
    </xf>
    <xf numFmtId="0" fontId="3" fillId="0" borderId="52" xfId="1" applyFont="1" applyBorder="1" applyAlignment="1">
      <alignment horizontal="center" shrinkToFit="1"/>
    </xf>
  </cellXfs>
  <cellStyles count="2">
    <cellStyle name="Normální" xfId="0" builtinId="0"/>
    <cellStyle name="normální_POL.XL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1"/>
  <dimension ref="A1:BE55"/>
  <sheetViews>
    <sheetView tabSelected="1" workbookViewId="0">
      <selection activeCell="B37" sqref="B37:G45"/>
    </sheetView>
  </sheetViews>
  <sheetFormatPr defaultRowHeight="12.75" x14ac:dyDescent="0.2"/>
  <cols>
    <col min="1" max="1" width="2" customWidth="1"/>
    <col min="2" max="2" width="15" customWidth="1"/>
    <col min="3" max="3" width="15.85546875" customWidth="1"/>
    <col min="4" max="4" width="14.5703125" customWidth="1"/>
    <col min="5" max="5" width="13.5703125" customWidth="1"/>
    <col min="6" max="6" width="16.5703125" customWidth="1"/>
    <col min="7" max="7" width="15.28515625" customWidth="1"/>
  </cols>
  <sheetData>
    <row r="1" spans="1:57" ht="24.75" customHeight="1" thickBot="1" x14ac:dyDescent="0.25">
      <c r="A1" s="1" t="s">
        <v>201</v>
      </c>
      <c r="B1" s="2"/>
      <c r="C1" s="2"/>
      <c r="D1" s="2"/>
      <c r="E1" s="2"/>
      <c r="F1" s="2"/>
      <c r="G1" s="2"/>
    </row>
    <row r="2" spans="1:57" ht="12.75" customHeight="1" x14ac:dyDescent="0.2">
      <c r="A2" s="3" t="s">
        <v>0</v>
      </c>
      <c r="B2" s="4"/>
      <c r="C2" s="5">
        <f>Rekapitulace!H1</f>
        <v>0</v>
      </c>
      <c r="D2" s="5">
        <f>Rekapitulace!G2</f>
        <v>0</v>
      </c>
      <c r="E2" s="4"/>
      <c r="F2" s="6" t="s">
        <v>1</v>
      </c>
      <c r="G2" s="7"/>
    </row>
    <row r="3" spans="1:57" ht="3" hidden="1" customHeight="1" x14ac:dyDescent="0.2">
      <c r="A3" s="8"/>
      <c r="B3" s="9"/>
      <c r="C3" s="10"/>
      <c r="D3" s="10"/>
      <c r="E3" s="9"/>
      <c r="F3" s="11"/>
      <c r="G3" s="12"/>
    </row>
    <row r="4" spans="1:57" ht="12" customHeight="1" x14ac:dyDescent="0.2">
      <c r="A4" s="13" t="s">
        <v>2</v>
      </c>
      <c r="B4" s="9"/>
      <c r="C4" s="10" t="s">
        <v>3</v>
      </c>
      <c r="D4" s="10"/>
      <c r="E4" s="9"/>
      <c r="F4" s="11" t="s">
        <v>4</v>
      </c>
      <c r="G4" s="14"/>
    </row>
    <row r="5" spans="1:57" ht="12.95" customHeight="1" x14ac:dyDescent="0.2">
      <c r="A5" s="15" t="s">
        <v>77</v>
      </c>
      <c r="B5" s="16"/>
      <c r="C5" s="17" t="s">
        <v>78</v>
      </c>
      <c r="D5" s="18"/>
      <c r="E5" s="19"/>
      <c r="F5" s="11" t="s">
        <v>6</v>
      </c>
      <c r="G5" s="12" t="s">
        <v>79</v>
      </c>
    </row>
    <row r="6" spans="1:57" ht="12.95" customHeight="1" x14ac:dyDescent="0.2">
      <c r="A6" s="13" t="s">
        <v>7</v>
      </c>
      <c r="B6" s="9"/>
      <c r="C6" s="10" t="s">
        <v>8</v>
      </c>
      <c r="D6" s="10"/>
      <c r="E6" s="9"/>
      <c r="F6" s="20" t="s">
        <v>9</v>
      </c>
      <c r="G6" s="21">
        <v>962</v>
      </c>
      <c r="O6" s="22"/>
    </row>
    <row r="7" spans="1:57" ht="12.95" customHeight="1" x14ac:dyDescent="0.2">
      <c r="A7" s="23" t="s">
        <v>75</v>
      </c>
      <c r="B7" s="24"/>
      <c r="C7" s="25" t="s">
        <v>76</v>
      </c>
      <c r="D7" s="26"/>
      <c r="E7" s="26"/>
      <c r="F7" s="27" t="s">
        <v>10</v>
      </c>
      <c r="G7" s="21">
        <f>IF(PocetMJ=0,,ROUND((F30+F32)/PocetMJ,1))</f>
        <v>0</v>
      </c>
    </row>
    <row r="8" spans="1:57" x14ac:dyDescent="0.2">
      <c r="A8" s="28" t="s">
        <v>11</v>
      </c>
      <c r="B8" s="11"/>
      <c r="C8" s="204"/>
      <c r="D8" s="204"/>
      <c r="E8" s="205"/>
      <c r="F8" s="29" t="s">
        <v>12</v>
      </c>
      <c r="G8" s="30"/>
      <c r="H8" s="31"/>
      <c r="I8" s="32"/>
    </row>
    <row r="9" spans="1:57" x14ac:dyDescent="0.2">
      <c r="A9" s="28" t="s">
        <v>13</v>
      </c>
      <c r="B9" s="11"/>
      <c r="C9" s="204">
        <f>Projektant</f>
        <v>0</v>
      </c>
      <c r="D9" s="204"/>
      <c r="E9" s="205"/>
      <c r="F9" s="11"/>
      <c r="G9" s="33"/>
      <c r="H9" s="34"/>
    </row>
    <row r="10" spans="1:57" x14ac:dyDescent="0.2">
      <c r="A10" s="28" t="s">
        <v>14</v>
      </c>
      <c r="B10" s="11"/>
      <c r="C10" s="204" t="s">
        <v>200</v>
      </c>
      <c r="D10" s="204"/>
      <c r="E10" s="204"/>
      <c r="F10" s="35"/>
      <c r="G10" s="36"/>
      <c r="H10" s="37"/>
    </row>
    <row r="11" spans="1:57" ht="13.5" customHeight="1" x14ac:dyDescent="0.2">
      <c r="A11" s="28" t="s">
        <v>15</v>
      </c>
      <c r="B11" s="11"/>
      <c r="C11" s="204"/>
      <c r="D11" s="204"/>
      <c r="E11" s="204"/>
      <c r="F11" s="38" t="s">
        <v>16</v>
      </c>
      <c r="G11" s="39" t="s">
        <v>75</v>
      </c>
      <c r="H11" s="34"/>
      <c r="BA11" s="40"/>
      <c r="BB11" s="40"/>
      <c r="BC11" s="40"/>
      <c r="BD11" s="40"/>
      <c r="BE11" s="40"/>
    </row>
    <row r="12" spans="1:57" ht="12.75" customHeight="1" x14ac:dyDescent="0.2">
      <c r="A12" s="41" t="s">
        <v>17</v>
      </c>
      <c r="B12" s="9"/>
      <c r="C12" s="206"/>
      <c r="D12" s="206"/>
      <c r="E12" s="206"/>
      <c r="F12" s="42" t="s">
        <v>18</v>
      </c>
      <c r="G12" s="43"/>
      <c r="H12" s="34"/>
    </row>
    <row r="13" spans="1:57" ht="28.5" customHeight="1" thickBot="1" x14ac:dyDescent="0.25">
      <c r="A13" s="44" t="s">
        <v>19</v>
      </c>
      <c r="B13" s="45"/>
      <c r="C13" s="45"/>
      <c r="D13" s="45"/>
      <c r="E13" s="46"/>
      <c r="F13" s="46"/>
      <c r="G13" s="47"/>
      <c r="H13" s="34"/>
    </row>
    <row r="14" spans="1:57" ht="17.25" customHeight="1" thickBot="1" x14ac:dyDescent="0.25">
      <c r="A14" s="48" t="s">
        <v>20</v>
      </c>
      <c r="B14" s="49"/>
      <c r="C14" s="50"/>
      <c r="D14" s="51" t="s">
        <v>21</v>
      </c>
      <c r="E14" s="52"/>
      <c r="F14" s="52"/>
      <c r="G14" s="50"/>
    </row>
    <row r="15" spans="1:57" ht="15.95" customHeight="1" x14ac:dyDescent="0.2">
      <c r="A15" s="53"/>
      <c r="B15" s="54" t="s">
        <v>22</v>
      </c>
      <c r="C15" s="55">
        <f>HSV</f>
        <v>0</v>
      </c>
      <c r="D15" s="56" t="str">
        <f>Rekapitulace!A15</f>
        <v>Ztížené výrobní podmínky</v>
      </c>
      <c r="E15" s="57"/>
      <c r="F15" s="58"/>
      <c r="G15" s="55">
        <f>Rekapitulace!I15</f>
        <v>0</v>
      </c>
    </row>
    <row r="16" spans="1:57" ht="15.95" customHeight="1" x14ac:dyDescent="0.2">
      <c r="A16" s="53" t="s">
        <v>23</v>
      </c>
      <c r="B16" s="54" t="s">
        <v>24</v>
      </c>
      <c r="C16" s="55">
        <f>PSV</f>
        <v>0</v>
      </c>
      <c r="D16" s="8" t="str">
        <f>Rekapitulace!A16</f>
        <v>Oborová přirážka</v>
      </c>
      <c r="E16" s="59"/>
      <c r="F16" s="60"/>
      <c r="G16" s="55">
        <f>Rekapitulace!I16</f>
        <v>0</v>
      </c>
    </row>
    <row r="17" spans="1:7" ht="15.95" customHeight="1" x14ac:dyDescent="0.2">
      <c r="A17" s="53" t="s">
        <v>25</v>
      </c>
      <c r="B17" s="54" t="s">
        <v>26</v>
      </c>
      <c r="C17" s="55">
        <f>Mont</f>
        <v>0</v>
      </c>
      <c r="D17" s="8" t="str">
        <f>Rekapitulace!A17</f>
        <v>Přesun stavebních kapacit</v>
      </c>
      <c r="E17" s="59"/>
      <c r="F17" s="60"/>
      <c r="G17" s="55">
        <f>Rekapitulace!I17</f>
        <v>0</v>
      </c>
    </row>
    <row r="18" spans="1:7" ht="15.95" customHeight="1" x14ac:dyDescent="0.2">
      <c r="A18" s="61" t="s">
        <v>27</v>
      </c>
      <c r="B18" s="62" t="s">
        <v>28</v>
      </c>
      <c r="C18" s="55">
        <f>Dodavka</f>
        <v>0</v>
      </c>
      <c r="D18" s="8" t="str">
        <f>Rekapitulace!A18</f>
        <v>Mimostaveništní doprava</v>
      </c>
      <c r="E18" s="59"/>
      <c r="F18" s="60"/>
      <c r="G18" s="55">
        <f>Rekapitulace!I18</f>
        <v>0</v>
      </c>
    </row>
    <row r="19" spans="1:7" ht="15.95" customHeight="1" x14ac:dyDescent="0.2">
      <c r="A19" s="63" t="s">
        <v>29</v>
      </c>
      <c r="B19" s="54"/>
      <c r="C19" s="55">
        <f>SUM(C15:C18)</f>
        <v>0</v>
      </c>
      <c r="D19" s="8" t="str">
        <f>Rekapitulace!A19</f>
        <v>Zařízení staveniště</v>
      </c>
      <c r="E19" s="59"/>
      <c r="F19" s="60"/>
      <c r="G19" s="55">
        <f>Rekapitulace!I19</f>
        <v>0</v>
      </c>
    </row>
    <row r="20" spans="1:7" ht="15.95" customHeight="1" x14ac:dyDescent="0.2">
      <c r="A20" s="63"/>
      <c r="B20" s="54"/>
      <c r="C20" s="55"/>
      <c r="D20" s="8" t="str">
        <f>Rekapitulace!A20</f>
        <v>Provoz investora</v>
      </c>
      <c r="E20" s="59"/>
      <c r="F20" s="60"/>
      <c r="G20" s="55">
        <f>Rekapitulace!I20</f>
        <v>0</v>
      </c>
    </row>
    <row r="21" spans="1:7" ht="15.95" customHeight="1" x14ac:dyDescent="0.2">
      <c r="A21" s="63" t="s">
        <v>30</v>
      </c>
      <c r="B21" s="54"/>
      <c r="C21" s="55">
        <f>HZS</f>
        <v>0</v>
      </c>
      <c r="D21" s="8" t="str">
        <f>Rekapitulace!A21</f>
        <v>Kompletační činnost (IČD)</v>
      </c>
      <c r="E21" s="59"/>
      <c r="F21" s="60"/>
      <c r="G21" s="55">
        <f>Rekapitulace!I21</f>
        <v>0</v>
      </c>
    </row>
    <row r="22" spans="1:7" ht="15.95" customHeight="1" x14ac:dyDescent="0.2">
      <c r="A22" s="64" t="s">
        <v>31</v>
      </c>
      <c r="B22" s="65"/>
      <c r="C22" s="55">
        <f>C19+C21</f>
        <v>0</v>
      </c>
      <c r="D22" s="8" t="s">
        <v>32</v>
      </c>
      <c r="E22" s="59"/>
      <c r="F22" s="60"/>
      <c r="G22" s="55">
        <f>G23-SUM(G15:G21)</f>
        <v>0</v>
      </c>
    </row>
    <row r="23" spans="1:7" ht="15.95" customHeight="1" thickBot="1" x14ac:dyDescent="0.25">
      <c r="A23" s="207" t="s">
        <v>33</v>
      </c>
      <c r="B23" s="208"/>
      <c r="C23" s="66">
        <f>C22+G23</f>
        <v>0</v>
      </c>
      <c r="D23" s="67" t="s">
        <v>34</v>
      </c>
      <c r="E23" s="68"/>
      <c r="F23" s="69"/>
      <c r="G23" s="55">
        <f>VRN</f>
        <v>0</v>
      </c>
    </row>
    <row r="24" spans="1:7" x14ac:dyDescent="0.2">
      <c r="A24" s="70" t="s">
        <v>35</v>
      </c>
      <c r="B24" s="71"/>
      <c r="C24" s="72"/>
      <c r="D24" s="71" t="s">
        <v>36</v>
      </c>
      <c r="E24" s="71"/>
      <c r="F24" s="73" t="s">
        <v>37</v>
      </c>
      <c r="G24" s="74"/>
    </row>
    <row r="25" spans="1:7" x14ac:dyDescent="0.2">
      <c r="A25" s="64" t="s">
        <v>38</v>
      </c>
      <c r="B25" s="65"/>
      <c r="C25" s="75" t="s">
        <v>199</v>
      </c>
      <c r="D25" s="65" t="s">
        <v>38</v>
      </c>
      <c r="E25" s="76"/>
      <c r="F25" s="77" t="s">
        <v>38</v>
      </c>
      <c r="G25" s="78"/>
    </row>
    <row r="26" spans="1:7" ht="37.5" customHeight="1" x14ac:dyDescent="0.2">
      <c r="A26" s="64" t="s">
        <v>39</v>
      </c>
      <c r="B26" s="79"/>
      <c r="C26" s="75">
        <v>2015</v>
      </c>
      <c r="D26" s="65" t="s">
        <v>39</v>
      </c>
      <c r="E26" s="76"/>
      <c r="F26" s="77" t="s">
        <v>39</v>
      </c>
      <c r="G26" s="78"/>
    </row>
    <row r="27" spans="1:7" x14ac:dyDescent="0.2">
      <c r="A27" s="64"/>
      <c r="B27" s="80"/>
      <c r="C27" s="75"/>
      <c r="D27" s="65"/>
      <c r="E27" s="76"/>
      <c r="F27" s="77"/>
      <c r="G27" s="78"/>
    </row>
    <row r="28" spans="1:7" x14ac:dyDescent="0.2">
      <c r="A28" s="64" t="s">
        <v>40</v>
      </c>
      <c r="B28" s="65"/>
      <c r="C28" s="75"/>
      <c r="D28" s="77" t="s">
        <v>41</v>
      </c>
      <c r="E28" s="75"/>
      <c r="F28" s="81" t="s">
        <v>41</v>
      </c>
      <c r="G28" s="78"/>
    </row>
    <row r="29" spans="1:7" ht="69" customHeight="1" x14ac:dyDescent="0.2">
      <c r="A29" s="64"/>
      <c r="B29" s="65"/>
      <c r="C29" s="82"/>
      <c r="D29" s="83"/>
      <c r="E29" s="82"/>
      <c r="F29" s="65"/>
      <c r="G29" s="78"/>
    </row>
    <row r="30" spans="1:7" x14ac:dyDescent="0.2">
      <c r="A30" s="84" t="s">
        <v>42</v>
      </c>
      <c r="B30" s="85"/>
      <c r="C30" s="86">
        <v>21</v>
      </c>
      <c r="D30" s="85" t="s">
        <v>43</v>
      </c>
      <c r="E30" s="87"/>
      <c r="F30" s="199">
        <f>ROUND(C23-F32,0)</f>
        <v>0</v>
      </c>
      <c r="G30" s="200"/>
    </row>
    <row r="31" spans="1:7" x14ac:dyDescent="0.2">
      <c r="A31" s="84" t="s">
        <v>44</v>
      </c>
      <c r="B31" s="85"/>
      <c r="C31" s="86">
        <f>SazbaDPH1</f>
        <v>21</v>
      </c>
      <c r="D31" s="85" t="s">
        <v>45</v>
      </c>
      <c r="E31" s="87"/>
      <c r="F31" s="199">
        <f>ROUND(PRODUCT(F30,C31/100),1)</f>
        <v>0</v>
      </c>
      <c r="G31" s="200"/>
    </row>
    <row r="32" spans="1:7" x14ac:dyDescent="0.2">
      <c r="A32" s="84" t="s">
        <v>42</v>
      </c>
      <c r="B32" s="85"/>
      <c r="C32" s="86">
        <v>0</v>
      </c>
      <c r="D32" s="85" t="s">
        <v>45</v>
      </c>
      <c r="E32" s="87"/>
      <c r="F32" s="199">
        <v>0</v>
      </c>
      <c r="G32" s="200"/>
    </row>
    <row r="33" spans="1:8" x14ac:dyDescent="0.2">
      <c r="A33" s="84" t="s">
        <v>44</v>
      </c>
      <c r="B33" s="88"/>
      <c r="C33" s="89">
        <f>SazbaDPH2</f>
        <v>0</v>
      </c>
      <c r="D33" s="85" t="s">
        <v>45</v>
      </c>
      <c r="E33" s="60"/>
      <c r="F33" s="199">
        <f>ROUND(PRODUCT(F32,C33/100),1)</f>
        <v>0</v>
      </c>
      <c r="G33" s="200"/>
    </row>
    <row r="34" spans="1:8" s="93" customFormat="1" ht="19.5" customHeight="1" thickBot="1" x14ac:dyDescent="0.3">
      <c r="A34" s="90" t="s">
        <v>46</v>
      </c>
      <c r="B34" s="91"/>
      <c r="C34" s="91"/>
      <c r="D34" s="91"/>
      <c r="E34" s="92"/>
      <c r="F34" s="201">
        <f>CEILING(SUM(F30:F33),IF(SUM(F30:F33)&gt;=0,1,-1))</f>
        <v>0</v>
      </c>
      <c r="G34" s="202"/>
    </row>
    <row r="36" spans="1:8" x14ac:dyDescent="0.2">
      <c r="A36" s="94" t="s">
        <v>47</v>
      </c>
      <c r="B36" s="94"/>
      <c r="C36" s="94"/>
      <c r="D36" s="94"/>
      <c r="E36" s="94"/>
      <c r="F36" s="94"/>
      <c r="G36" s="94"/>
      <c r="H36" t="s">
        <v>5</v>
      </c>
    </row>
    <row r="37" spans="1:8" ht="14.25" customHeight="1" x14ac:dyDescent="0.2">
      <c r="A37" s="94"/>
      <c r="B37" s="203"/>
      <c r="C37" s="203"/>
      <c r="D37" s="203"/>
      <c r="E37" s="203"/>
      <c r="F37" s="203"/>
      <c r="G37" s="203"/>
      <c r="H37" t="s">
        <v>5</v>
      </c>
    </row>
    <row r="38" spans="1:8" ht="12.75" customHeight="1" x14ac:dyDescent="0.2">
      <c r="A38" s="95"/>
      <c r="B38" s="203"/>
      <c r="C38" s="203"/>
      <c r="D38" s="203"/>
      <c r="E38" s="203"/>
      <c r="F38" s="203"/>
      <c r="G38" s="203"/>
      <c r="H38" t="s">
        <v>5</v>
      </c>
    </row>
    <row r="39" spans="1:8" x14ac:dyDescent="0.2">
      <c r="A39" s="95"/>
      <c r="B39" s="203"/>
      <c r="C39" s="203"/>
      <c r="D39" s="203"/>
      <c r="E39" s="203"/>
      <c r="F39" s="203"/>
      <c r="G39" s="203"/>
      <c r="H39" t="s">
        <v>5</v>
      </c>
    </row>
    <row r="40" spans="1:8" x14ac:dyDescent="0.2">
      <c r="A40" s="95"/>
      <c r="B40" s="203"/>
      <c r="C40" s="203"/>
      <c r="D40" s="203"/>
      <c r="E40" s="203"/>
      <c r="F40" s="203"/>
      <c r="G40" s="203"/>
      <c r="H40" t="s">
        <v>5</v>
      </c>
    </row>
    <row r="41" spans="1:8" x14ac:dyDescent="0.2">
      <c r="A41" s="95"/>
      <c r="B41" s="203"/>
      <c r="C41" s="203"/>
      <c r="D41" s="203"/>
      <c r="E41" s="203"/>
      <c r="F41" s="203"/>
      <c r="G41" s="203"/>
      <c r="H41" t="s">
        <v>5</v>
      </c>
    </row>
    <row r="42" spans="1:8" x14ac:dyDescent="0.2">
      <c r="A42" s="95"/>
      <c r="B42" s="203"/>
      <c r="C42" s="203"/>
      <c r="D42" s="203"/>
      <c r="E42" s="203"/>
      <c r="F42" s="203"/>
      <c r="G42" s="203"/>
      <c r="H42" t="s">
        <v>5</v>
      </c>
    </row>
    <row r="43" spans="1:8" x14ac:dyDescent="0.2">
      <c r="A43" s="95"/>
      <c r="B43" s="203"/>
      <c r="C43" s="203"/>
      <c r="D43" s="203"/>
      <c r="E43" s="203"/>
      <c r="F43" s="203"/>
      <c r="G43" s="203"/>
      <c r="H43" t="s">
        <v>5</v>
      </c>
    </row>
    <row r="44" spans="1:8" x14ac:dyDescent="0.2">
      <c r="A44" s="95"/>
      <c r="B44" s="203"/>
      <c r="C44" s="203"/>
      <c r="D44" s="203"/>
      <c r="E44" s="203"/>
      <c r="F44" s="203"/>
      <c r="G44" s="203"/>
      <c r="H44" t="s">
        <v>5</v>
      </c>
    </row>
    <row r="45" spans="1:8" ht="0.75" customHeight="1" x14ac:dyDescent="0.2">
      <c r="A45" s="95"/>
      <c r="B45" s="203"/>
      <c r="C45" s="203"/>
      <c r="D45" s="203"/>
      <c r="E45" s="203"/>
      <c r="F45" s="203"/>
      <c r="G45" s="203"/>
      <c r="H45" t="s">
        <v>5</v>
      </c>
    </row>
    <row r="46" spans="1:8" x14ac:dyDescent="0.2">
      <c r="B46" s="198"/>
      <c r="C46" s="198"/>
      <c r="D46" s="198"/>
      <c r="E46" s="198"/>
      <c r="F46" s="198"/>
      <c r="G46" s="198"/>
    </row>
    <row r="47" spans="1:8" x14ac:dyDescent="0.2">
      <c r="B47" s="198"/>
      <c r="C47" s="198"/>
      <c r="D47" s="198"/>
      <c r="E47" s="198"/>
      <c r="F47" s="198"/>
      <c r="G47" s="198"/>
    </row>
    <row r="48" spans="1:8" x14ac:dyDescent="0.2">
      <c r="B48" s="198"/>
      <c r="C48" s="198"/>
      <c r="D48" s="198"/>
      <c r="E48" s="198"/>
      <c r="F48" s="198"/>
      <c r="G48" s="198"/>
    </row>
    <row r="49" spans="2:7" x14ac:dyDescent="0.2">
      <c r="B49" s="198"/>
      <c r="C49" s="198"/>
      <c r="D49" s="198"/>
      <c r="E49" s="198"/>
      <c r="F49" s="198"/>
      <c r="G49" s="198"/>
    </row>
    <row r="50" spans="2:7" x14ac:dyDescent="0.2">
      <c r="B50" s="198"/>
      <c r="C50" s="198"/>
      <c r="D50" s="198"/>
      <c r="E50" s="198"/>
      <c r="F50" s="198"/>
      <c r="G50" s="198"/>
    </row>
    <row r="51" spans="2:7" x14ac:dyDescent="0.2">
      <c r="B51" s="198"/>
      <c r="C51" s="198"/>
      <c r="D51" s="198"/>
      <c r="E51" s="198"/>
      <c r="F51" s="198"/>
      <c r="G51" s="198"/>
    </row>
    <row r="52" spans="2:7" x14ac:dyDescent="0.2">
      <c r="B52" s="198"/>
      <c r="C52" s="198"/>
      <c r="D52" s="198"/>
      <c r="E52" s="198"/>
      <c r="F52" s="198"/>
      <c r="G52" s="198"/>
    </row>
    <row r="53" spans="2:7" x14ac:dyDescent="0.2">
      <c r="B53" s="198"/>
      <c r="C53" s="198"/>
      <c r="D53" s="198"/>
      <c r="E53" s="198"/>
      <c r="F53" s="198"/>
      <c r="G53" s="198"/>
    </row>
    <row r="54" spans="2:7" x14ac:dyDescent="0.2">
      <c r="B54" s="198"/>
      <c r="C54" s="198"/>
      <c r="D54" s="198"/>
      <c r="E54" s="198"/>
      <c r="F54" s="198"/>
      <c r="G54" s="198"/>
    </row>
    <row r="55" spans="2:7" x14ac:dyDescent="0.2">
      <c r="B55" s="198"/>
      <c r="C55" s="198"/>
      <c r="D55" s="198"/>
      <c r="E55" s="198"/>
      <c r="F55" s="198"/>
      <c r="G55" s="198"/>
    </row>
  </sheetData>
  <mergeCells count="22">
    <mergeCell ref="B37:G45"/>
    <mergeCell ref="C8:E8"/>
    <mergeCell ref="C9:E9"/>
    <mergeCell ref="C10:E10"/>
    <mergeCell ref="C11:E11"/>
    <mergeCell ref="C12:E12"/>
    <mergeCell ref="A23:B23"/>
    <mergeCell ref="F30:G30"/>
    <mergeCell ref="F31:G31"/>
    <mergeCell ref="F32:G32"/>
    <mergeCell ref="F33:G33"/>
    <mergeCell ref="F34:G34"/>
    <mergeCell ref="B52:G52"/>
    <mergeCell ref="B53:G53"/>
    <mergeCell ref="B54:G54"/>
    <mergeCell ref="B55:G55"/>
    <mergeCell ref="B46:G46"/>
    <mergeCell ref="B47:G47"/>
    <mergeCell ref="B48:G48"/>
    <mergeCell ref="B49:G49"/>
    <mergeCell ref="B50:G50"/>
    <mergeCell ref="B51:G51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1"/>
  <dimension ref="A1:BE74"/>
  <sheetViews>
    <sheetView workbookViewId="0">
      <selection activeCell="H23" sqref="H23:I23"/>
    </sheetView>
  </sheetViews>
  <sheetFormatPr defaultRowHeight="12.75" x14ac:dyDescent="0.2"/>
  <cols>
    <col min="1" max="1" width="5.85546875" customWidth="1"/>
    <col min="2" max="2" width="6.140625" customWidth="1"/>
    <col min="3" max="3" width="11.42578125" customWidth="1"/>
    <col min="4" max="4" width="15.85546875" customWidth="1"/>
    <col min="5" max="5" width="11.28515625" customWidth="1"/>
    <col min="6" max="6" width="10.85546875" customWidth="1"/>
    <col min="7" max="7" width="11" customWidth="1"/>
    <col min="8" max="8" width="11.140625" customWidth="1"/>
    <col min="9" max="9" width="10.7109375" customWidth="1"/>
  </cols>
  <sheetData>
    <row r="1" spans="1:57" ht="13.5" thickTop="1" x14ac:dyDescent="0.2">
      <c r="A1" s="209" t="s">
        <v>48</v>
      </c>
      <c r="B1" s="210"/>
      <c r="C1" s="96" t="str">
        <f>CONCATENATE(cislostavby," ",nazevstavby)</f>
        <v>N333 Obec Hrubčice - ZTV v lokalitě Trávníky</v>
      </c>
      <c r="D1" s="97"/>
      <c r="E1" s="98"/>
      <c r="F1" s="97"/>
      <c r="G1" s="99" t="s">
        <v>49</v>
      </c>
      <c r="H1" s="100"/>
      <c r="I1" s="101"/>
    </row>
    <row r="2" spans="1:57" ht="13.5" thickBot="1" x14ac:dyDescent="0.25">
      <c r="A2" s="211" t="s">
        <v>50</v>
      </c>
      <c r="B2" s="212"/>
      <c r="C2" s="102" t="str">
        <f>CONCATENATE(cisloobjektu," ",nazevobjektu)</f>
        <v>SO 06 SO 06 -  Veřejné osvětlení a rozhlas</v>
      </c>
      <c r="D2" s="103"/>
      <c r="E2" s="104"/>
      <c r="F2" s="103"/>
      <c r="G2" s="213"/>
      <c r="H2" s="214"/>
      <c r="I2" s="215"/>
    </row>
    <row r="3" spans="1:57" ht="13.5" thickTop="1" x14ac:dyDescent="0.2">
      <c r="A3" s="76"/>
      <c r="B3" s="76"/>
      <c r="C3" s="76"/>
      <c r="D3" s="76"/>
      <c r="E3" s="76"/>
      <c r="F3" s="65"/>
      <c r="G3" s="76"/>
      <c r="H3" s="76"/>
      <c r="I3" s="76"/>
    </row>
    <row r="4" spans="1:57" ht="19.5" customHeight="1" x14ac:dyDescent="0.25">
      <c r="A4" s="105" t="s">
        <v>51</v>
      </c>
      <c r="B4" s="106"/>
      <c r="C4" s="106"/>
      <c r="D4" s="106"/>
      <c r="E4" s="107"/>
      <c r="F4" s="106"/>
      <c r="G4" s="106"/>
      <c r="H4" s="106"/>
      <c r="I4" s="106"/>
    </row>
    <row r="5" spans="1:57" ht="13.5" thickBot="1" x14ac:dyDescent="0.25">
      <c r="A5" s="76"/>
      <c r="B5" s="76"/>
      <c r="C5" s="76"/>
      <c r="D5" s="76"/>
      <c r="E5" s="76"/>
      <c r="F5" s="76"/>
      <c r="G5" s="76"/>
      <c r="H5" s="76"/>
      <c r="I5" s="76"/>
    </row>
    <row r="6" spans="1:57" s="34" customFormat="1" ht="13.5" thickBot="1" x14ac:dyDescent="0.25">
      <c r="A6" s="108"/>
      <c r="B6" s="109" t="s">
        <v>52</v>
      </c>
      <c r="C6" s="109"/>
      <c r="D6" s="110"/>
      <c r="E6" s="111" t="s">
        <v>53</v>
      </c>
      <c r="F6" s="112" t="s">
        <v>54</v>
      </c>
      <c r="G6" s="112" t="s">
        <v>55</v>
      </c>
      <c r="H6" s="112" t="s">
        <v>56</v>
      </c>
      <c r="I6" s="113" t="s">
        <v>30</v>
      </c>
    </row>
    <row r="7" spans="1:57" s="34" customFormat="1" x14ac:dyDescent="0.2">
      <c r="A7" s="191" t="str">
        <f>Položky!B7</f>
        <v>M21</v>
      </c>
      <c r="B7" s="114" t="str">
        <f>Položky!C7</f>
        <v>Elektromontáže</v>
      </c>
      <c r="C7" s="65"/>
      <c r="D7" s="115"/>
      <c r="E7" s="192">
        <f>Položky!BA39</f>
        <v>0</v>
      </c>
      <c r="F7" s="193">
        <f>Položky!BB39</f>
        <v>0</v>
      </c>
      <c r="G7" s="193">
        <f>Položky!BC39</f>
        <v>0</v>
      </c>
      <c r="H7" s="193">
        <f>Položky!BD39</f>
        <v>0</v>
      </c>
      <c r="I7" s="194">
        <f>Položky!BE39</f>
        <v>0</v>
      </c>
    </row>
    <row r="8" spans="1:57" s="34" customFormat="1" x14ac:dyDescent="0.2">
      <c r="A8" s="191" t="str">
        <f>Položky!B41</f>
        <v>M46</v>
      </c>
      <c r="B8" s="114" t="str">
        <f>Položky!C41</f>
        <v>Zemní práce při montážích</v>
      </c>
      <c r="C8" s="65"/>
      <c r="D8" s="115"/>
      <c r="E8" s="192">
        <f>Položky!BA53</f>
        <v>0</v>
      </c>
      <c r="F8" s="193">
        <f>Položky!BB53</f>
        <v>0</v>
      </c>
      <c r="G8" s="193">
        <f>Položky!BC53</f>
        <v>0</v>
      </c>
      <c r="H8" s="193">
        <f>Položky!BD53</f>
        <v>0</v>
      </c>
      <c r="I8" s="194">
        <f>Položky!BE53</f>
        <v>0</v>
      </c>
    </row>
    <row r="9" spans="1:57" s="34" customFormat="1" ht="13.5" thickBot="1" x14ac:dyDescent="0.25">
      <c r="A9" s="191" t="str">
        <f>Položky!B55</f>
        <v>M49</v>
      </c>
      <c r="B9" s="114" t="str">
        <f>Položky!C55</f>
        <v>Dodávka a montáž rozhllasu</v>
      </c>
      <c r="C9" s="65"/>
      <c r="D9" s="115"/>
      <c r="E9" s="192">
        <f>Položky!BA63</f>
        <v>0</v>
      </c>
      <c r="F9" s="193">
        <f>Položky!BB63</f>
        <v>0</v>
      </c>
      <c r="G9" s="193">
        <f>Položky!BC63</f>
        <v>0</v>
      </c>
      <c r="H9" s="193">
        <f>Položky!BD63</f>
        <v>0</v>
      </c>
      <c r="I9" s="194">
        <f>Položky!BE63</f>
        <v>0</v>
      </c>
    </row>
    <row r="10" spans="1:57" s="122" customFormat="1" ht="13.5" thickBot="1" x14ac:dyDescent="0.25">
      <c r="A10" s="116"/>
      <c r="B10" s="117" t="s">
        <v>57</v>
      </c>
      <c r="C10" s="117"/>
      <c r="D10" s="118"/>
      <c r="E10" s="119">
        <f>SUM(E7:E9)</f>
        <v>0</v>
      </c>
      <c r="F10" s="120">
        <f>SUM(F7:F9)</f>
        <v>0</v>
      </c>
      <c r="G10" s="120">
        <f>SUM(G7:G9)</f>
        <v>0</v>
      </c>
      <c r="H10" s="120">
        <f>SUM(H7:H9)</f>
        <v>0</v>
      </c>
      <c r="I10" s="121">
        <f>SUM(I7:I9)</f>
        <v>0</v>
      </c>
    </row>
    <row r="11" spans="1:57" x14ac:dyDescent="0.2">
      <c r="A11" s="65"/>
      <c r="B11" s="65"/>
      <c r="C11" s="65"/>
      <c r="D11" s="65"/>
      <c r="E11" s="65"/>
      <c r="F11" s="65"/>
      <c r="G11" s="65"/>
      <c r="H11" s="65"/>
      <c r="I11" s="65"/>
    </row>
    <row r="12" spans="1:57" ht="19.5" customHeight="1" x14ac:dyDescent="0.25">
      <c r="A12" s="106" t="s">
        <v>58</v>
      </c>
      <c r="B12" s="106"/>
      <c r="C12" s="106"/>
      <c r="D12" s="106"/>
      <c r="E12" s="106"/>
      <c r="F12" s="106"/>
      <c r="G12" s="123"/>
      <c r="H12" s="106"/>
      <c r="I12" s="106"/>
      <c r="BA12" s="40"/>
      <c r="BB12" s="40"/>
      <c r="BC12" s="40"/>
      <c r="BD12" s="40"/>
      <c r="BE12" s="40"/>
    </row>
    <row r="13" spans="1:57" ht="13.5" thickBot="1" x14ac:dyDescent="0.25">
      <c r="A13" s="76"/>
      <c r="B13" s="76"/>
      <c r="C13" s="76"/>
      <c r="D13" s="76"/>
      <c r="E13" s="76"/>
      <c r="F13" s="76"/>
      <c r="G13" s="76"/>
      <c r="H13" s="76"/>
      <c r="I13" s="76"/>
    </row>
    <row r="14" spans="1:57" x14ac:dyDescent="0.2">
      <c r="A14" s="70" t="s">
        <v>59</v>
      </c>
      <c r="B14" s="71"/>
      <c r="C14" s="71"/>
      <c r="D14" s="124"/>
      <c r="E14" s="125" t="s">
        <v>60</v>
      </c>
      <c r="F14" s="126" t="s">
        <v>61</v>
      </c>
      <c r="G14" s="127" t="s">
        <v>62</v>
      </c>
      <c r="H14" s="128"/>
      <c r="I14" s="129" t="s">
        <v>60</v>
      </c>
    </row>
    <row r="15" spans="1:57" x14ac:dyDescent="0.2">
      <c r="A15" s="63" t="s">
        <v>191</v>
      </c>
      <c r="B15" s="54"/>
      <c r="C15" s="54"/>
      <c r="D15" s="130"/>
      <c r="E15" s="131">
        <v>0</v>
      </c>
      <c r="F15" s="132">
        <v>0</v>
      </c>
      <c r="G15" s="133">
        <f t="shared" ref="G15:G22" si="0">CHOOSE(BA15+1,HSV+PSV,HSV+PSV+Mont,HSV+PSV+Dodavka+Mont,HSV,PSV,Mont,Dodavka,Mont+Dodavka,0)</f>
        <v>0</v>
      </c>
      <c r="H15" s="134"/>
      <c r="I15" s="135">
        <f t="shared" ref="I15:I22" si="1">E15+F15*G15/100</f>
        <v>0</v>
      </c>
      <c r="BA15">
        <v>0</v>
      </c>
    </row>
    <row r="16" spans="1:57" x14ac:dyDescent="0.2">
      <c r="A16" s="63" t="s">
        <v>192</v>
      </c>
      <c r="B16" s="54"/>
      <c r="C16" s="54"/>
      <c r="D16" s="130"/>
      <c r="E16" s="131">
        <v>0</v>
      </c>
      <c r="F16" s="132">
        <v>0</v>
      </c>
      <c r="G16" s="133">
        <f t="shared" si="0"/>
        <v>0</v>
      </c>
      <c r="H16" s="134"/>
      <c r="I16" s="135">
        <f t="shared" si="1"/>
        <v>0</v>
      </c>
      <c r="BA16">
        <v>0</v>
      </c>
    </row>
    <row r="17" spans="1:53" x14ac:dyDescent="0.2">
      <c r="A17" s="63" t="s">
        <v>193</v>
      </c>
      <c r="B17" s="54"/>
      <c r="C17" s="54"/>
      <c r="D17" s="130"/>
      <c r="E17" s="131">
        <v>0</v>
      </c>
      <c r="F17" s="132">
        <v>0</v>
      </c>
      <c r="G17" s="133">
        <f t="shared" si="0"/>
        <v>0</v>
      </c>
      <c r="H17" s="134"/>
      <c r="I17" s="135">
        <f t="shared" si="1"/>
        <v>0</v>
      </c>
      <c r="BA17">
        <v>0</v>
      </c>
    </row>
    <row r="18" spans="1:53" x14ac:dyDescent="0.2">
      <c r="A18" s="63" t="s">
        <v>194</v>
      </c>
      <c r="B18" s="54"/>
      <c r="C18" s="54"/>
      <c r="D18" s="130"/>
      <c r="E18" s="131">
        <v>0</v>
      </c>
      <c r="F18" s="132">
        <v>0</v>
      </c>
      <c r="G18" s="133">
        <f t="shared" si="0"/>
        <v>0</v>
      </c>
      <c r="H18" s="134"/>
      <c r="I18" s="135">
        <f t="shared" si="1"/>
        <v>0</v>
      </c>
      <c r="BA18">
        <v>0</v>
      </c>
    </row>
    <row r="19" spans="1:53" x14ac:dyDescent="0.2">
      <c r="A19" s="63" t="s">
        <v>195</v>
      </c>
      <c r="B19" s="54"/>
      <c r="C19" s="54"/>
      <c r="D19" s="130"/>
      <c r="E19" s="131">
        <v>0</v>
      </c>
      <c r="F19" s="132">
        <v>0</v>
      </c>
      <c r="G19" s="133">
        <f t="shared" si="0"/>
        <v>0</v>
      </c>
      <c r="H19" s="134"/>
      <c r="I19" s="135">
        <f t="shared" si="1"/>
        <v>0</v>
      </c>
      <c r="BA19">
        <v>1</v>
      </c>
    </row>
    <row r="20" spans="1:53" x14ac:dyDescent="0.2">
      <c r="A20" s="63" t="s">
        <v>196</v>
      </c>
      <c r="B20" s="54"/>
      <c r="C20" s="54"/>
      <c r="D20" s="130"/>
      <c r="E20" s="131">
        <v>0</v>
      </c>
      <c r="F20" s="132">
        <v>0</v>
      </c>
      <c r="G20" s="133">
        <f t="shared" si="0"/>
        <v>0</v>
      </c>
      <c r="H20" s="134"/>
      <c r="I20" s="135">
        <f t="shared" si="1"/>
        <v>0</v>
      </c>
      <c r="BA20">
        <v>1</v>
      </c>
    </row>
    <row r="21" spans="1:53" x14ac:dyDescent="0.2">
      <c r="A21" s="63" t="s">
        <v>197</v>
      </c>
      <c r="B21" s="54"/>
      <c r="C21" s="54"/>
      <c r="D21" s="130"/>
      <c r="E21" s="131">
        <v>0</v>
      </c>
      <c r="F21" s="132">
        <v>0</v>
      </c>
      <c r="G21" s="133">
        <f t="shared" si="0"/>
        <v>0</v>
      </c>
      <c r="H21" s="134"/>
      <c r="I21" s="135">
        <f t="shared" si="1"/>
        <v>0</v>
      </c>
      <c r="BA21">
        <v>2</v>
      </c>
    </row>
    <row r="22" spans="1:53" x14ac:dyDescent="0.2">
      <c r="A22" s="63" t="s">
        <v>198</v>
      </c>
      <c r="B22" s="54"/>
      <c r="C22" s="54"/>
      <c r="D22" s="130"/>
      <c r="E22" s="131">
        <v>0</v>
      </c>
      <c r="F22" s="132">
        <v>0</v>
      </c>
      <c r="G22" s="133">
        <f t="shared" si="0"/>
        <v>0</v>
      </c>
      <c r="H22" s="134"/>
      <c r="I22" s="135">
        <f t="shared" si="1"/>
        <v>0</v>
      </c>
      <c r="BA22">
        <v>2</v>
      </c>
    </row>
    <row r="23" spans="1:53" ht="13.5" thickBot="1" x14ac:dyDescent="0.25">
      <c r="A23" s="136"/>
      <c r="B23" s="137" t="s">
        <v>63</v>
      </c>
      <c r="C23" s="138"/>
      <c r="D23" s="139"/>
      <c r="E23" s="140"/>
      <c r="F23" s="141"/>
      <c r="G23" s="141"/>
      <c r="H23" s="216">
        <f>SUM(I15:I22)</f>
        <v>0</v>
      </c>
      <c r="I23" s="217"/>
    </row>
    <row r="25" spans="1:53" x14ac:dyDescent="0.2">
      <c r="B25" s="122"/>
      <c r="F25" s="142"/>
      <c r="G25" s="143"/>
      <c r="H25" s="143"/>
      <c r="I25" s="144"/>
    </row>
    <row r="26" spans="1:53" x14ac:dyDescent="0.2">
      <c r="F26" s="142"/>
      <c r="G26" s="143"/>
      <c r="H26" s="143"/>
      <c r="I26" s="144"/>
    </row>
    <row r="27" spans="1:53" x14ac:dyDescent="0.2">
      <c r="F27" s="142"/>
      <c r="G27" s="143"/>
      <c r="H27" s="143"/>
      <c r="I27" s="144"/>
    </row>
    <row r="28" spans="1:53" x14ac:dyDescent="0.2">
      <c r="F28" s="142"/>
      <c r="G28" s="143"/>
      <c r="H28" s="143"/>
      <c r="I28" s="144"/>
    </row>
    <row r="29" spans="1:53" x14ac:dyDescent="0.2">
      <c r="F29" s="142"/>
      <c r="G29" s="143"/>
      <c r="H29" s="143"/>
      <c r="I29" s="144"/>
    </row>
    <row r="30" spans="1:53" x14ac:dyDescent="0.2">
      <c r="F30" s="142"/>
      <c r="G30" s="143"/>
      <c r="H30" s="143"/>
      <c r="I30" s="144"/>
    </row>
    <row r="31" spans="1:53" x14ac:dyDescent="0.2">
      <c r="F31" s="142"/>
      <c r="G31" s="143"/>
      <c r="H31" s="143"/>
      <c r="I31" s="144"/>
    </row>
    <row r="32" spans="1:53" x14ac:dyDescent="0.2">
      <c r="F32" s="142"/>
      <c r="G32" s="143"/>
      <c r="H32" s="143"/>
      <c r="I32" s="144"/>
    </row>
    <row r="33" spans="6:9" x14ac:dyDescent="0.2">
      <c r="F33" s="142"/>
      <c r="G33" s="143"/>
      <c r="H33" s="143"/>
      <c r="I33" s="144"/>
    </row>
    <row r="34" spans="6:9" x14ac:dyDescent="0.2">
      <c r="F34" s="142"/>
      <c r="G34" s="143"/>
      <c r="H34" s="143"/>
      <c r="I34" s="144"/>
    </row>
    <row r="35" spans="6:9" x14ac:dyDescent="0.2">
      <c r="F35" s="142"/>
      <c r="G35" s="143"/>
      <c r="H35" s="143"/>
      <c r="I35" s="144"/>
    </row>
    <row r="36" spans="6:9" x14ac:dyDescent="0.2">
      <c r="F36" s="142"/>
      <c r="G36" s="143"/>
      <c r="H36" s="143"/>
      <c r="I36" s="144"/>
    </row>
    <row r="37" spans="6:9" x14ac:dyDescent="0.2">
      <c r="F37" s="142"/>
      <c r="G37" s="143"/>
      <c r="H37" s="143"/>
      <c r="I37" s="144"/>
    </row>
    <row r="38" spans="6:9" x14ac:dyDescent="0.2">
      <c r="F38" s="142"/>
      <c r="G38" s="143"/>
      <c r="H38" s="143"/>
      <c r="I38" s="144"/>
    </row>
    <row r="39" spans="6:9" x14ac:dyDescent="0.2">
      <c r="F39" s="142"/>
      <c r="G39" s="143"/>
      <c r="H39" s="143"/>
      <c r="I39" s="144"/>
    </row>
    <row r="40" spans="6:9" x14ac:dyDescent="0.2">
      <c r="F40" s="142"/>
      <c r="G40" s="143"/>
      <c r="H40" s="143"/>
      <c r="I40" s="144"/>
    </row>
    <row r="41" spans="6:9" x14ac:dyDescent="0.2">
      <c r="F41" s="142"/>
      <c r="G41" s="143"/>
      <c r="H41" s="143"/>
      <c r="I41" s="144"/>
    </row>
    <row r="42" spans="6:9" x14ac:dyDescent="0.2">
      <c r="F42" s="142"/>
      <c r="G42" s="143"/>
      <c r="H42" s="143"/>
      <c r="I42" s="144"/>
    </row>
    <row r="43" spans="6:9" x14ac:dyDescent="0.2">
      <c r="F43" s="142"/>
      <c r="G43" s="143"/>
      <c r="H43" s="143"/>
      <c r="I43" s="144"/>
    </row>
    <row r="44" spans="6:9" x14ac:dyDescent="0.2">
      <c r="F44" s="142"/>
      <c r="G44" s="143"/>
      <c r="H44" s="143"/>
      <c r="I44" s="144"/>
    </row>
    <row r="45" spans="6:9" x14ac:dyDescent="0.2">
      <c r="F45" s="142"/>
      <c r="G45" s="143"/>
      <c r="H45" s="143"/>
      <c r="I45" s="144"/>
    </row>
    <row r="46" spans="6:9" x14ac:dyDescent="0.2">
      <c r="F46" s="142"/>
      <c r="G46" s="143"/>
      <c r="H46" s="143"/>
      <c r="I46" s="144"/>
    </row>
    <row r="47" spans="6:9" x14ac:dyDescent="0.2">
      <c r="F47" s="142"/>
      <c r="G47" s="143"/>
      <c r="H47" s="143"/>
      <c r="I47" s="144"/>
    </row>
    <row r="48" spans="6:9" x14ac:dyDescent="0.2">
      <c r="F48" s="142"/>
      <c r="G48" s="143"/>
      <c r="H48" s="143"/>
      <c r="I48" s="144"/>
    </row>
    <row r="49" spans="6:9" x14ac:dyDescent="0.2">
      <c r="F49" s="142"/>
      <c r="G49" s="143"/>
      <c r="H49" s="143"/>
      <c r="I49" s="144"/>
    </row>
    <row r="50" spans="6:9" x14ac:dyDescent="0.2">
      <c r="F50" s="142"/>
      <c r="G50" s="143"/>
      <c r="H50" s="143"/>
      <c r="I50" s="144"/>
    </row>
    <row r="51" spans="6:9" x14ac:dyDescent="0.2">
      <c r="F51" s="142"/>
      <c r="G51" s="143"/>
      <c r="H51" s="143"/>
      <c r="I51" s="144"/>
    </row>
    <row r="52" spans="6:9" x14ac:dyDescent="0.2">
      <c r="F52" s="142"/>
      <c r="G52" s="143"/>
      <c r="H52" s="143"/>
      <c r="I52" s="144"/>
    </row>
    <row r="53" spans="6:9" x14ac:dyDescent="0.2">
      <c r="F53" s="142"/>
      <c r="G53" s="143"/>
      <c r="H53" s="143"/>
      <c r="I53" s="144"/>
    </row>
    <row r="54" spans="6:9" x14ac:dyDescent="0.2">
      <c r="F54" s="142"/>
      <c r="G54" s="143"/>
      <c r="H54" s="143"/>
      <c r="I54" s="144"/>
    </row>
    <row r="55" spans="6:9" x14ac:dyDescent="0.2">
      <c r="F55" s="142"/>
      <c r="G55" s="143"/>
      <c r="H55" s="143"/>
      <c r="I55" s="144"/>
    </row>
    <row r="56" spans="6:9" x14ac:dyDescent="0.2">
      <c r="F56" s="142"/>
      <c r="G56" s="143"/>
      <c r="H56" s="143"/>
      <c r="I56" s="144"/>
    </row>
    <row r="57" spans="6:9" x14ac:dyDescent="0.2">
      <c r="F57" s="142"/>
      <c r="G57" s="143"/>
      <c r="H57" s="143"/>
      <c r="I57" s="144"/>
    </row>
    <row r="58" spans="6:9" x14ac:dyDescent="0.2">
      <c r="F58" s="142"/>
      <c r="G58" s="143"/>
      <c r="H58" s="143"/>
      <c r="I58" s="144"/>
    </row>
    <row r="59" spans="6:9" x14ac:dyDescent="0.2">
      <c r="F59" s="142"/>
      <c r="G59" s="143"/>
      <c r="H59" s="143"/>
      <c r="I59" s="144"/>
    </row>
    <row r="60" spans="6:9" x14ac:dyDescent="0.2">
      <c r="F60" s="142"/>
      <c r="G60" s="143"/>
      <c r="H60" s="143"/>
      <c r="I60" s="144"/>
    </row>
    <row r="61" spans="6:9" x14ac:dyDescent="0.2">
      <c r="F61" s="142"/>
      <c r="G61" s="143"/>
      <c r="H61" s="143"/>
      <c r="I61" s="144"/>
    </row>
    <row r="62" spans="6:9" x14ac:dyDescent="0.2">
      <c r="F62" s="142"/>
      <c r="G62" s="143"/>
      <c r="H62" s="143"/>
      <c r="I62" s="144"/>
    </row>
    <row r="63" spans="6:9" x14ac:dyDescent="0.2">
      <c r="F63" s="142"/>
      <c r="G63" s="143"/>
      <c r="H63" s="143"/>
      <c r="I63" s="144"/>
    </row>
    <row r="64" spans="6:9" x14ac:dyDescent="0.2">
      <c r="F64" s="142"/>
      <c r="G64" s="143"/>
      <c r="H64" s="143"/>
      <c r="I64" s="144"/>
    </row>
    <row r="65" spans="6:9" x14ac:dyDescent="0.2">
      <c r="F65" s="142"/>
      <c r="G65" s="143"/>
      <c r="H65" s="143"/>
      <c r="I65" s="144"/>
    </row>
    <row r="66" spans="6:9" x14ac:dyDescent="0.2">
      <c r="F66" s="142"/>
      <c r="G66" s="143"/>
      <c r="H66" s="143"/>
      <c r="I66" s="144"/>
    </row>
    <row r="67" spans="6:9" x14ac:dyDescent="0.2">
      <c r="F67" s="142"/>
      <c r="G67" s="143"/>
      <c r="H67" s="143"/>
      <c r="I67" s="144"/>
    </row>
    <row r="68" spans="6:9" x14ac:dyDescent="0.2">
      <c r="F68" s="142"/>
      <c r="G68" s="143"/>
      <c r="H68" s="143"/>
      <c r="I68" s="144"/>
    </row>
    <row r="69" spans="6:9" x14ac:dyDescent="0.2">
      <c r="F69" s="142"/>
      <c r="G69" s="143"/>
      <c r="H69" s="143"/>
      <c r="I69" s="144"/>
    </row>
    <row r="70" spans="6:9" x14ac:dyDescent="0.2">
      <c r="F70" s="142"/>
      <c r="G70" s="143"/>
      <c r="H70" s="143"/>
      <c r="I70" s="144"/>
    </row>
    <row r="71" spans="6:9" x14ac:dyDescent="0.2">
      <c r="F71" s="142"/>
      <c r="G71" s="143"/>
      <c r="H71" s="143"/>
      <c r="I71" s="144"/>
    </row>
    <row r="72" spans="6:9" x14ac:dyDescent="0.2">
      <c r="F72" s="142"/>
      <c r="G72" s="143"/>
      <c r="H72" s="143"/>
      <c r="I72" s="144"/>
    </row>
    <row r="73" spans="6:9" x14ac:dyDescent="0.2">
      <c r="F73" s="142"/>
      <c r="G73" s="143"/>
      <c r="H73" s="143"/>
      <c r="I73" s="144"/>
    </row>
    <row r="74" spans="6:9" x14ac:dyDescent="0.2">
      <c r="F74" s="142"/>
      <c r="G74" s="143"/>
      <c r="H74" s="143"/>
      <c r="I74" s="144"/>
    </row>
  </sheetData>
  <mergeCells count="4">
    <mergeCell ref="A1:B1"/>
    <mergeCell ref="A2:B2"/>
    <mergeCell ref="G2:I2"/>
    <mergeCell ref="H23:I23"/>
  </mergeCells>
  <pageMargins left="0.59055118110236227" right="0.39370078740157483" top="0.59055118110236227" bottom="0.98425196850393704" header="0.19685039370078741" footer="0.51181102362204722"/>
  <pageSetup paperSize="9" orientation="portrait" horizontalDpi="300" verticalDpi="300" r:id="rId1"/>
  <headerFooter alignWithMargins="0">
    <oddFooter>&amp;L&amp;9Zpracováno programem &amp;"Arial CE,Tučné"BUILDpower,  © RTS, a.s.&amp;R&amp;"Arial,Obyčejné"Strana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"/>
  <dimension ref="A1:CZ136"/>
  <sheetViews>
    <sheetView showGridLines="0" showZeros="0" zoomScale="200" zoomScaleNormal="200" workbookViewId="0">
      <selection activeCell="C29" sqref="C29"/>
    </sheetView>
  </sheetViews>
  <sheetFormatPr defaultRowHeight="12.75" x14ac:dyDescent="0.2"/>
  <cols>
    <col min="1" max="1" width="4.42578125" style="145" customWidth="1"/>
    <col min="2" max="2" width="11.5703125" style="145" customWidth="1"/>
    <col min="3" max="3" width="40.42578125" style="145" customWidth="1"/>
    <col min="4" max="4" width="5.5703125" style="145" customWidth="1"/>
    <col min="5" max="5" width="8.5703125" style="185" customWidth="1"/>
    <col min="6" max="6" width="9.85546875" style="145" customWidth="1"/>
    <col min="7" max="7" width="13.85546875" style="145" customWidth="1"/>
    <col min="8" max="11" width="9.140625" style="145"/>
    <col min="12" max="12" width="75.42578125" style="145" customWidth="1"/>
    <col min="13" max="13" width="45.28515625" style="145" customWidth="1"/>
    <col min="14" max="16384" width="9.140625" style="145"/>
  </cols>
  <sheetData>
    <row r="1" spans="1:104" ht="15.75" x14ac:dyDescent="0.25">
      <c r="A1" s="218" t="s">
        <v>64</v>
      </c>
      <c r="B1" s="218"/>
      <c r="C1" s="218"/>
      <c r="D1" s="218"/>
      <c r="E1" s="218"/>
      <c r="F1" s="218"/>
      <c r="G1" s="218"/>
    </row>
    <row r="2" spans="1:104" ht="14.25" customHeight="1" thickBot="1" x14ac:dyDescent="0.25">
      <c r="A2" s="146"/>
      <c r="B2" s="147"/>
      <c r="C2" s="148"/>
      <c r="D2" s="148"/>
      <c r="E2" s="149"/>
      <c r="F2" s="148"/>
      <c r="G2" s="148"/>
    </row>
    <row r="3" spans="1:104" ht="13.5" thickTop="1" x14ac:dyDescent="0.2">
      <c r="A3" s="209" t="s">
        <v>48</v>
      </c>
      <c r="B3" s="210"/>
      <c r="C3" s="96" t="str">
        <f>CONCATENATE(cislostavby," ",nazevstavby)</f>
        <v>N333 Obec Hrubčice - ZTV v lokalitě Trávníky</v>
      </c>
      <c r="D3" s="97"/>
      <c r="E3" s="150" t="s">
        <v>65</v>
      </c>
      <c r="F3" s="151">
        <f>Rekapitulace!H1</f>
        <v>0</v>
      </c>
      <c r="G3" s="152"/>
    </row>
    <row r="4" spans="1:104" ht="13.5" thickBot="1" x14ac:dyDescent="0.25">
      <c r="A4" s="219" t="s">
        <v>50</v>
      </c>
      <c r="B4" s="212"/>
      <c r="C4" s="102" t="str">
        <f>CONCATENATE(cisloobjektu," ",nazevobjektu)</f>
        <v>SO 06 SO 06 -  Veřejné osvětlení a rozhlas</v>
      </c>
      <c r="D4" s="103"/>
      <c r="E4" s="220">
        <f>Rekapitulace!G2</f>
        <v>0</v>
      </c>
      <c r="F4" s="221"/>
      <c r="G4" s="222"/>
    </row>
    <row r="5" spans="1:104" ht="13.5" thickTop="1" x14ac:dyDescent="0.2">
      <c r="A5" s="153"/>
      <c r="B5" s="146"/>
      <c r="C5" s="146"/>
      <c r="D5" s="146"/>
      <c r="E5" s="154"/>
      <c r="F5" s="146"/>
      <c r="G5" s="155"/>
    </row>
    <row r="6" spans="1:104" x14ac:dyDescent="0.2">
      <c r="A6" s="156" t="s">
        <v>66</v>
      </c>
      <c r="B6" s="157" t="s">
        <v>67</v>
      </c>
      <c r="C6" s="157" t="s">
        <v>68</v>
      </c>
      <c r="D6" s="157" t="s">
        <v>69</v>
      </c>
      <c r="E6" s="158" t="s">
        <v>70</v>
      </c>
      <c r="F6" s="157" t="s">
        <v>71</v>
      </c>
      <c r="G6" s="159" t="s">
        <v>72</v>
      </c>
    </row>
    <row r="7" spans="1:104" x14ac:dyDescent="0.2">
      <c r="A7" s="160" t="s">
        <v>73</v>
      </c>
      <c r="B7" s="161" t="s">
        <v>80</v>
      </c>
      <c r="C7" s="162" t="s">
        <v>81</v>
      </c>
      <c r="D7" s="163"/>
      <c r="E7" s="164"/>
      <c r="F7" s="164"/>
      <c r="G7" s="165"/>
      <c r="H7" s="166"/>
      <c r="I7" s="166"/>
      <c r="O7" s="167">
        <v>1</v>
      </c>
    </row>
    <row r="8" spans="1:104" x14ac:dyDescent="0.2">
      <c r="A8" s="168">
        <v>1</v>
      </c>
      <c r="B8" s="169" t="s">
        <v>82</v>
      </c>
      <c r="C8" s="170" t="s">
        <v>83</v>
      </c>
      <c r="D8" s="171" t="s">
        <v>79</v>
      </c>
      <c r="E8" s="172">
        <v>3</v>
      </c>
      <c r="F8" s="172"/>
      <c r="G8" s="173">
        <f t="shared" ref="G8:G38" si="0">E8*F8</f>
        <v>0</v>
      </c>
      <c r="O8" s="167">
        <v>2</v>
      </c>
      <c r="AA8" s="145">
        <v>1</v>
      </c>
      <c r="AB8" s="145">
        <v>9</v>
      </c>
      <c r="AC8" s="145">
        <v>9</v>
      </c>
      <c r="AZ8" s="145">
        <v>4</v>
      </c>
      <c r="BA8" s="145">
        <f t="shared" ref="BA8:BA38" si="1">IF(AZ8=1,G8,0)</f>
        <v>0</v>
      </c>
      <c r="BB8" s="145">
        <f t="shared" ref="BB8:BB38" si="2">IF(AZ8=2,G8,0)</f>
        <v>0</v>
      </c>
      <c r="BC8" s="145">
        <f t="shared" ref="BC8:BC38" si="3">IF(AZ8=3,G8,0)</f>
        <v>0</v>
      </c>
      <c r="BD8" s="145">
        <f t="shared" ref="BD8:BD38" si="4">IF(AZ8=4,G8,0)</f>
        <v>0</v>
      </c>
      <c r="BE8" s="145">
        <f t="shared" ref="BE8:BE38" si="5">IF(AZ8=5,G8,0)</f>
        <v>0</v>
      </c>
      <c r="CA8" s="174">
        <v>1</v>
      </c>
      <c r="CB8" s="174">
        <v>9</v>
      </c>
      <c r="CZ8" s="145">
        <v>0</v>
      </c>
    </row>
    <row r="9" spans="1:104" x14ac:dyDescent="0.2">
      <c r="A9" s="168">
        <v>2</v>
      </c>
      <c r="B9" s="169" t="s">
        <v>84</v>
      </c>
      <c r="C9" s="170" t="s">
        <v>85</v>
      </c>
      <c r="D9" s="171" t="s">
        <v>86</v>
      </c>
      <c r="E9" s="172">
        <v>60</v>
      </c>
      <c r="F9" s="172"/>
      <c r="G9" s="173">
        <f t="shared" si="0"/>
        <v>0</v>
      </c>
      <c r="O9" s="167">
        <v>2</v>
      </c>
      <c r="AA9" s="145">
        <v>1</v>
      </c>
      <c r="AB9" s="145">
        <v>9</v>
      </c>
      <c r="AC9" s="145">
        <v>9</v>
      </c>
      <c r="AZ9" s="145">
        <v>4</v>
      </c>
      <c r="BA9" s="145">
        <f t="shared" si="1"/>
        <v>0</v>
      </c>
      <c r="BB9" s="145">
        <f t="shared" si="2"/>
        <v>0</v>
      </c>
      <c r="BC9" s="145">
        <f t="shared" si="3"/>
        <v>0</v>
      </c>
      <c r="BD9" s="145">
        <f t="shared" si="4"/>
        <v>0</v>
      </c>
      <c r="BE9" s="145">
        <f t="shared" si="5"/>
        <v>0</v>
      </c>
      <c r="CA9" s="174">
        <v>1</v>
      </c>
      <c r="CB9" s="174">
        <v>9</v>
      </c>
      <c r="CZ9" s="145">
        <v>0</v>
      </c>
    </row>
    <row r="10" spans="1:104" x14ac:dyDescent="0.2">
      <c r="A10" s="168">
        <v>3</v>
      </c>
      <c r="B10" s="169" t="s">
        <v>87</v>
      </c>
      <c r="C10" s="170" t="s">
        <v>88</v>
      </c>
      <c r="D10" s="171" t="s">
        <v>86</v>
      </c>
      <c r="E10" s="172">
        <v>58</v>
      </c>
      <c r="F10" s="172"/>
      <c r="G10" s="173">
        <f t="shared" si="0"/>
        <v>0</v>
      </c>
      <c r="O10" s="167">
        <v>2</v>
      </c>
      <c r="AA10" s="145">
        <v>1</v>
      </c>
      <c r="AB10" s="145">
        <v>9</v>
      </c>
      <c r="AC10" s="145">
        <v>9</v>
      </c>
      <c r="AZ10" s="145">
        <v>4</v>
      </c>
      <c r="BA10" s="145">
        <f t="shared" si="1"/>
        <v>0</v>
      </c>
      <c r="BB10" s="145">
        <f t="shared" si="2"/>
        <v>0</v>
      </c>
      <c r="BC10" s="145">
        <f t="shared" si="3"/>
        <v>0</v>
      </c>
      <c r="BD10" s="145">
        <f t="shared" si="4"/>
        <v>0</v>
      </c>
      <c r="BE10" s="145">
        <f t="shared" si="5"/>
        <v>0</v>
      </c>
      <c r="CA10" s="174">
        <v>1</v>
      </c>
      <c r="CB10" s="174">
        <v>9</v>
      </c>
      <c r="CZ10" s="145">
        <v>0</v>
      </c>
    </row>
    <row r="11" spans="1:104" x14ac:dyDescent="0.2">
      <c r="A11" s="168">
        <v>4</v>
      </c>
      <c r="B11" s="169" t="s">
        <v>89</v>
      </c>
      <c r="C11" s="170" t="s">
        <v>90</v>
      </c>
      <c r="D11" s="171" t="s">
        <v>86</v>
      </c>
      <c r="E11" s="172">
        <v>29</v>
      </c>
      <c r="F11" s="172"/>
      <c r="G11" s="173">
        <f t="shared" si="0"/>
        <v>0</v>
      </c>
      <c r="O11" s="167">
        <v>2</v>
      </c>
      <c r="AA11" s="145">
        <v>1</v>
      </c>
      <c r="AB11" s="145">
        <v>9</v>
      </c>
      <c r="AC11" s="145">
        <v>9</v>
      </c>
      <c r="AZ11" s="145">
        <v>4</v>
      </c>
      <c r="BA11" s="145">
        <f t="shared" si="1"/>
        <v>0</v>
      </c>
      <c r="BB11" s="145">
        <f t="shared" si="2"/>
        <v>0</v>
      </c>
      <c r="BC11" s="145">
        <f t="shared" si="3"/>
        <v>0</v>
      </c>
      <c r="BD11" s="145">
        <f t="shared" si="4"/>
        <v>0</v>
      </c>
      <c r="BE11" s="145">
        <f t="shared" si="5"/>
        <v>0</v>
      </c>
      <c r="CA11" s="174">
        <v>1</v>
      </c>
      <c r="CB11" s="174">
        <v>9</v>
      </c>
      <c r="CZ11" s="145">
        <v>0</v>
      </c>
    </row>
    <row r="12" spans="1:104" x14ac:dyDescent="0.2">
      <c r="A12" s="168">
        <v>5</v>
      </c>
      <c r="B12" s="169" t="s">
        <v>91</v>
      </c>
      <c r="C12" s="170" t="s">
        <v>92</v>
      </c>
      <c r="D12" s="171" t="s">
        <v>86</v>
      </c>
      <c r="E12" s="172">
        <v>1</v>
      </c>
      <c r="F12" s="172"/>
      <c r="G12" s="173">
        <f t="shared" si="0"/>
        <v>0</v>
      </c>
      <c r="O12" s="167">
        <v>2</v>
      </c>
      <c r="AA12" s="145">
        <v>1</v>
      </c>
      <c r="AB12" s="145">
        <v>9</v>
      </c>
      <c r="AC12" s="145">
        <v>9</v>
      </c>
      <c r="AZ12" s="145">
        <v>4</v>
      </c>
      <c r="BA12" s="145">
        <f t="shared" si="1"/>
        <v>0</v>
      </c>
      <c r="BB12" s="145">
        <f t="shared" si="2"/>
        <v>0</v>
      </c>
      <c r="BC12" s="145">
        <f t="shared" si="3"/>
        <v>0</v>
      </c>
      <c r="BD12" s="145">
        <f t="shared" si="4"/>
        <v>0</v>
      </c>
      <c r="BE12" s="145">
        <f t="shared" si="5"/>
        <v>0</v>
      </c>
      <c r="CA12" s="174">
        <v>1</v>
      </c>
      <c r="CB12" s="174">
        <v>9</v>
      </c>
      <c r="CZ12" s="145">
        <v>0</v>
      </c>
    </row>
    <row r="13" spans="1:104" x14ac:dyDescent="0.2">
      <c r="A13" s="168">
        <v>6</v>
      </c>
      <c r="B13" s="169" t="s">
        <v>93</v>
      </c>
      <c r="C13" s="170" t="s">
        <v>94</v>
      </c>
      <c r="D13" s="171" t="s">
        <v>86</v>
      </c>
      <c r="E13" s="172">
        <v>29</v>
      </c>
      <c r="F13" s="172"/>
      <c r="G13" s="173">
        <f t="shared" si="0"/>
        <v>0</v>
      </c>
      <c r="O13" s="167">
        <v>2</v>
      </c>
      <c r="AA13" s="145">
        <v>1</v>
      </c>
      <c r="AB13" s="145">
        <v>9</v>
      </c>
      <c r="AC13" s="145">
        <v>9</v>
      </c>
      <c r="AZ13" s="145">
        <v>4</v>
      </c>
      <c r="BA13" s="145">
        <f t="shared" si="1"/>
        <v>0</v>
      </c>
      <c r="BB13" s="145">
        <f t="shared" si="2"/>
        <v>0</v>
      </c>
      <c r="BC13" s="145">
        <f t="shared" si="3"/>
        <v>0</v>
      </c>
      <c r="BD13" s="145">
        <f t="shared" si="4"/>
        <v>0</v>
      </c>
      <c r="BE13" s="145">
        <f t="shared" si="5"/>
        <v>0</v>
      </c>
      <c r="CA13" s="174">
        <v>1</v>
      </c>
      <c r="CB13" s="174">
        <v>9</v>
      </c>
      <c r="CZ13" s="145">
        <v>0</v>
      </c>
    </row>
    <row r="14" spans="1:104" x14ac:dyDescent="0.2">
      <c r="A14" s="168">
        <v>7</v>
      </c>
      <c r="B14" s="169" t="s">
        <v>95</v>
      </c>
      <c r="C14" s="170" t="s">
        <v>96</v>
      </c>
      <c r="D14" s="171" t="s">
        <v>86</v>
      </c>
      <c r="E14" s="172">
        <v>29</v>
      </c>
      <c r="F14" s="172"/>
      <c r="G14" s="173">
        <f t="shared" si="0"/>
        <v>0</v>
      </c>
      <c r="O14" s="167">
        <v>2</v>
      </c>
      <c r="AA14" s="145">
        <v>1</v>
      </c>
      <c r="AB14" s="145">
        <v>9</v>
      </c>
      <c r="AC14" s="145">
        <v>9</v>
      </c>
      <c r="AZ14" s="145">
        <v>4</v>
      </c>
      <c r="BA14" s="145">
        <f t="shared" si="1"/>
        <v>0</v>
      </c>
      <c r="BB14" s="145">
        <f t="shared" si="2"/>
        <v>0</v>
      </c>
      <c r="BC14" s="145">
        <f t="shared" si="3"/>
        <v>0</v>
      </c>
      <c r="BD14" s="145">
        <f t="shared" si="4"/>
        <v>0</v>
      </c>
      <c r="BE14" s="145">
        <f t="shared" si="5"/>
        <v>0</v>
      </c>
      <c r="CA14" s="174">
        <v>1</v>
      </c>
      <c r="CB14" s="174">
        <v>9</v>
      </c>
      <c r="CZ14" s="145">
        <v>0</v>
      </c>
    </row>
    <row r="15" spans="1:104" x14ac:dyDescent="0.2">
      <c r="A15" s="168">
        <v>8</v>
      </c>
      <c r="B15" s="169" t="s">
        <v>97</v>
      </c>
      <c r="C15" s="170" t="s">
        <v>98</v>
      </c>
      <c r="D15" s="171" t="s">
        <v>86</v>
      </c>
      <c r="E15" s="172">
        <v>29</v>
      </c>
      <c r="F15" s="172"/>
      <c r="G15" s="173">
        <f t="shared" si="0"/>
        <v>0</v>
      </c>
      <c r="O15" s="167">
        <v>2</v>
      </c>
      <c r="AA15" s="145">
        <v>1</v>
      </c>
      <c r="AB15" s="145">
        <v>9</v>
      </c>
      <c r="AC15" s="145">
        <v>9</v>
      </c>
      <c r="AZ15" s="145">
        <v>4</v>
      </c>
      <c r="BA15" s="145">
        <f t="shared" si="1"/>
        <v>0</v>
      </c>
      <c r="BB15" s="145">
        <f t="shared" si="2"/>
        <v>0</v>
      </c>
      <c r="BC15" s="145">
        <f t="shared" si="3"/>
        <v>0</v>
      </c>
      <c r="BD15" s="145">
        <f t="shared" si="4"/>
        <v>0</v>
      </c>
      <c r="BE15" s="145">
        <f t="shared" si="5"/>
        <v>0</v>
      </c>
      <c r="CA15" s="174">
        <v>1</v>
      </c>
      <c r="CB15" s="174">
        <v>9</v>
      </c>
      <c r="CZ15" s="145">
        <v>0</v>
      </c>
    </row>
    <row r="16" spans="1:104" x14ac:dyDescent="0.2">
      <c r="A16" s="168">
        <v>9</v>
      </c>
      <c r="B16" s="169" t="s">
        <v>99</v>
      </c>
      <c r="C16" s="170" t="s">
        <v>100</v>
      </c>
      <c r="D16" s="171" t="s">
        <v>79</v>
      </c>
      <c r="E16" s="172">
        <v>1070</v>
      </c>
      <c r="F16" s="172"/>
      <c r="G16" s="173">
        <f t="shared" si="0"/>
        <v>0</v>
      </c>
      <c r="O16" s="167">
        <v>2</v>
      </c>
      <c r="AA16" s="145">
        <v>1</v>
      </c>
      <c r="AB16" s="145">
        <v>9</v>
      </c>
      <c r="AC16" s="145">
        <v>9</v>
      </c>
      <c r="AZ16" s="145">
        <v>4</v>
      </c>
      <c r="BA16" s="145">
        <f t="shared" si="1"/>
        <v>0</v>
      </c>
      <c r="BB16" s="145">
        <f t="shared" si="2"/>
        <v>0</v>
      </c>
      <c r="BC16" s="145">
        <f t="shared" si="3"/>
        <v>0</v>
      </c>
      <c r="BD16" s="145">
        <f t="shared" si="4"/>
        <v>0</v>
      </c>
      <c r="BE16" s="145">
        <f t="shared" si="5"/>
        <v>0</v>
      </c>
      <c r="CA16" s="174">
        <v>1</v>
      </c>
      <c r="CB16" s="174">
        <v>9</v>
      </c>
      <c r="CZ16" s="145">
        <v>0</v>
      </c>
    </row>
    <row r="17" spans="1:104" x14ac:dyDescent="0.2">
      <c r="A17" s="168">
        <v>10</v>
      </c>
      <c r="B17" s="169" t="s">
        <v>101</v>
      </c>
      <c r="C17" s="170" t="s">
        <v>102</v>
      </c>
      <c r="D17" s="171" t="s">
        <v>86</v>
      </c>
      <c r="E17" s="172">
        <v>87</v>
      </c>
      <c r="F17" s="172"/>
      <c r="G17" s="173">
        <f t="shared" si="0"/>
        <v>0</v>
      </c>
      <c r="O17" s="167">
        <v>2</v>
      </c>
      <c r="AA17" s="145">
        <v>1</v>
      </c>
      <c r="AB17" s="145">
        <v>9</v>
      </c>
      <c r="AC17" s="145">
        <v>9</v>
      </c>
      <c r="AZ17" s="145">
        <v>4</v>
      </c>
      <c r="BA17" s="145">
        <f t="shared" si="1"/>
        <v>0</v>
      </c>
      <c r="BB17" s="145">
        <f t="shared" si="2"/>
        <v>0</v>
      </c>
      <c r="BC17" s="145">
        <f t="shared" si="3"/>
        <v>0</v>
      </c>
      <c r="BD17" s="145">
        <f t="shared" si="4"/>
        <v>0</v>
      </c>
      <c r="BE17" s="145">
        <f t="shared" si="5"/>
        <v>0</v>
      </c>
      <c r="CA17" s="174">
        <v>1</v>
      </c>
      <c r="CB17" s="174">
        <v>9</v>
      </c>
      <c r="CZ17" s="145">
        <v>0</v>
      </c>
    </row>
    <row r="18" spans="1:104" ht="22.5" x14ac:dyDescent="0.2">
      <c r="A18" s="168">
        <v>11</v>
      </c>
      <c r="B18" s="169" t="s">
        <v>103</v>
      </c>
      <c r="C18" s="170" t="s">
        <v>104</v>
      </c>
      <c r="D18" s="171" t="s">
        <v>79</v>
      </c>
      <c r="E18" s="172">
        <v>6</v>
      </c>
      <c r="F18" s="172"/>
      <c r="G18" s="173">
        <f t="shared" si="0"/>
        <v>0</v>
      </c>
      <c r="O18" s="167">
        <v>2</v>
      </c>
      <c r="AA18" s="145">
        <v>1</v>
      </c>
      <c r="AB18" s="145">
        <v>0</v>
      </c>
      <c r="AC18" s="145">
        <v>0</v>
      </c>
      <c r="AZ18" s="145">
        <v>4</v>
      </c>
      <c r="BA18" s="145">
        <f t="shared" si="1"/>
        <v>0</v>
      </c>
      <c r="BB18" s="145">
        <f t="shared" si="2"/>
        <v>0</v>
      </c>
      <c r="BC18" s="145">
        <f t="shared" si="3"/>
        <v>0</v>
      </c>
      <c r="BD18" s="145">
        <f t="shared" si="4"/>
        <v>0</v>
      </c>
      <c r="BE18" s="145">
        <f t="shared" si="5"/>
        <v>0</v>
      </c>
      <c r="CA18" s="174">
        <v>1</v>
      </c>
      <c r="CB18" s="174">
        <v>0</v>
      </c>
      <c r="CZ18" s="145">
        <v>0</v>
      </c>
    </row>
    <row r="19" spans="1:104" x14ac:dyDescent="0.2">
      <c r="A19" s="168">
        <v>12</v>
      </c>
      <c r="B19" s="169" t="s">
        <v>105</v>
      </c>
      <c r="C19" s="170" t="s">
        <v>106</v>
      </c>
      <c r="D19" s="171" t="s">
        <v>79</v>
      </c>
      <c r="E19" s="172">
        <v>1124</v>
      </c>
      <c r="F19" s="172"/>
      <c r="G19" s="173">
        <f t="shared" si="0"/>
        <v>0</v>
      </c>
      <c r="O19" s="167">
        <v>2</v>
      </c>
      <c r="AA19" s="145">
        <v>1</v>
      </c>
      <c r="AB19" s="145">
        <v>9</v>
      </c>
      <c r="AC19" s="145">
        <v>9</v>
      </c>
      <c r="AZ19" s="145">
        <v>4</v>
      </c>
      <c r="BA19" s="145">
        <f t="shared" si="1"/>
        <v>0</v>
      </c>
      <c r="BB19" s="145">
        <f t="shared" si="2"/>
        <v>0</v>
      </c>
      <c r="BC19" s="145">
        <f t="shared" si="3"/>
        <v>0</v>
      </c>
      <c r="BD19" s="145">
        <f t="shared" si="4"/>
        <v>0</v>
      </c>
      <c r="BE19" s="145">
        <f t="shared" si="5"/>
        <v>0</v>
      </c>
      <c r="CA19" s="174">
        <v>1</v>
      </c>
      <c r="CB19" s="174">
        <v>9</v>
      </c>
      <c r="CZ19" s="145">
        <v>0</v>
      </c>
    </row>
    <row r="20" spans="1:104" x14ac:dyDescent="0.2">
      <c r="A20" s="168">
        <v>13</v>
      </c>
      <c r="B20" s="169" t="s">
        <v>107</v>
      </c>
      <c r="C20" s="170" t="s">
        <v>108</v>
      </c>
      <c r="D20" s="171" t="s">
        <v>79</v>
      </c>
      <c r="E20" s="172">
        <v>203</v>
      </c>
      <c r="F20" s="172"/>
      <c r="G20" s="173">
        <f t="shared" si="0"/>
        <v>0</v>
      </c>
      <c r="O20" s="167">
        <v>2</v>
      </c>
      <c r="AA20" s="145">
        <v>1</v>
      </c>
      <c r="AB20" s="145">
        <v>9</v>
      </c>
      <c r="AC20" s="145">
        <v>9</v>
      </c>
      <c r="AZ20" s="145">
        <v>4</v>
      </c>
      <c r="BA20" s="145">
        <f t="shared" si="1"/>
        <v>0</v>
      </c>
      <c r="BB20" s="145">
        <f t="shared" si="2"/>
        <v>0</v>
      </c>
      <c r="BC20" s="145">
        <f t="shared" si="3"/>
        <v>0</v>
      </c>
      <c r="BD20" s="145">
        <f t="shared" si="4"/>
        <v>0</v>
      </c>
      <c r="BE20" s="145">
        <f t="shared" si="5"/>
        <v>0</v>
      </c>
      <c r="CA20" s="174">
        <v>1</v>
      </c>
      <c r="CB20" s="174">
        <v>9</v>
      </c>
      <c r="CZ20" s="145">
        <v>0</v>
      </c>
    </row>
    <row r="21" spans="1:104" x14ac:dyDescent="0.2">
      <c r="A21" s="168">
        <v>14</v>
      </c>
      <c r="B21" s="169" t="s">
        <v>109</v>
      </c>
      <c r="C21" s="170" t="s">
        <v>110</v>
      </c>
      <c r="D21" s="171" t="s">
        <v>111</v>
      </c>
      <c r="E21" s="172">
        <v>29</v>
      </c>
      <c r="F21" s="172"/>
      <c r="G21" s="173">
        <f t="shared" si="0"/>
        <v>0</v>
      </c>
      <c r="O21" s="167">
        <v>2</v>
      </c>
      <c r="AA21" s="145">
        <v>1</v>
      </c>
      <c r="AB21" s="145">
        <v>9</v>
      </c>
      <c r="AC21" s="145">
        <v>9</v>
      </c>
      <c r="AZ21" s="145">
        <v>4</v>
      </c>
      <c r="BA21" s="145">
        <f t="shared" si="1"/>
        <v>0</v>
      </c>
      <c r="BB21" s="145">
        <f t="shared" si="2"/>
        <v>0</v>
      </c>
      <c r="BC21" s="145">
        <f t="shared" si="3"/>
        <v>0</v>
      </c>
      <c r="BD21" s="145">
        <f t="shared" si="4"/>
        <v>0</v>
      </c>
      <c r="BE21" s="145">
        <f t="shared" si="5"/>
        <v>0</v>
      </c>
      <c r="CA21" s="174">
        <v>1</v>
      </c>
      <c r="CB21" s="174">
        <v>9</v>
      </c>
      <c r="CZ21" s="145">
        <v>0</v>
      </c>
    </row>
    <row r="22" spans="1:104" ht="22.5" x14ac:dyDescent="0.2">
      <c r="A22" s="168">
        <v>15</v>
      </c>
      <c r="B22" s="169" t="s">
        <v>112</v>
      </c>
      <c r="C22" s="170" t="s">
        <v>113</v>
      </c>
      <c r="D22" s="171" t="s">
        <v>79</v>
      </c>
      <c r="E22" s="172">
        <v>3</v>
      </c>
      <c r="F22" s="172"/>
      <c r="G22" s="173">
        <f t="shared" si="0"/>
        <v>0</v>
      </c>
      <c r="O22" s="167">
        <v>2</v>
      </c>
      <c r="AA22" s="145">
        <v>3</v>
      </c>
      <c r="AB22" s="145">
        <v>9</v>
      </c>
      <c r="AC22" s="145">
        <v>14362534</v>
      </c>
      <c r="AZ22" s="145">
        <v>3</v>
      </c>
      <c r="BA22" s="145">
        <f t="shared" si="1"/>
        <v>0</v>
      </c>
      <c r="BB22" s="145">
        <f t="shared" si="2"/>
        <v>0</v>
      </c>
      <c r="BC22" s="145">
        <f t="shared" si="3"/>
        <v>0</v>
      </c>
      <c r="BD22" s="145">
        <f t="shared" si="4"/>
        <v>0</v>
      </c>
      <c r="BE22" s="145">
        <f t="shared" si="5"/>
        <v>0</v>
      </c>
      <c r="CA22" s="174">
        <v>3</v>
      </c>
      <c r="CB22" s="174">
        <v>9</v>
      </c>
      <c r="CZ22" s="145">
        <v>0</v>
      </c>
    </row>
    <row r="23" spans="1:104" x14ac:dyDescent="0.2">
      <c r="A23" s="168">
        <v>19</v>
      </c>
      <c r="B23" s="169" t="s">
        <v>121</v>
      </c>
      <c r="C23" s="170" t="s">
        <v>122</v>
      </c>
      <c r="D23" s="171" t="s">
        <v>111</v>
      </c>
      <c r="E23" s="172">
        <v>29</v>
      </c>
      <c r="F23" s="172"/>
      <c r="G23" s="173">
        <f t="shared" si="0"/>
        <v>0</v>
      </c>
      <c r="O23" s="167">
        <v>2</v>
      </c>
      <c r="AA23" s="145">
        <v>3</v>
      </c>
      <c r="AB23" s="145">
        <v>9</v>
      </c>
      <c r="AC23" s="145">
        <v>34523415</v>
      </c>
      <c r="AZ23" s="145">
        <v>3</v>
      </c>
      <c r="BA23" s="145">
        <f t="shared" si="1"/>
        <v>0</v>
      </c>
      <c r="BB23" s="145">
        <f t="shared" si="2"/>
        <v>0</v>
      </c>
      <c r="BC23" s="145">
        <f t="shared" si="3"/>
        <v>0</v>
      </c>
      <c r="BD23" s="145">
        <f t="shared" si="4"/>
        <v>0</v>
      </c>
      <c r="BE23" s="145">
        <f t="shared" si="5"/>
        <v>0</v>
      </c>
      <c r="CA23" s="174">
        <v>3</v>
      </c>
      <c r="CB23" s="174">
        <v>9</v>
      </c>
      <c r="CZ23" s="145">
        <v>0</v>
      </c>
    </row>
    <row r="24" spans="1:104" x14ac:dyDescent="0.2">
      <c r="A24" s="168">
        <v>20</v>
      </c>
      <c r="B24" s="169" t="s">
        <v>123</v>
      </c>
      <c r="C24" s="170" t="s">
        <v>124</v>
      </c>
      <c r="D24" s="171" t="s">
        <v>111</v>
      </c>
      <c r="E24" s="172">
        <v>29</v>
      </c>
      <c r="F24" s="172"/>
      <c r="G24" s="173">
        <f t="shared" si="0"/>
        <v>0</v>
      </c>
      <c r="O24" s="167">
        <v>2</v>
      </c>
      <c r="AA24" s="145">
        <v>3</v>
      </c>
      <c r="AB24" s="145">
        <v>9</v>
      </c>
      <c r="AC24" s="145">
        <v>35441895</v>
      </c>
      <c r="AZ24" s="145">
        <v>3</v>
      </c>
      <c r="BA24" s="145">
        <f t="shared" si="1"/>
        <v>0</v>
      </c>
      <c r="BB24" s="145">
        <f t="shared" si="2"/>
        <v>0</v>
      </c>
      <c r="BC24" s="145">
        <f t="shared" si="3"/>
        <v>0</v>
      </c>
      <c r="BD24" s="145">
        <f t="shared" si="4"/>
        <v>0</v>
      </c>
      <c r="BE24" s="145">
        <f t="shared" si="5"/>
        <v>0</v>
      </c>
      <c r="CA24" s="174">
        <v>3</v>
      </c>
      <c r="CB24" s="174">
        <v>9</v>
      </c>
      <c r="CZ24" s="145">
        <v>0</v>
      </c>
    </row>
    <row r="25" spans="1:104" x14ac:dyDescent="0.2">
      <c r="A25" s="168">
        <v>21</v>
      </c>
      <c r="B25" s="169" t="s">
        <v>125</v>
      </c>
      <c r="C25" s="170" t="s">
        <v>126</v>
      </c>
      <c r="D25" s="171" t="s">
        <v>111</v>
      </c>
      <c r="E25" s="172">
        <v>58</v>
      </c>
      <c r="F25" s="172"/>
      <c r="G25" s="173">
        <f t="shared" si="0"/>
        <v>0</v>
      </c>
      <c r="O25" s="167">
        <v>2</v>
      </c>
      <c r="AA25" s="145">
        <v>3</v>
      </c>
      <c r="AB25" s="145">
        <v>9</v>
      </c>
      <c r="AC25" s="145">
        <v>35441996</v>
      </c>
      <c r="AZ25" s="145">
        <v>3</v>
      </c>
      <c r="BA25" s="145">
        <f t="shared" si="1"/>
        <v>0</v>
      </c>
      <c r="BB25" s="145">
        <f t="shared" si="2"/>
        <v>0</v>
      </c>
      <c r="BC25" s="145">
        <f t="shared" si="3"/>
        <v>0</v>
      </c>
      <c r="BD25" s="145">
        <f t="shared" si="4"/>
        <v>0</v>
      </c>
      <c r="BE25" s="145">
        <f t="shared" si="5"/>
        <v>0</v>
      </c>
      <c r="CA25" s="174">
        <v>3</v>
      </c>
      <c r="CB25" s="174">
        <v>9</v>
      </c>
      <c r="CZ25" s="145">
        <v>0</v>
      </c>
    </row>
    <row r="26" spans="1:104" x14ac:dyDescent="0.2">
      <c r="A26" s="168">
        <v>22</v>
      </c>
      <c r="B26" s="169" t="s">
        <v>127</v>
      </c>
      <c r="C26" s="170" t="s">
        <v>128</v>
      </c>
      <c r="D26" s="171" t="s">
        <v>129</v>
      </c>
      <c r="E26" s="172">
        <v>3</v>
      </c>
      <c r="F26" s="172"/>
      <c r="G26" s="173">
        <f t="shared" si="0"/>
        <v>0</v>
      </c>
      <c r="O26" s="167">
        <v>2</v>
      </c>
      <c r="AA26" s="145">
        <v>4</v>
      </c>
      <c r="AB26" s="145">
        <v>9</v>
      </c>
      <c r="AC26" s="145" t="s">
        <v>127</v>
      </c>
      <c r="AZ26" s="145">
        <v>4</v>
      </c>
      <c r="BA26" s="145">
        <f t="shared" si="1"/>
        <v>0</v>
      </c>
      <c r="BB26" s="145">
        <f t="shared" si="2"/>
        <v>0</v>
      </c>
      <c r="BC26" s="145">
        <f t="shared" si="3"/>
        <v>0</v>
      </c>
      <c r="BD26" s="145">
        <f t="shared" si="4"/>
        <v>0</v>
      </c>
      <c r="BE26" s="145">
        <f t="shared" si="5"/>
        <v>0</v>
      </c>
      <c r="CA26" s="174">
        <v>4</v>
      </c>
      <c r="CB26" s="174">
        <v>9</v>
      </c>
      <c r="CZ26" s="145">
        <v>0</v>
      </c>
    </row>
    <row r="27" spans="1:104" x14ac:dyDescent="0.2">
      <c r="A27" s="168">
        <v>23</v>
      </c>
      <c r="B27" s="169" t="s">
        <v>130</v>
      </c>
      <c r="C27" s="170" t="s">
        <v>131</v>
      </c>
      <c r="D27" s="171" t="s">
        <v>132</v>
      </c>
      <c r="E27" s="172">
        <v>664</v>
      </c>
      <c r="F27" s="172"/>
      <c r="G27" s="173">
        <f t="shared" si="0"/>
        <v>0</v>
      </c>
      <c r="O27" s="167">
        <v>2</v>
      </c>
      <c r="AA27" s="145">
        <v>4</v>
      </c>
      <c r="AB27" s="145">
        <v>9</v>
      </c>
      <c r="AC27" s="145">
        <v>15615235</v>
      </c>
      <c r="AZ27" s="145">
        <v>4</v>
      </c>
      <c r="BA27" s="145">
        <f t="shared" si="1"/>
        <v>0</v>
      </c>
      <c r="BB27" s="145">
        <f t="shared" si="2"/>
        <v>0</v>
      </c>
      <c r="BC27" s="145">
        <f t="shared" si="3"/>
        <v>0</v>
      </c>
      <c r="BD27" s="145">
        <f t="shared" si="4"/>
        <v>0</v>
      </c>
      <c r="BE27" s="145">
        <f t="shared" si="5"/>
        <v>0</v>
      </c>
      <c r="CA27" s="174">
        <v>4</v>
      </c>
      <c r="CB27" s="174">
        <v>9</v>
      </c>
      <c r="CZ27" s="145">
        <v>1E-3</v>
      </c>
    </row>
    <row r="28" spans="1:104" x14ac:dyDescent="0.2">
      <c r="A28" s="168">
        <v>24</v>
      </c>
      <c r="B28" s="169" t="s">
        <v>114</v>
      </c>
      <c r="C28" s="170" t="s">
        <v>115</v>
      </c>
      <c r="D28" s="171" t="s">
        <v>86</v>
      </c>
      <c r="E28" s="172">
        <v>29</v>
      </c>
      <c r="F28" s="172"/>
      <c r="G28" s="173">
        <f t="shared" si="0"/>
        <v>0</v>
      </c>
      <c r="O28" s="167">
        <v>2</v>
      </c>
      <c r="AA28" s="145">
        <v>4</v>
      </c>
      <c r="AB28" s="145">
        <v>9</v>
      </c>
      <c r="AC28" s="145">
        <v>31673520</v>
      </c>
      <c r="AZ28" s="145">
        <v>4</v>
      </c>
      <c r="BA28" s="145">
        <f t="shared" si="1"/>
        <v>0</v>
      </c>
      <c r="BB28" s="145">
        <f t="shared" si="2"/>
        <v>0</v>
      </c>
      <c r="BC28" s="145">
        <f t="shared" si="3"/>
        <v>0</v>
      </c>
      <c r="BD28" s="145">
        <f t="shared" si="4"/>
        <v>0</v>
      </c>
      <c r="BE28" s="145">
        <f t="shared" si="5"/>
        <v>0</v>
      </c>
      <c r="CA28" s="174">
        <v>4</v>
      </c>
      <c r="CB28" s="174">
        <v>9</v>
      </c>
      <c r="CZ28" s="145">
        <v>0</v>
      </c>
    </row>
    <row r="29" spans="1:104" x14ac:dyDescent="0.2">
      <c r="A29" s="168">
        <v>25</v>
      </c>
      <c r="B29" s="169" t="s">
        <v>116</v>
      </c>
      <c r="C29" s="170" t="s">
        <v>117</v>
      </c>
      <c r="D29" s="171" t="s">
        <v>118</v>
      </c>
      <c r="E29" s="172">
        <v>203</v>
      </c>
      <c r="F29" s="172"/>
      <c r="G29" s="173">
        <f t="shared" si="0"/>
        <v>0</v>
      </c>
      <c r="O29" s="167">
        <v>2</v>
      </c>
      <c r="AA29" s="145">
        <v>4</v>
      </c>
      <c r="AB29" s="145">
        <v>9</v>
      </c>
      <c r="AC29" s="145">
        <v>34111032</v>
      </c>
      <c r="AZ29" s="145">
        <v>4</v>
      </c>
      <c r="BA29" s="145">
        <f t="shared" si="1"/>
        <v>0</v>
      </c>
      <c r="BB29" s="145">
        <f t="shared" si="2"/>
        <v>0</v>
      </c>
      <c r="BC29" s="145">
        <f t="shared" si="3"/>
        <v>0</v>
      </c>
      <c r="BD29" s="145">
        <f t="shared" si="4"/>
        <v>0</v>
      </c>
      <c r="BE29" s="145">
        <f t="shared" si="5"/>
        <v>0</v>
      </c>
      <c r="CA29" s="174">
        <v>4</v>
      </c>
      <c r="CB29" s="174">
        <v>9</v>
      </c>
      <c r="CZ29" s="145">
        <v>0</v>
      </c>
    </row>
    <row r="30" spans="1:104" x14ac:dyDescent="0.2">
      <c r="A30" s="168">
        <v>26</v>
      </c>
      <c r="B30" s="169" t="s">
        <v>119</v>
      </c>
      <c r="C30" s="170" t="s">
        <v>120</v>
      </c>
      <c r="D30" s="171" t="s">
        <v>79</v>
      </c>
      <c r="E30" s="172">
        <v>1124</v>
      </c>
      <c r="F30" s="172"/>
      <c r="G30" s="173">
        <f t="shared" si="0"/>
        <v>0</v>
      </c>
      <c r="O30" s="167">
        <v>2</v>
      </c>
      <c r="AA30" s="145">
        <v>4</v>
      </c>
      <c r="AB30" s="145">
        <v>9</v>
      </c>
      <c r="AC30" s="145">
        <v>34111076</v>
      </c>
      <c r="AZ30" s="145">
        <v>4</v>
      </c>
      <c r="BA30" s="145">
        <f t="shared" si="1"/>
        <v>0</v>
      </c>
      <c r="BB30" s="145">
        <f t="shared" si="2"/>
        <v>0</v>
      </c>
      <c r="BC30" s="145">
        <f t="shared" si="3"/>
        <v>0</v>
      </c>
      <c r="BD30" s="145">
        <f t="shared" si="4"/>
        <v>0</v>
      </c>
      <c r="BE30" s="145">
        <f t="shared" si="5"/>
        <v>0</v>
      </c>
      <c r="CA30" s="174">
        <v>4</v>
      </c>
      <c r="CB30" s="174">
        <v>9</v>
      </c>
      <c r="CZ30" s="145">
        <v>0</v>
      </c>
    </row>
    <row r="31" spans="1:104" x14ac:dyDescent="0.2">
      <c r="A31" s="168">
        <v>27</v>
      </c>
      <c r="B31" s="169" t="s">
        <v>133</v>
      </c>
      <c r="C31" s="170" t="s">
        <v>134</v>
      </c>
      <c r="D31" s="171" t="s">
        <v>79</v>
      </c>
      <c r="E31" s="172">
        <v>6</v>
      </c>
      <c r="F31" s="172"/>
      <c r="G31" s="173">
        <f t="shared" si="0"/>
        <v>0</v>
      </c>
      <c r="O31" s="167">
        <v>2</v>
      </c>
      <c r="AA31" s="145">
        <v>4</v>
      </c>
      <c r="AB31" s="145">
        <v>9</v>
      </c>
      <c r="AC31" s="145">
        <v>34113810</v>
      </c>
      <c r="AZ31" s="145">
        <v>4</v>
      </c>
      <c r="BA31" s="145">
        <f t="shared" si="1"/>
        <v>0</v>
      </c>
      <c r="BB31" s="145">
        <f t="shared" si="2"/>
        <v>0</v>
      </c>
      <c r="BC31" s="145">
        <f t="shared" si="3"/>
        <v>0</v>
      </c>
      <c r="BD31" s="145">
        <f t="shared" si="4"/>
        <v>0</v>
      </c>
      <c r="BE31" s="145">
        <f t="shared" si="5"/>
        <v>0</v>
      </c>
      <c r="CA31" s="174">
        <v>4</v>
      </c>
      <c r="CB31" s="174">
        <v>9</v>
      </c>
      <c r="CZ31" s="145">
        <v>1.6800000000000001E-3</v>
      </c>
    </row>
    <row r="32" spans="1:104" x14ac:dyDescent="0.2">
      <c r="A32" s="168">
        <v>28</v>
      </c>
      <c r="B32" s="169" t="s">
        <v>135</v>
      </c>
      <c r="C32" s="170" t="s">
        <v>136</v>
      </c>
      <c r="D32" s="171" t="s">
        <v>86</v>
      </c>
      <c r="E32" s="172">
        <v>29</v>
      </c>
      <c r="F32" s="172"/>
      <c r="G32" s="173">
        <f t="shared" si="0"/>
        <v>0</v>
      </c>
      <c r="O32" s="167">
        <v>2</v>
      </c>
      <c r="AA32" s="145">
        <v>4</v>
      </c>
      <c r="AB32" s="145">
        <v>9</v>
      </c>
      <c r="AC32" s="145" t="s">
        <v>135</v>
      </c>
      <c r="AZ32" s="145">
        <v>4</v>
      </c>
      <c r="BA32" s="145">
        <f t="shared" si="1"/>
        <v>0</v>
      </c>
      <c r="BB32" s="145">
        <f t="shared" si="2"/>
        <v>0</v>
      </c>
      <c r="BC32" s="145">
        <f t="shared" si="3"/>
        <v>0</v>
      </c>
      <c r="BD32" s="145">
        <f t="shared" si="4"/>
        <v>0</v>
      </c>
      <c r="BE32" s="145">
        <f t="shared" si="5"/>
        <v>0</v>
      </c>
      <c r="CA32" s="174">
        <v>4</v>
      </c>
      <c r="CB32" s="174">
        <v>9</v>
      </c>
      <c r="CZ32" s="145">
        <v>0</v>
      </c>
    </row>
    <row r="33" spans="1:104" x14ac:dyDescent="0.2">
      <c r="A33" s="168">
        <v>29</v>
      </c>
      <c r="B33" s="169" t="s">
        <v>137</v>
      </c>
      <c r="C33" s="170" t="s">
        <v>138</v>
      </c>
      <c r="D33" s="171" t="s">
        <v>86</v>
      </c>
      <c r="E33" s="172">
        <v>1</v>
      </c>
      <c r="F33" s="172"/>
      <c r="G33" s="173">
        <f t="shared" si="0"/>
        <v>0</v>
      </c>
      <c r="O33" s="167">
        <v>2</v>
      </c>
      <c r="AA33" s="145">
        <v>4</v>
      </c>
      <c r="AB33" s="145">
        <v>9</v>
      </c>
      <c r="AC33" s="145">
        <v>35711717</v>
      </c>
      <c r="AZ33" s="145">
        <v>4</v>
      </c>
      <c r="BA33" s="145">
        <f t="shared" si="1"/>
        <v>0</v>
      </c>
      <c r="BB33" s="145">
        <f t="shared" si="2"/>
        <v>0</v>
      </c>
      <c r="BC33" s="145">
        <f t="shared" si="3"/>
        <v>0</v>
      </c>
      <c r="BD33" s="145">
        <f t="shared" si="4"/>
        <v>0</v>
      </c>
      <c r="BE33" s="145">
        <f t="shared" si="5"/>
        <v>0</v>
      </c>
      <c r="CA33" s="174">
        <v>4</v>
      </c>
      <c r="CB33" s="174">
        <v>9</v>
      </c>
      <c r="CZ33" s="145">
        <v>4.0000000000000001E-3</v>
      </c>
    </row>
    <row r="34" spans="1:104" x14ac:dyDescent="0.2">
      <c r="A34" s="168">
        <v>30</v>
      </c>
      <c r="B34" s="169" t="s">
        <v>139</v>
      </c>
      <c r="C34" s="170" t="s">
        <v>140</v>
      </c>
      <c r="D34" s="171" t="s">
        <v>86</v>
      </c>
      <c r="E34" s="172">
        <v>3</v>
      </c>
      <c r="F34" s="172"/>
      <c r="G34" s="173">
        <f t="shared" si="0"/>
        <v>0</v>
      </c>
      <c r="O34" s="167">
        <v>2</v>
      </c>
      <c r="AA34" s="145">
        <v>4</v>
      </c>
      <c r="AB34" s="145">
        <v>9</v>
      </c>
      <c r="AC34" s="145">
        <v>35825222</v>
      </c>
      <c r="AZ34" s="145">
        <v>4</v>
      </c>
      <c r="BA34" s="145">
        <f t="shared" si="1"/>
        <v>0</v>
      </c>
      <c r="BB34" s="145">
        <f t="shared" si="2"/>
        <v>0</v>
      </c>
      <c r="BC34" s="145">
        <f t="shared" si="3"/>
        <v>0</v>
      </c>
      <c r="BD34" s="145">
        <f t="shared" si="4"/>
        <v>0</v>
      </c>
      <c r="BE34" s="145">
        <f t="shared" si="5"/>
        <v>0</v>
      </c>
      <c r="CA34" s="174">
        <v>4</v>
      </c>
      <c r="CB34" s="174">
        <v>9</v>
      </c>
      <c r="CZ34" s="145">
        <v>1.4999999999999999E-4</v>
      </c>
    </row>
    <row r="35" spans="1:104" x14ac:dyDescent="0.2">
      <c r="A35" s="168">
        <v>31</v>
      </c>
      <c r="B35" s="169" t="s">
        <v>141</v>
      </c>
      <c r="C35" s="170" t="s">
        <v>142</v>
      </c>
      <c r="D35" s="171" t="s">
        <v>143</v>
      </c>
      <c r="E35" s="172">
        <v>24</v>
      </c>
      <c r="F35" s="172"/>
      <c r="G35" s="173">
        <f t="shared" si="0"/>
        <v>0</v>
      </c>
      <c r="O35" s="167">
        <v>2</v>
      </c>
      <c r="AA35" s="145">
        <v>10</v>
      </c>
      <c r="AB35" s="145">
        <v>9</v>
      </c>
      <c r="AC35" s="145">
        <v>8</v>
      </c>
      <c r="AZ35" s="145">
        <v>5</v>
      </c>
      <c r="BA35" s="145">
        <f t="shared" si="1"/>
        <v>0</v>
      </c>
      <c r="BB35" s="145">
        <f t="shared" si="2"/>
        <v>0</v>
      </c>
      <c r="BC35" s="145">
        <f t="shared" si="3"/>
        <v>0</v>
      </c>
      <c r="BD35" s="145">
        <f t="shared" si="4"/>
        <v>0</v>
      </c>
      <c r="BE35" s="145">
        <f t="shared" si="5"/>
        <v>0</v>
      </c>
      <c r="CA35" s="174">
        <v>10</v>
      </c>
      <c r="CB35" s="174">
        <v>9</v>
      </c>
      <c r="CZ35" s="145">
        <v>0</v>
      </c>
    </row>
    <row r="36" spans="1:104" x14ac:dyDescent="0.2">
      <c r="A36" s="168">
        <v>32</v>
      </c>
      <c r="B36" s="169" t="s">
        <v>144</v>
      </c>
      <c r="C36" s="170" t="s">
        <v>145</v>
      </c>
      <c r="D36" s="171" t="s">
        <v>143</v>
      </c>
      <c r="E36" s="172">
        <v>32</v>
      </c>
      <c r="F36" s="172"/>
      <c r="G36" s="173">
        <f t="shared" si="0"/>
        <v>0</v>
      </c>
      <c r="O36" s="167">
        <v>2</v>
      </c>
      <c r="AA36" s="145">
        <v>10</v>
      </c>
      <c r="AB36" s="145">
        <v>9</v>
      </c>
      <c r="AC36" s="145">
        <v>8</v>
      </c>
      <c r="AZ36" s="145">
        <v>5</v>
      </c>
      <c r="BA36" s="145">
        <f t="shared" si="1"/>
        <v>0</v>
      </c>
      <c r="BB36" s="145">
        <f t="shared" si="2"/>
        <v>0</v>
      </c>
      <c r="BC36" s="145">
        <f t="shared" si="3"/>
        <v>0</v>
      </c>
      <c r="BD36" s="145">
        <f t="shared" si="4"/>
        <v>0</v>
      </c>
      <c r="BE36" s="145">
        <f t="shared" si="5"/>
        <v>0</v>
      </c>
      <c r="CA36" s="174">
        <v>10</v>
      </c>
      <c r="CB36" s="174">
        <v>9</v>
      </c>
      <c r="CZ36" s="145">
        <v>0</v>
      </c>
    </row>
    <row r="37" spans="1:104" x14ac:dyDescent="0.2">
      <c r="A37" s="168">
        <v>33</v>
      </c>
      <c r="B37" s="169" t="s">
        <v>146</v>
      </c>
      <c r="C37" s="170" t="s">
        <v>147</v>
      </c>
      <c r="D37" s="171" t="s">
        <v>148</v>
      </c>
      <c r="E37" s="172">
        <v>16</v>
      </c>
      <c r="F37" s="172"/>
      <c r="G37" s="173">
        <f t="shared" si="0"/>
        <v>0</v>
      </c>
      <c r="O37" s="167">
        <v>2</v>
      </c>
      <c r="AA37" s="145">
        <v>10</v>
      </c>
      <c r="AB37" s="145">
        <v>0</v>
      </c>
      <c r="AC37" s="145">
        <v>8</v>
      </c>
      <c r="AZ37" s="145">
        <v>5</v>
      </c>
      <c r="BA37" s="145">
        <f t="shared" si="1"/>
        <v>0</v>
      </c>
      <c r="BB37" s="145">
        <f t="shared" si="2"/>
        <v>0</v>
      </c>
      <c r="BC37" s="145">
        <f t="shared" si="3"/>
        <v>0</v>
      </c>
      <c r="BD37" s="145">
        <f t="shared" si="4"/>
        <v>0</v>
      </c>
      <c r="BE37" s="145">
        <f t="shared" si="5"/>
        <v>0</v>
      </c>
      <c r="CA37" s="174">
        <v>10</v>
      </c>
      <c r="CB37" s="174">
        <v>0</v>
      </c>
      <c r="CZ37" s="145">
        <v>0</v>
      </c>
    </row>
    <row r="38" spans="1:104" x14ac:dyDescent="0.2">
      <c r="A38" s="168">
        <v>34</v>
      </c>
      <c r="B38" s="169" t="s">
        <v>149</v>
      </c>
      <c r="C38" s="170" t="s">
        <v>150</v>
      </c>
      <c r="D38" s="171" t="s">
        <v>151</v>
      </c>
      <c r="E38" s="172">
        <v>24</v>
      </c>
      <c r="F38" s="172"/>
      <c r="G38" s="173">
        <f t="shared" si="0"/>
        <v>0</v>
      </c>
      <c r="O38" s="167">
        <v>2</v>
      </c>
      <c r="AA38" s="145">
        <v>10</v>
      </c>
      <c r="AB38" s="145">
        <v>9</v>
      </c>
      <c r="AC38" s="145">
        <v>8</v>
      </c>
      <c r="AZ38" s="145">
        <v>5</v>
      </c>
      <c r="BA38" s="145">
        <f t="shared" si="1"/>
        <v>0</v>
      </c>
      <c r="BB38" s="145">
        <f t="shared" si="2"/>
        <v>0</v>
      </c>
      <c r="BC38" s="145">
        <f t="shared" si="3"/>
        <v>0</v>
      </c>
      <c r="BD38" s="145">
        <f t="shared" si="4"/>
        <v>0</v>
      </c>
      <c r="BE38" s="145">
        <f t="shared" si="5"/>
        <v>0</v>
      </c>
      <c r="CA38" s="174">
        <v>10</v>
      </c>
      <c r="CB38" s="174">
        <v>9</v>
      </c>
      <c r="CZ38" s="145">
        <v>0</v>
      </c>
    </row>
    <row r="39" spans="1:104" x14ac:dyDescent="0.2">
      <c r="A39" s="175"/>
      <c r="B39" s="176" t="s">
        <v>74</v>
      </c>
      <c r="C39" s="177" t="str">
        <f>CONCATENATE(B7," ",C7)</f>
        <v>M21 Elektromontáže</v>
      </c>
      <c r="D39" s="178"/>
      <c r="E39" s="179"/>
      <c r="F39" s="180"/>
      <c r="G39" s="181">
        <f>SUM(G7:G38)</f>
        <v>0</v>
      </c>
      <c r="O39" s="167">
        <v>4</v>
      </c>
      <c r="BA39" s="182">
        <f>SUM(BA7:BA38)</f>
        <v>0</v>
      </c>
      <c r="BB39" s="182">
        <f>SUM(BB7:BB38)</f>
        <v>0</v>
      </c>
      <c r="BC39" s="182">
        <f>SUM(BC7:BC38)</f>
        <v>0</v>
      </c>
      <c r="BD39" s="182">
        <f>SUM(BD7:BD38)</f>
        <v>0</v>
      </c>
      <c r="BE39" s="182">
        <f>SUM(BE7:BE38)</f>
        <v>0</v>
      </c>
    </row>
    <row r="40" spans="1:104" x14ac:dyDescent="0.2">
      <c r="A40" s="195"/>
      <c r="B40" s="196"/>
      <c r="C40" s="177"/>
      <c r="D40" s="178"/>
      <c r="E40" s="179"/>
      <c r="F40" s="179"/>
      <c r="G40" s="197"/>
      <c r="O40" s="167"/>
      <c r="BA40" s="182"/>
      <c r="BB40" s="182"/>
      <c r="BC40" s="182"/>
      <c r="BD40" s="182"/>
      <c r="BE40" s="182"/>
    </row>
    <row r="41" spans="1:104" x14ac:dyDescent="0.2">
      <c r="A41" s="160" t="s">
        <v>73</v>
      </c>
      <c r="B41" s="161" t="s">
        <v>152</v>
      </c>
      <c r="C41" s="162" t="s">
        <v>153</v>
      </c>
      <c r="D41" s="163"/>
      <c r="E41" s="164"/>
      <c r="F41" s="164"/>
      <c r="G41" s="165"/>
      <c r="H41" s="166"/>
      <c r="I41" s="166"/>
      <c r="O41" s="167">
        <v>1</v>
      </c>
    </row>
    <row r="42" spans="1:104" ht="22.5" x14ac:dyDescent="0.2">
      <c r="A42" s="168">
        <v>35</v>
      </c>
      <c r="B42" s="169" t="s">
        <v>154</v>
      </c>
      <c r="C42" s="170" t="s">
        <v>155</v>
      </c>
      <c r="D42" s="171" t="s">
        <v>156</v>
      </c>
      <c r="E42" s="172">
        <v>0.96199999999999997</v>
      </c>
      <c r="F42" s="172"/>
      <c r="G42" s="173">
        <f t="shared" ref="G42:G52" si="6">E42*F42</f>
        <v>0</v>
      </c>
      <c r="O42" s="167">
        <v>2</v>
      </c>
      <c r="AA42" s="145">
        <v>1</v>
      </c>
      <c r="AB42" s="145">
        <v>9</v>
      </c>
      <c r="AC42" s="145">
        <v>9</v>
      </c>
      <c r="AZ42" s="145">
        <v>4</v>
      </c>
      <c r="BA42" s="145">
        <f t="shared" ref="BA42:BA52" si="7">IF(AZ42=1,G42,0)</f>
        <v>0</v>
      </c>
      <c r="BB42" s="145">
        <f t="shared" ref="BB42:BB52" si="8">IF(AZ42=2,G42,0)</f>
        <v>0</v>
      </c>
      <c r="BC42" s="145">
        <f t="shared" ref="BC42:BC52" si="9">IF(AZ42=3,G42,0)</f>
        <v>0</v>
      </c>
      <c r="BD42" s="145">
        <f t="shared" ref="BD42:BD52" si="10">IF(AZ42=4,G42,0)</f>
        <v>0</v>
      </c>
      <c r="BE42" s="145">
        <f t="shared" ref="BE42:BE52" si="11">IF(AZ42=5,G42,0)</f>
        <v>0</v>
      </c>
      <c r="CA42" s="174">
        <v>1</v>
      </c>
      <c r="CB42" s="174">
        <v>9</v>
      </c>
      <c r="CZ42" s="145">
        <v>0</v>
      </c>
    </row>
    <row r="43" spans="1:104" ht="22.5" x14ac:dyDescent="0.2">
      <c r="A43" s="168">
        <v>36</v>
      </c>
      <c r="B43" s="169" t="s">
        <v>157</v>
      </c>
      <c r="C43" s="170" t="s">
        <v>158</v>
      </c>
      <c r="D43" s="171" t="s">
        <v>86</v>
      </c>
      <c r="E43" s="172">
        <v>29</v>
      </c>
      <c r="F43" s="172"/>
      <c r="G43" s="173">
        <f t="shared" si="6"/>
        <v>0</v>
      </c>
      <c r="O43" s="167">
        <v>2</v>
      </c>
      <c r="AA43" s="145">
        <v>1</v>
      </c>
      <c r="AB43" s="145">
        <v>9</v>
      </c>
      <c r="AC43" s="145">
        <v>9</v>
      </c>
      <c r="AZ43" s="145">
        <v>4</v>
      </c>
      <c r="BA43" s="145">
        <f t="shared" si="7"/>
        <v>0</v>
      </c>
      <c r="BB43" s="145">
        <f t="shared" si="8"/>
        <v>0</v>
      </c>
      <c r="BC43" s="145">
        <f t="shared" si="9"/>
        <v>0</v>
      </c>
      <c r="BD43" s="145">
        <f t="shared" si="10"/>
        <v>0</v>
      </c>
      <c r="BE43" s="145">
        <f t="shared" si="11"/>
        <v>0</v>
      </c>
      <c r="CA43" s="174">
        <v>1</v>
      </c>
      <c r="CB43" s="174">
        <v>9</v>
      </c>
      <c r="CZ43" s="145">
        <v>0.12956999999999999</v>
      </c>
    </row>
    <row r="44" spans="1:104" x14ac:dyDescent="0.2">
      <c r="A44" s="168">
        <v>37</v>
      </c>
      <c r="B44" s="169" t="s">
        <v>159</v>
      </c>
      <c r="C44" s="170" t="s">
        <v>160</v>
      </c>
      <c r="D44" s="171" t="s">
        <v>79</v>
      </c>
      <c r="E44" s="172">
        <v>900</v>
      </c>
      <c r="F44" s="172"/>
      <c r="G44" s="173">
        <f t="shared" si="6"/>
        <v>0</v>
      </c>
      <c r="O44" s="167">
        <v>2</v>
      </c>
      <c r="AA44" s="145">
        <v>1</v>
      </c>
      <c r="AB44" s="145">
        <v>9</v>
      </c>
      <c r="AC44" s="145">
        <v>9</v>
      </c>
      <c r="AZ44" s="145">
        <v>4</v>
      </c>
      <c r="BA44" s="145">
        <f t="shared" si="7"/>
        <v>0</v>
      </c>
      <c r="BB44" s="145">
        <f t="shared" si="8"/>
        <v>0</v>
      </c>
      <c r="BC44" s="145">
        <f t="shared" si="9"/>
        <v>0</v>
      </c>
      <c r="BD44" s="145">
        <f t="shared" si="10"/>
        <v>0</v>
      </c>
      <c r="BE44" s="145">
        <f t="shared" si="11"/>
        <v>0</v>
      </c>
      <c r="CA44" s="174">
        <v>1</v>
      </c>
      <c r="CB44" s="174">
        <v>9</v>
      </c>
      <c r="CZ44" s="145">
        <v>0</v>
      </c>
    </row>
    <row r="45" spans="1:104" x14ac:dyDescent="0.2">
      <c r="A45" s="168">
        <v>38</v>
      </c>
      <c r="B45" s="169" t="s">
        <v>161</v>
      </c>
      <c r="C45" s="170" t="s">
        <v>162</v>
      </c>
      <c r="D45" s="171" t="s">
        <v>79</v>
      </c>
      <c r="E45" s="172">
        <v>62</v>
      </c>
      <c r="F45" s="172"/>
      <c r="G45" s="173">
        <f t="shared" si="6"/>
        <v>0</v>
      </c>
      <c r="O45" s="167">
        <v>2</v>
      </c>
      <c r="AA45" s="145">
        <v>1</v>
      </c>
      <c r="AB45" s="145">
        <v>9</v>
      </c>
      <c r="AC45" s="145">
        <v>9</v>
      </c>
      <c r="AZ45" s="145">
        <v>4</v>
      </c>
      <c r="BA45" s="145">
        <f t="shared" si="7"/>
        <v>0</v>
      </c>
      <c r="BB45" s="145">
        <f t="shared" si="8"/>
        <v>0</v>
      </c>
      <c r="BC45" s="145">
        <f t="shared" si="9"/>
        <v>0</v>
      </c>
      <c r="BD45" s="145">
        <f t="shared" si="10"/>
        <v>0</v>
      </c>
      <c r="BE45" s="145">
        <f t="shared" si="11"/>
        <v>0</v>
      </c>
      <c r="CA45" s="174">
        <v>1</v>
      </c>
      <c r="CB45" s="174">
        <v>9</v>
      </c>
      <c r="CZ45" s="145">
        <v>0</v>
      </c>
    </row>
    <row r="46" spans="1:104" ht="22.5" x14ac:dyDescent="0.2">
      <c r="A46" s="168">
        <v>39</v>
      </c>
      <c r="B46" s="169" t="s">
        <v>163</v>
      </c>
      <c r="C46" s="170" t="s">
        <v>164</v>
      </c>
      <c r="D46" s="171" t="s">
        <v>79</v>
      </c>
      <c r="E46" s="172">
        <v>962</v>
      </c>
      <c r="F46" s="172"/>
      <c r="G46" s="173">
        <f t="shared" si="6"/>
        <v>0</v>
      </c>
      <c r="O46" s="167">
        <v>2</v>
      </c>
      <c r="AA46" s="145">
        <v>1</v>
      </c>
      <c r="AB46" s="145">
        <v>9</v>
      </c>
      <c r="AC46" s="145">
        <v>9</v>
      </c>
      <c r="AZ46" s="145">
        <v>4</v>
      </c>
      <c r="BA46" s="145">
        <f t="shared" si="7"/>
        <v>0</v>
      </c>
      <c r="BB46" s="145">
        <f t="shared" si="8"/>
        <v>0</v>
      </c>
      <c r="BC46" s="145">
        <f t="shared" si="9"/>
        <v>0</v>
      </c>
      <c r="BD46" s="145">
        <f t="shared" si="10"/>
        <v>0</v>
      </c>
      <c r="BE46" s="145">
        <f t="shared" si="11"/>
        <v>0</v>
      </c>
      <c r="CA46" s="174">
        <v>1</v>
      </c>
      <c r="CB46" s="174">
        <v>9</v>
      </c>
      <c r="CZ46" s="145">
        <v>0</v>
      </c>
    </row>
    <row r="47" spans="1:104" x14ac:dyDescent="0.2">
      <c r="A47" s="168">
        <v>40</v>
      </c>
      <c r="B47" s="169" t="s">
        <v>165</v>
      </c>
      <c r="C47" s="170" t="s">
        <v>166</v>
      </c>
      <c r="D47" s="171" t="s">
        <v>79</v>
      </c>
      <c r="E47" s="172">
        <v>1068</v>
      </c>
      <c r="F47" s="172"/>
      <c r="G47" s="173">
        <f t="shared" si="6"/>
        <v>0</v>
      </c>
      <c r="O47" s="167">
        <v>2</v>
      </c>
      <c r="AA47" s="145">
        <v>1</v>
      </c>
      <c r="AB47" s="145">
        <v>9</v>
      </c>
      <c r="AC47" s="145">
        <v>9</v>
      </c>
      <c r="AZ47" s="145">
        <v>4</v>
      </c>
      <c r="BA47" s="145">
        <f t="shared" si="7"/>
        <v>0</v>
      </c>
      <c r="BB47" s="145">
        <f t="shared" si="8"/>
        <v>0</v>
      </c>
      <c r="BC47" s="145">
        <f t="shared" si="9"/>
        <v>0</v>
      </c>
      <c r="BD47" s="145">
        <f t="shared" si="10"/>
        <v>0</v>
      </c>
      <c r="BE47" s="145">
        <f t="shared" si="11"/>
        <v>0</v>
      </c>
      <c r="CA47" s="174">
        <v>1</v>
      </c>
      <c r="CB47" s="174">
        <v>9</v>
      </c>
      <c r="CZ47" s="145">
        <v>0</v>
      </c>
    </row>
    <row r="48" spans="1:104" x14ac:dyDescent="0.2">
      <c r="A48" s="168">
        <v>41</v>
      </c>
      <c r="B48" s="169" t="s">
        <v>167</v>
      </c>
      <c r="C48" s="170" t="s">
        <v>168</v>
      </c>
      <c r="D48" s="171" t="s">
        <v>79</v>
      </c>
      <c r="E48" s="172">
        <v>900</v>
      </c>
      <c r="F48" s="172"/>
      <c r="G48" s="173">
        <f t="shared" si="6"/>
        <v>0</v>
      </c>
      <c r="O48" s="167">
        <v>2</v>
      </c>
      <c r="AA48" s="145">
        <v>1</v>
      </c>
      <c r="AB48" s="145">
        <v>9</v>
      </c>
      <c r="AC48" s="145">
        <v>9</v>
      </c>
      <c r="AZ48" s="145">
        <v>4</v>
      </c>
      <c r="BA48" s="145">
        <f t="shared" si="7"/>
        <v>0</v>
      </c>
      <c r="BB48" s="145">
        <f t="shared" si="8"/>
        <v>0</v>
      </c>
      <c r="BC48" s="145">
        <f t="shared" si="9"/>
        <v>0</v>
      </c>
      <c r="BD48" s="145">
        <f t="shared" si="10"/>
        <v>0</v>
      </c>
      <c r="BE48" s="145">
        <f t="shared" si="11"/>
        <v>0</v>
      </c>
      <c r="CA48" s="174">
        <v>1</v>
      </c>
      <c r="CB48" s="174">
        <v>9</v>
      </c>
      <c r="CZ48" s="145">
        <v>0</v>
      </c>
    </row>
    <row r="49" spans="1:104" x14ac:dyDescent="0.2">
      <c r="A49" s="168">
        <v>42</v>
      </c>
      <c r="B49" s="169" t="s">
        <v>169</v>
      </c>
      <c r="C49" s="170" t="s">
        <v>170</v>
      </c>
      <c r="D49" s="171" t="s">
        <v>79</v>
      </c>
      <c r="E49" s="172">
        <v>62</v>
      </c>
      <c r="F49" s="172"/>
      <c r="G49" s="173">
        <f t="shared" si="6"/>
        <v>0</v>
      </c>
      <c r="O49" s="167">
        <v>2</v>
      </c>
      <c r="AA49" s="145">
        <v>1</v>
      </c>
      <c r="AB49" s="145">
        <v>9</v>
      </c>
      <c r="AC49" s="145">
        <v>9</v>
      </c>
      <c r="AZ49" s="145">
        <v>4</v>
      </c>
      <c r="BA49" s="145">
        <f t="shared" si="7"/>
        <v>0</v>
      </c>
      <c r="BB49" s="145">
        <f t="shared" si="8"/>
        <v>0</v>
      </c>
      <c r="BC49" s="145">
        <f t="shared" si="9"/>
        <v>0</v>
      </c>
      <c r="BD49" s="145">
        <f t="shared" si="10"/>
        <v>0</v>
      </c>
      <c r="BE49" s="145">
        <f t="shared" si="11"/>
        <v>0</v>
      </c>
      <c r="CA49" s="174">
        <v>1</v>
      </c>
      <c r="CB49" s="174">
        <v>9</v>
      </c>
      <c r="CZ49" s="145">
        <v>0</v>
      </c>
    </row>
    <row r="50" spans="1:104" x14ac:dyDescent="0.2">
      <c r="A50" s="168">
        <v>43</v>
      </c>
      <c r="B50" s="169" t="s">
        <v>171</v>
      </c>
      <c r="C50" s="170" t="s">
        <v>172</v>
      </c>
      <c r="D50" s="171" t="s">
        <v>173</v>
      </c>
      <c r="E50" s="172">
        <v>67.34</v>
      </c>
      <c r="F50" s="172"/>
      <c r="G50" s="173">
        <f t="shared" si="6"/>
        <v>0</v>
      </c>
      <c r="O50" s="167">
        <v>2</v>
      </c>
      <c r="AA50" s="145">
        <v>1</v>
      </c>
      <c r="AB50" s="145">
        <v>9</v>
      </c>
      <c r="AC50" s="145">
        <v>9</v>
      </c>
      <c r="AZ50" s="145">
        <v>4</v>
      </c>
      <c r="BA50" s="145">
        <f t="shared" si="7"/>
        <v>0</v>
      </c>
      <c r="BB50" s="145">
        <f t="shared" si="8"/>
        <v>0</v>
      </c>
      <c r="BC50" s="145">
        <f t="shared" si="9"/>
        <v>0</v>
      </c>
      <c r="BD50" s="145">
        <f t="shared" si="10"/>
        <v>0</v>
      </c>
      <c r="BE50" s="145">
        <f t="shared" si="11"/>
        <v>0</v>
      </c>
      <c r="CA50" s="174">
        <v>1</v>
      </c>
      <c r="CB50" s="174">
        <v>9</v>
      </c>
      <c r="CZ50" s="145">
        <v>0</v>
      </c>
    </row>
    <row r="51" spans="1:104" x14ac:dyDescent="0.2">
      <c r="A51" s="168">
        <v>44</v>
      </c>
      <c r="B51" s="169" t="s">
        <v>174</v>
      </c>
      <c r="C51" s="170" t="s">
        <v>175</v>
      </c>
      <c r="D51" s="171" t="s">
        <v>173</v>
      </c>
      <c r="E51" s="172">
        <v>67.34</v>
      </c>
      <c r="F51" s="172"/>
      <c r="G51" s="173">
        <f t="shared" si="6"/>
        <v>0</v>
      </c>
      <c r="O51" s="167">
        <v>2</v>
      </c>
      <c r="AA51" s="145">
        <v>1</v>
      </c>
      <c r="AB51" s="145">
        <v>9</v>
      </c>
      <c r="AC51" s="145">
        <v>9</v>
      </c>
      <c r="AZ51" s="145">
        <v>4</v>
      </c>
      <c r="BA51" s="145">
        <f t="shared" si="7"/>
        <v>0</v>
      </c>
      <c r="BB51" s="145">
        <f t="shared" si="8"/>
        <v>0</v>
      </c>
      <c r="BC51" s="145">
        <f t="shared" si="9"/>
        <v>0</v>
      </c>
      <c r="BD51" s="145">
        <f t="shared" si="10"/>
        <v>0</v>
      </c>
      <c r="BE51" s="145">
        <f t="shared" si="11"/>
        <v>0</v>
      </c>
      <c r="CA51" s="174">
        <v>1</v>
      </c>
      <c r="CB51" s="174">
        <v>9</v>
      </c>
      <c r="CZ51" s="145">
        <v>0</v>
      </c>
    </row>
    <row r="52" spans="1:104" ht="22.5" x14ac:dyDescent="0.2">
      <c r="A52" s="168">
        <v>45</v>
      </c>
      <c r="B52" s="169" t="s">
        <v>176</v>
      </c>
      <c r="C52" s="170" t="s">
        <v>177</v>
      </c>
      <c r="D52" s="171" t="s">
        <v>178</v>
      </c>
      <c r="E52" s="172">
        <v>962</v>
      </c>
      <c r="F52" s="172"/>
      <c r="G52" s="173">
        <f t="shared" si="6"/>
        <v>0</v>
      </c>
      <c r="O52" s="167">
        <v>2</v>
      </c>
      <c r="AA52" s="145">
        <v>1</v>
      </c>
      <c r="AB52" s="145">
        <v>9</v>
      </c>
      <c r="AC52" s="145">
        <v>9</v>
      </c>
      <c r="AZ52" s="145">
        <v>4</v>
      </c>
      <c r="BA52" s="145">
        <f t="shared" si="7"/>
        <v>0</v>
      </c>
      <c r="BB52" s="145">
        <f t="shared" si="8"/>
        <v>0</v>
      </c>
      <c r="BC52" s="145">
        <f t="shared" si="9"/>
        <v>0</v>
      </c>
      <c r="BD52" s="145">
        <f t="shared" si="10"/>
        <v>0</v>
      </c>
      <c r="BE52" s="145">
        <f t="shared" si="11"/>
        <v>0</v>
      </c>
      <c r="CA52" s="174">
        <v>1</v>
      </c>
      <c r="CB52" s="174">
        <v>9</v>
      </c>
      <c r="CZ52" s="145">
        <v>0</v>
      </c>
    </row>
    <row r="53" spans="1:104" x14ac:dyDescent="0.2">
      <c r="A53" s="175"/>
      <c r="B53" s="176" t="s">
        <v>74</v>
      </c>
      <c r="C53" s="177" t="str">
        <f>CONCATENATE(B41," ",C41)</f>
        <v>M46 Zemní práce při montážích</v>
      </c>
      <c r="D53" s="178"/>
      <c r="E53" s="179"/>
      <c r="F53" s="180"/>
      <c r="G53" s="181">
        <f>SUM(G41:G52)</f>
        <v>0</v>
      </c>
      <c r="O53" s="167">
        <v>4</v>
      </c>
      <c r="BA53" s="182">
        <f>SUM(BA41:BA52)</f>
        <v>0</v>
      </c>
      <c r="BB53" s="182">
        <f>SUM(BB41:BB52)</f>
        <v>0</v>
      </c>
      <c r="BC53" s="182">
        <f>SUM(BC41:BC52)</f>
        <v>0</v>
      </c>
      <c r="BD53" s="182">
        <f>SUM(BD41:BD52)</f>
        <v>0</v>
      </c>
      <c r="BE53" s="182">
        <f>SUM(BE41:BE52)</f>
        <v>0</v>
      </c>
    </row>
    <row r="54" spans="1:104" x14ac:dyDescent="0.2">
      <c r="A54" s="195"/>
      <c r="B54" s="196"/>
      <c r="C54" s="177"/>
      <c r="D54" s="178"/>
      <c r="E54" s="179"/>
      <c r="F54" s="179"/>
      <c r="G54" s="197"/>
      <c r="O54" s="167"/>
      <c r="BA54" s="182"/>
      <c r="BB54" s="182"/>
      <c r="BC54" s="182"/>
      <c r="BD54" s="182"/>
      <c r="BE54" s="182"/>
    </row>
    <row r="55" spans="1:104" x14ac:dyDescent="0.2">
      <c r="A55" s="160" t="s">
        <v>73</v>
      </c>
      <c r="B55" s="161" t="s">
        <v>179</v>
      </c>
      <c r="C55" s="162" t="s">
        <v>180</v>
      </c>
      <c r="D55" s="163"/>
      <c r="E55" s="164"/>
      <c r="F55" s="164"/>
      <c r="G55" s="165"/>
      <c r="H55" s="166"/>
      <c r="I55" s="166"/>
      <c r="O55" s="167">
        <v>1</v>
      </c>
    </row>
    <row r="56" spans="1:104" x14ac:dyDescent="0.2">
      <c r="A56" s="168">
        <v>46</v>
      </c>
      <c r="B56" s="169" t="s">
        <v>107</v>
      </c>
      <c r="C56" s="170" t="s">
        <v>108</v>
      </c>
      <c r="D56" s="171" t="s">
        <v>79</v>
      </c>
      <c r="E56" s="172">
        <v>30</v>
      </c>
      <c r="F56" s="172"/>
      <c r="G56" s="173">
        <f t="shared" ref="G56:G62" si="12">E56*F56</f>
        <v>0</v>
      </c>
      <c r="O56" s="167">
        <v>2</v>
      </c>
      <c r="AA56" s="145">
        <v>1</v>
      </c>
      <c r="AB56" s="145">
        <v>9</v>
      </c>
      <c r="AC56" s="145">
        <v>9</v>
      </c>
      <c r="AZ56" s="145">
        <v>4</v>
      </c>
      <c r="BA56" s="145">
        <f t="shared" ref="BA56:BA62" si="13">IF(AZ56=1,G56,0)</f>
        <v>0</v>
      </c>
      <c r="BB56" s="145">
        <f t="shared" ref="BB56:BB62" si="14">IF(AZ56=2,G56,0)</f>
        <v>0</v>
      </c>
      <c r="BC56" s="145">
        <f t="shared" ref="BC56:BC62" si="15">IF(AZ56=3,G56,0)</f>
        <v>0</v>
      </c>
      <c r="BD56" s="145">
        <f t="shared" ref="BD56:BD62" si="16">IF(AZ56=4,G56,0)</f>
        <v>0</v>
      </c>
      <c r="BE56" s="145">
        <f t="shared" ref="BE56:BE62" si="17">IF(AZ56=5,G56,0)</f>
        <v>0</v>
      </c>
      <c r="CA56" s="174">
        <v>1</v>
      </c>
      <c r="CB56" s="174">
        <v>9</v>
      </c>
      <c r="CZ56" s="145">
        <v>0</v>
      </c>
    </row>
    <row r="57" spans="1:104" x14ac:dyDescent="0.2">
      <c r="A57" s="168">
        <v>47</v>
      </c>
      <c r="B57" s="169" t="s">
        <v>181</v>
      </c>
      <c r="C57" s="170" t="s">
        <v>182</v>
      </c>
      <c r="D57" s="171" t="s">
        <v>86</v>
      </c>
      <c r="E57" s="172">
        <v>12</v>
      </c>
      <c r="F57" s="172"/>
      <c r="G57" s="173">
        <f t="shared" si="12"/>
        <v>0</v>
      </c>
      <c r="O57" s="167">
        <v>2</v>
      </c>
      <c r="AA57" s="145">
        <v>1</v>
      </c>
      <c r="AB57" s="145">
        <v>9</v>
      </c>
      <c r="AC57" s="145">
        <v>9</v>
      </c>
      <c r="AZ57" s="145">
        <v>4</v>
      </c>
      <c r="BA57" s="145">
        <f t="shared" si="13"/>
        <v>0</v>
      </c>
      <c r="BB57" s="145">
        <f t="shared" si="14"/>
        <v>0</v>
      </c>
      <c r="BC57" s="145">
        <f t="shared" si="15"/>
        <v>0</v>
      </c>
      <c r="BD57" s="145">
        <f t="shared" si="16"/>
        <v>0</v>
      </c>
      <c r="BE57" s="145">
        <f t="shared" si="17"/>
        <v>0</v>
      </c>
      <c r="CA57" s="174">
        <v>1</v>
      </c>
      <c r="CB57" s="174">
        <v>9</v>
      </c>
      <c r="CZ57" s="145">
        <v>1.0000000000000001E-5</v>
      </c>
    </row>
    <row r="58" spans="1:104" ht="22.5" x14ac:dyDescent="0.2">
      <c r="A58" s="168">
        <v>48</v>
      </c>
      <c r="B58" s="169" t="s">
        <v>183</v>
      </c>
      <c r="C58" s="170" t="s">
        <v>184</v>
      </c>
      <c r="D58" s="171" t="s">
        <v>86</v>
      </c>
      <c r="E58" s="172">
        <v>6</v>
      </c>
      <c r="F58" s="172"/>
      <c r="G58" s="173">
        <f t="shared" si="12"/>
        <v>0</v>
      </c>
      <c r="O58" s="167">
        <v>2</v>
      </c>
      <c r="AA58" s="145">
        <v>1</v>
      </c>
      <c r="AB58" s="145">
        <v>9</v>
      </c>
      <c r="AC58" s="145">
        <v>9</v>
      </c>
      <c r="AZ58" s="145">
        <v>4</v>
      </c>
      <c r="BA58" s="145">
        <f t="shared" si="13"/>
        <v>0</v>
      </c>
      <c r="BB58" s="145">
        <f t="shared" si="14"/>
        <v>0</v>
      </c>
      <c r="BC58" s="145">
        <f t="shared" si="15"/>
        <v>0</v>
      </c>
      <c r="BD58" s="145">
        <f t="shared" si="16"/>
        <v>0</v>
      </c>
      <c r="BE58" s="145">
        <f t="shared" si="17"/>
        <v>0</v>
      </c>
      <c r="CA58" s="174">
        <v>1</v>
      </c>
      <c r="CB58" s="174">
        <v>9</v>
      </c>
      <c r="CZ58" s="145">
        <v>0</v>
      </c>
    </row>
    <row r="59" spans="1:104" x14ac:dyDescent="0.2">
      <c r="A59" s="168">
        <v>49</v>
      </c>
      <c r="B59" s="169" t="s">
        <v>185</v>
      </c>
      <c r="C59" s="170" t="s">
        <v>186</v>
      </c>
      <c r="D59" s="171" t="s">
        <v>86</v>
      </c>
      <c r="E59" s="172">
        <v>12</v>
      </c>
      <c r="F59" s="172"/>
      <c r="G59" s="173">
        <f t="shared" si="12"/>
        <v>0</v>
      </c>
      <c r="O59" s="167">
        <v>2</v>
      </c>
      <c r="AA59" s="145">
        <v>3</v>
      </c>
      <c r="AB59" s="145">
        <v>9</v>
      </c>
      <c r="AC59" s="145" t="s">
        <v>185</v>
      </c>
      <c r="AZ59" s="145">
        <v>3</v>
      </c>
      <c r="BA59" s="145">
        <f t="shared" si="13"/>
        <v>0</v>
      </c>
      <c r="BB59" s="145">
        <f t="shared" si="14"/>
        <v>0</v>
      </c>
      <c r="BC59" s="145">
        <f t="shared" si="15"/>
        <v>0</v>
      </c>
      <c r="BD59" s="145">
        <f t="shared" si="16"/>
        <v>0</v>
      </c>
      <c r="BE59" s="145">
        <f t="shared" si="17"/>
        <v>0</v>
      </c>
      <c r="CA59" s="174">
        <v>3</v>
      </c>
      <c r="CB59" s="174">
        <v>9</v>
      </c>
      <c r="CZ59" s="145">
        <v>2.7999999999999998E-4</v>
      </c>
    </row>
    <row r="60" spans="1:104" ht="22.5" x14ac:dyDescent="0.2">
      <c r="A60" s="168">
        <v>50</v>
      </c>
      <c r="B60" s="169" t="s">
        <v>187</v>
      </c>
      <c r="C60" s="170" t="s">
        <v>188</v>
      </c>
      <c r="D60" s="171" t="s">
        <v>86</v>
      </c>
      <c r="E60" s="172">
        <v>6</v>
      </c>
      <c r="F60" s="172"/>
      <c r="G60" s="173">
        <f t="shared" si="12"/>
        <v>0</v>
      </c>
      <c r="O60" s="167">
        <v>2</v>
      </c>
      <c r="AA60" s="145">
        <v>3</v>
      </c>
      <c r="AB60" s="145">
        <v>9</v>
      </c>
      <c r="AC60" s="145" t="s">
        <v>187</v>
      </c>
      <c r="AZ60" s="145">
        <v>3</v>
      </c>
      <c r="BA60" s="145">
        <f t="shared" si="13"/>
        <v>0</v>
      </c>
      <c r="BB60" s="145">
        <f t="shared" si="14"/>
        <v>0</v>
      </c>
      <c r="BC60" s="145">
        <f t="shared" si="15"/>
        <v>0</v>
      </c>
      <c r="BD60" s="145">
        <f t="shared" si="16"/>
        <v>0</v>
      </c>
      <c r="BE60" s="145">
        <f t="shared" si="17"/>
        <v>0</v>
      </c>
      <c r="CA60" s="174">
        <v>3</v>
      </c>
      <c r="CB60" s="174">
        <v>9</v>
      </c>
      <c r="CZ60" s="145">
        <v>0</v>
      </c>
    </row>
    <row r="61" spans="1:104" x14ac:dyDescent="0.2">
      <c r="A61" s="168">
        <v>51</v>
      </c>
      <c r="B61" s="169" t="s">
        <v>116</v>
      </c>
      <c r="C61" s="170" t="s">
        <v>117</v>
      </c>
      <c r="D61" s="171" t="s">
        <v>118</v>
      </c>
      <c r="E61" s="172">
        <v>30</v>
      </c>
      <c r="F61" s="172"/>
      <c r="G61" s="173">
        <f t="shared" si="12"/>
        <v>0</v>
      </c>
      <c r="O61" s="167">
        <v>2</v>
      </c>
      <c r="AA61" s="145">
        <v>4</v>
      </c>
      <c r="AB61" s="145">
        <v>9</v>
      </c>
      <c r="AC61" s="145">
        <v>34111032</v>
      </c>
      <c r="AZ61" s="145">
        <v>4</v>
      </c>
      <c r="BA61" s="145">
        <f t="shared" si="13"/>
        <v>0</v>
      </c>
      <c r="BB61" s="145">
        <f t="shared" si="14"/>
        <v>0</v>
      </c>
      <c r="BC61" s="145">
        <f t="shared" si="15"/>
        <v>0</v>
      </c>
      <c r="BD61" s="145">
        <f t="shared" si="16"/>
        <v>0</v>
      </c>
      <c r="BE61" s="145">
        <f t="shared" si="17"/>
        <v>0</v>
      </c>
      <c r="CA61" s="174">
        <v>4</v>
      </c>
      <c r="CB61" s="174">
        <v>9</v>
      </c>
      <c r="CZ61" s="145">
        <v>0</v>
      </c>
    </row>
    <row r="62" spans="1:104" x14ac:dyDescent="0.2">
      <c r="A62" s="168">
        <v>52</v>
      </c>
      <c r="B62" s="169" t="s">
        <v>189</v>
      </c>
      <c r="C62" s="170" t="s">
        <v>190</v>
      </c>
      <c r="D62" s="171" t="s">
        <v>148</v>
      </c>
      <c r="E62" s="172">
        <v>8</v>
      </c>
      <c r="F62" s="172"/>
      <c r="G62" s="173">
        <f t="shared" si="12"/>
        <v>0</v>
      </c>
      <c r="O62" s="167">
        <v>2</v>
      </c>
      <c r="AA62" s="145">
        <v>10</v>
      </c>
      <c r="AB62" s="145">
        <v>0</v>
      </c>
      <c r="AC62" s="145">
        <v>8</v>
      </c>
      <c r="AZ62" s="145">
        <v>5</v>
      </c>
      <c r="BA62" s="145">
        <f t="shared" si="13"/>
        <v>0</v>
      </c>
      <c r="BB62" s="145">
        <f t="shared" si="14"/>
        <v>0</v>
      </c>
      <c r="BC62" s="145">
        <f t="shared" si="15"/>
        <v>0</v>
      </c>
      <c r="BD62" s="145">
        <f t="shared" si="16"/>
        <v>0</v>
      </c>
      <c r="BE62" s="145">
        <f t="shared" si="17"/>
        <v>0</v>
      </c>
      <c r="CA62" s="174">
        <v>10</v>
      </c>
      <c r="CB62" s="174">
        <v>0</v>
      </c>
      <c r="CZ62" s="145">
        <v>0</v>
      </c>
    </row>
    <row r="63" spans="1:104" x14ac:dyDescent="0.2">
      <c r="A63" s="175"/>
      <c r="B63" s="176" t="s">
        <v>74</v>
      </c>
      <c r="C63" s="177" t="str">
        <f>CONCATENATE(B55," ",C55)</f>
        <v>M49 Dodávka a montáž rozhllasu</v>
      </c>
      <c r="D63" s="178"/>
      <c r="E63" s="179"/>
      <c r="F63" s="180"/>
      <c r="G63" s="181">
        <f>SUM(G55:G62)</f>
        <v>0</v>
      </c>
      <c r="O63" s="167">
        <v>4</v>
      </c>
      <c r="BA63" s="182">
        <f>SUM(BA55:BA62)</f>
        <v>0</v>
      </c>
      <c r="BB63" s="182">
        <f>SUM(BB55:BB62)</f>
        <v>0</v>
      </c>
      <c r="BC63" s="182">
        <f>SUM(BC55:BC62)</f>
        <v>0</v>
      </c>
      <c r="BD63" s="182">
        <f>SUM(BD55:BD62)</f>
        <v>0</v>
      </c>
      <c r="BE63" s="182">
        <f>SUM(BE55:BE62)</f>
        <v>0</v>
      </c>
    </row>
    <row r="64" spans="1:104" x14ac:dyDescent="0.2">
      <c r="E64" s="145"/>
    </row>
    <row r="65" spans="5:5" x14ac:dyDescent="0.2">
      <c r="E65" s="145"/>
    </row>
    <row r="66" spans="5:5" x14ac:dyDescent="0.2">
      <c r="E66" s="145"/>
    </row>
    <row r="67" spans="5:5" x14ac:dyDescent="0.2">
      <c r="E67" s="145"/>
    </row>
    <row r="68" spans="5:5" x14ac:dyDescent="0.2">
      <c r="E68" s="145"/>
    </row>
    <row r="69" spans="5:5" x14ac:dyDescent="0.2">
      <c r="E69" s="145"/>
    </row>
    <row r="70" spans="5:5" x14ac:dyDescent="0.2">
      <c r="E70" s="145"/>
    </row>
    <row r="71" spans="5:5" x14ac:dyDescent="0.2">
      <c r="E71" s="145"/>
    </row>
    <row r="72" spans="5:5" x14ac:dyDescent="0.2">
      <c r="E72" s="145"/>
    </row>
    <row r="73" spans="5:5" x14ac:dyDescent="0.2">
      <c r="E73" s="145"/>
    </row>
    <row r="74" spans="5:5" x14ac:dyDescent="0.2">
      <c r="E74" s="145"/>
    </row>
    <row r="75" spans="5:5" x14ac:dyDescent="0.2">
      <c r="E75" s="145"/>
    </row>
    <row r="76" spans="5:5" x14ac:dyDescent="0.2">
      <c r="E76" s="145"/>
    </row>
    <row r="77" spans="5:5" x14ac:dyDescent="0.2">
      <c r="E77" s="145"/>
    </row>
    <row r="78" spans="5:5" x14ac:dyDescent="0.2">
      <c r="E78" s="145"/>
    </row>
    <row r="79" spans="5:5" x14ac:dyDescent="0.2">
      <c r="E79" s="145"/>
    </row>
    <row r="80" spans="5:5" x14ac:dyDescent="0.2">
      <c r="E80" s="145"/>
    </row>
    <row r="81" spans="1:7" x14ac:dyDescent="0.2">
      <c r="E81" s="145"/>
    </row>
    <row r="82" spans="1:7" x14ac:dyDescent="0.2">
      <c r="E82" s="145"/>
    </row>
    <row r="83" spans="1:7" x14ac:dyDescent="0.2">
      <c r="E83" s="145"/>
    </row>
    <row r="84" spans="1:7" x14ac:dyDescent="0.2">
      <c r="E84" s="145"/>
    </row>
    <row r="85" spans="1:7" x14ac:dyDescent="0.2">
      <c r="E85" s="145"/>
    </row>
    <row r="86" spans="1:7" x14ac:dyDescent="0.2">
      <c r="E86" s="145"/>
    </row>
    <row r="87" spans="1:7" x14ac:dyDescent="0.2">
      <c r="A87" s="183"/>
      <c r="B87" s="183"/>
      <c r="C87" s="183"/>
      <c r="D87" s="183"/>
      <c r="E87" s="183"/>
      <c r="F87" s="183"/>
      <c r="G87" s="183"/>
    </row>
    <row r="88" spans="1:7" x14ac:dyDescent="0.2">
      <c r="A88" s="183"/>
      <c r="B88" s="183"/>
      <c r="C88" s="183"/>
      <c r="D88" s="183"/>
      <c r="E88" s="183"/>
      <c r="F88" s="183"/>
      <c r="G88" s="183"/>
    </row>
    <row r="89" spans="1:7" x14ac:dyDescent="0.2">
      <c r="A89" s="183"/>
      <c r="B89" s="183"/>
      <c r="C89" s="183"/>
      <c r="D89" s="183"/>
      <c r="E89" s="183"/>
      <c r="F89" s="183"/>
      <c r="G89" s="183"/>
    </row>
    <row r="90" spans="1:7" x14ac:dyDescent="0.2">
      <c r="A90" s="183"/>
      <c r="B90" s="183"/>
      <c r="C90" s="183"/>
      <c r="D90" s="183"/>
      <c r="E90" s="183"/>
      <c r="F90" s="183"/>
      <c r="G90" s="183"/>
    </row>
    <row r="91" spans="1:7" x14ac:dyDescent="0.2">
      <c r="E91" s="145"/>
    </row>
    <row r="92" spans="1:7" x14ac:dyDescent="0.2">
      <c r="E92" s="145"/>
    </row>
    <row r="93" spans="1:7" x14ac:dyDescent="0.2">
      <c r="E93" s="145"/>
    </row>
    <row r="94" spans="1:7" x14ac:dyDescent="0.2">
      <c r="E94" s="145"/>
    </row>
    <row r="95" spans="1:7" x14ac:dyDescent="0.2">
      <c r="E95" s="145"/>
    </row>
    <row r="96" spans="1:7" x14ac:dyDescent="0.2">
      <c r="E96" s="145"/>
    </row>
    <row r="97" spans="5:5" x14ac:dyDescent="0.2">
      <c r="E97" s="145"/>
    </row>
    <row r="98" spans="5:5" x14ac:dyDescent="0.2">
      <c r="E98" s="145"/>
    </row>
    <row r="99" spans="5:5" x14ac:dyDescent="0.2">
      <c r="E99" s="145"/>
    </row>
    <row r="100" spans="5:5" x14ac:dyDescent="0.2">
      <c r="E100" s="145"/>
    </row>
    <row r="101" spans="5:5" x14ac:dyDescent="0.2">
      <c r="E101" s="145"/>
    </row>
    <row r="102" spans="5:5" x14ac:dyDescent="0.2">
      <c r="E102" s="145"/>
    </row>
    <row r="103" spans="5:5" x14ac:dyDescent="0.2">
      <c r="E103" s="145"/>
    </row>
    <row r="104" spans="5:5" x14ac:dyDescent="0.2">
      <c r="E104" s="145"/>
    </row>
    <row r="105" spans="5:5" x14ac:dyDescent="0.2">
      <c r="E105" s="145"/>
    </row>
    <row r="106" spans="5:5" x14ac:dyDescent="0.2">
      <c r="E106" s="145"/>
    </row>
    <row r="107" spans="5:5" x14ac:dyDescent="0.2">
      <c r="E107" s="145"/>
    </row>
    <row r="108" spans="5:5" x14ac:dyDescent="0.2">
      <c r="E108" s="145"/>
    </row>
    <row r="109" spans="5:5" x14ac:dyDescent="0.2">
      <c r="E109" s="145"/>
    </row>
    <row r="110" spans="5:5" x14ac:dyDescent="0.2">
      <c r="E110" s="145"/>
    </row>
    <row r="111" spans="5:5" x14ac:dyDescent="0.2">
      <c r="E111" s="145"/>
    </row>
    <row r="112" spans="5:5" x14ac:dyDescent="0.2">
      <c r="E112" s="145"/>
    </row>
    <row r="113" spans="1:7" x14ac:dyDescent="0.2">
      <c r="E113" s="145"/>
    </row>
    <row r="114" spans="1:7" x14ac:dyDescent="0.2">
      <c r="E114" s="145"/>
    </row>
    <row r="115" spans="1:7" x14ac:dyDescent="0.2">
      <c r="E115" s="145"/>
    </row>
    <row r="116" spans="1:7" x14ac:dyDescent="0.2">
      <c r="E116" s="145"/>
    </row>
    <row r="117" spans="1:7" x14ac:dyDescent="0.2">
      <c r="E117" s="145"/>
    </row>
    <row r="118" spans="1:7" x14ac:dyDescent="0.2">
      <c r="E118" s="145"/>
    </row>
    <row r="119" spans="1:7" x14ac:dyDescent="0.2">
      <c r="E119" s="145"/>
    </row>
    <row r="120" spans="1:7" x14ac:dyDescent="0.2">
      <c r="E120" s="145"/>
    </row>
    <row r="121" spans="1:7" x14ac:dyDescent="0.2">
      <c r="E121" s="145"/>
    </row>
    <row r="122" spans="1:7" x14ac:dyDescent="0.2">
      <c r="A122" s="184"/>
      <c r="B122" s="184"/>
    </row>
    <row r="123" spans="1:7" x14ac:dyDescent="0.2">
      <c r="A123" s="183"/>
      <c r="B123" s="183"/>
      <c r="C123" s="186"/>
      <c r="D123" s="186"/>
      <c r="E123" s="187"/>
      <c r="F123" s="186"/>
      <c r="G123" s="188"/>
    </row>
    <row r="124" spans="1:7" x14ac:dyDescent="0.2">
      <c r="A124" s="189"/>
      <c r="B124" s="189"/>
      <c r="C124" s="183"/>
      <c r="D124" s="183"/>
      <c r="E124" s="190"/>
      <c r="F124" s="183"/>
      <c r="G124" s="183"/>
    </row>
    <row r="125" spans="1:7" x14ac:dyDescent="0.2">
      <c r="A125" s="183"/>
      <c r="B125" s="183"/>
      <c r="C125" s="183"/>
      <c r="D125" s="183"/>
      <c r="E125" s="190"/>
      <c r="F125" s="183"/>
      <c r="G125" s="183"/>
    </row>
    <row r="126" spans="1:7" x14ac:dyDescent="0.2">
      <c r="A126" s="183"/>
      <c r="B126" s="183"/>
      <c r="C126" s="183"/>
      <c r="D126" s="183"/>
      <c r="E126" s="190"/>
      <c r="F126" s="183"/>
      <c r="G126" s="183"/>
    </row>
    <row r="127" spans="1:7" x14ac:dyDescent="0.2">
      <c r="A127" s="183"/>
      <c r="B127" s="183"/>
      <c r="C127" s="183"/>
      <c r="D127" s="183"/>
      <c r="E127" s="190"/>
      <c r="F127" s="183"/>
      <c r="G127" s="183"/>
    </row>
    <row r="128" spans="1:7" x14ac:dyDescent="0.2">
      <c r="A128" s="183"/>
      <c r="B128" s="183"/>
      <c r="C128" s="183"/>
      <c r="D128" s="183"/>
      <c r="E128" s="190"/>
      <c r="F128" s="183"/>
      <c r="G128" s="183"/>
    </row>
    <row r="129" spans="1:7" x14ac:dyDescent="0.2">
      <c r="A129" s="183"/>
      <c r="B129" s="183"/>
      <c r="C129" s="183"/>
      <c r="D129" s="183"/>
      <c r="E129" s="190"/>
      <c r="F129" s="183"/>
      <c r="G129" s="183"/>
    </row>
    <row r="130" spans="1:7" x14ac:dyDescent="0.2">
      <c r="A130" s="183"/>
      <c r="B130" s="183"/>
      <c r="C130" s="183"/>
      <c r="D130" s="183"/>
      <c r="E130" s="190"/>
      <c r="F130" s="183"/>
      <c r="G130" s="183"/>
    </row>
    <row r="131" spans="1:7" x14ac:dyDescent="0.2">
      <c r="A131" s="183"/>
      <c r="B131" s="183"/>
      <c r="C131" s="183"/>
      <c r="D131" s="183"/>
      <c r="E131" s="190"/>
      <c r="F131" s="183"/>
      <c r="G131" s="183"/>
    </row>
    <row r="132" spans="1:7" x14ac:dyDescent="0.2">
      <c r="A132" s="183"/>
      <c r="B132" s="183"/>
      <c r="C132" s="183"/>
      <c r="D132" s="183"/>
      <c r="E132" s="190"/>
      <c r="F132" s="183"/>
      <c r="G132" s="183"/>
    </row>
    <row r="133" spans="1:7" x14ac:dyDescent="0.2">
      <c r="A133" s="183"/>
      <c r="B133" s="183"/>
      <c r="C133" s="183"/>
      <c r="D133" s="183"/>
      <c r="E133" s="190"/>
      <c r="F133" s="183"/>
      <c r="G133" s="183"/>
    </row>
    <row r="134" spans="1:7" x14ac:dyDescent="0.2">
      <c r="A134" s="183"/>
      <c r="B134" s="183"/>
      <c r="C134" s="183"/>
      <c r="D134" s="183"/>
      <c r="E134" s="190"/>
      <c r="F134" s="183"/>
      <c r="G134" s="183"/>
    </row>
    <row r="135" spans="1:7" x14ac:dyDescent="0.2">
      <c r="A135" s="183"/>
      <c r="B135" s="183"/>
      <c r="C135" s="183"/>
      <c r="D135" s="183"/>
      <c r="E135" s="190"/>
      <c r="F135" s="183"/>
      <c r="G135" s="183"/>
    </row>
    <row r="136" spans="1:7" x14ac:dyDescent="0.2">
      <c r="A136" s="183"/>
      <c r="B136" s="183"/>
      <c r="C136" s="183"/>
      <c r="D136" s="183"/>
      <c r="E136" s="190"/>
      <c r="F136" s="183"/>
      <c r="G136" s="183"/>
    </row>
  </sheetData>
  <mergeCells count="4">
    <mergeCell ref="A1:G1"/>
    <mergeCell ref="A3:B3"/>
    <mergeCell ref="A4:B4"/>
    <mergeCell ref="E4:G4"/>
  </mergeCells>
  <printOptions gridLinesSet="0"/>
  <pageMargins left="0.59055118110236227" right="0.39370078740157483" top="0.59055118110236227" bottom="0.98425196850393704" header="0.19685039370078741" footer="0.51181102362204722"/>
  <pageSetup paperSize="9" orientation="portrait" horizontalDpi="300" r:id="rId1"/>
  <headerFooter alignWithMargins="0">
    <oddFooter>&amp;L&amp;9Zpracováno programem &amp;"Arial CE,Tučné"BUILDpower,  © RTS, a.s.&amp;R&amp;"Arial,Obyčejné"Strana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37</vt:i4>
      </vt:variant>
    </vt:vector>
  </HeadingPairs>
  <TitlesOfParts>
    <vt:vector size="40" baseType="lpstr">
      <vt:lpstr>Krycí list</vt:lpstr>
      <vt:lpstr>Rekapitulace</vt:lpstr>
      <vt:lpstr>Položky</vt:lpstr>
      <vt:lpstr>cisloobjektu</vt:lpstr>
      <vt:lpstr>cislostavby</vt:lpstr>
      <vt:lpstr>Datum</vt:lpstr>
      <vt:lpstr>Dil</vt:lpstr>
      <vt:lpstr>Dodavka</vt:lpstr>
      <vt:lpstr>HSV</vt:lpstr>
      <vt:lpstr>HZS</vt:lpstr>
      <vt:lpstr>JKSO</vt:lpstr>
      <vt:lpstr>MJ</vt:lpstr>
      <vt:lpstr>Mont</vt:lpstr>
      <vt:lpstr>NazevDilu</vt:lpstr>
      <vt:lpstr>nazevobjektu</vt:lpstr>
      <vt:lpstr>nazevstavby</vt:lpstr>
      <vt:lpstr>Položky!Názvy_tisku</vt:lpstr>
      <vt:lpstr>Rekapitulace!Názvy_tisku</vt:lpstr>
      <vt:lpstr>Objednatel</vt:lpstr>
      <vt:lpstr>'Krycí list'!Oblast_tisku</vt:lpstr>
      <vt:lpstr>Položky!Oblast_tisku</vt:lpstr>
      <vt:lpstr>Rekapitulace!Oblast_tisku</vt:lpstr>
      <vt:lpstr>PocetMJ</vt:lpstr>
      <vt:lpstr>Poznamka</vt:lpstr>
      <vt:lpstr>Projektant</vt:lpstr>
      <vt:lpstr>PSV</vt:lpstr>
      <vt:lpstr>SazbaDPH1</vt:lpstr>
      <vt:lpstr>SazbaDPH2</vt:lpstr>
      <vt:lpstr>SloupecCC</vt:lpstr>
      <vt:lpstr>SloupecCisloPol</vt:lpstr>
      <vt:lpstr>SloupecJC</vt:lpstr>
      <vt:lpstr>SloupecMJ</vt:lpstr>
      <vt:lpstr>SloupecMnozstvi</vt:lpstr>
      <vt:lpstr>SloupecNazPol</vt:lpstr>
      <vt:lpstr>SloupecPC</vt:lpstr>
      <vt:lpstr>VRN</vt:lpstr>
      <vt:lpstr>Zakazka</vt:lpstr>
      <vt:lpstr>Zaklad22</vt:lpstr>
      <vt:lpstr>Zaklad5</vt:lpstr>
      <vt:lpstr>Zhotovitel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2015-12-06T18:16:07Z</dcterms:created>
  <dcterms:modified xsi:type="dcterms:W3CDTF">2016-02-03T15:32:11Z</dcterms:modified>
</cp:coreProperties>
</file>