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067"/>
  <workbookPr/>
  <mc:AlternateContent xmlns:mc="http://schemas.openxmlformats.org/markup-compatibility/2006">
    <mc:Choice Requires="x15">
      <x15ac:absPath xmlns:x15ac="http://schemas.microsoft.com/office/spreadsheetml/2010/11/ac" url="C:\Users\Petr\Desktop\"/>
    </mc:Choice>
  </mc:AlternateContent>
  <bookViews>
    <workbookView xWindow="0" yWindow="0" windowWidth="21570" windowHeight="10215"/>
  </bookViews>
  <sheets>
    <sheet name="Rekapitulace stavby" sheetId="1" r:id="rId1"/>
    <sheet name="SO 101 - Rekonstrukce mís..." sheetId="2" r:id="rId2"/>
    <sheet name="SO 401 - Veřejné osvětlení" sheetId="3" r:id="rId3"/>
    <sheet name="SO 801 - Sadové úpravy" sheetId="4" r:id="rId4"/>
    <sheet name="SO 901 - Plochy pro denní..." sheetId="5" r:id="rId5"/>
    <sheet name="VRN - Vedlejší rozpočtové..." sheetId="6" r:id="rId6"/>
    <sheet name="Pokyny pro vyplnění" sheetId="7" r:id="rId7"/>
  </sheets>
  <definedNames>
    <definedName name="_xlnm._FilterDatabase" localSheetId="1" hidden="1">'SO 101 - Rekonstrukce mís...'!$C$82:$K$466</definedName>
    <definedName name="_xlnm._FilterDatabase" localSheetId="2" hidden="1">'SO 401 - Veřejné osvětlení'!$C$75:$K$78</definedName>
    <definedName name="_xlnm._FilterDatabase" localSheetId="3" hidden="1">'SO 801 - Sadové úpravy'!$C$78:$K$162</definedName>
    <definedName name="_xlnm._FilterDatabase" localSheetId="4" hidden="1">'SO 901 - Plochy pro denní...'!$C$77:$K$100</definedName>
    <definedName name="_xlnm._FilterDatabase" localSheetId="5" hidden="1">'VRN - Vedlejší rozpočtové...'!$C$79:$K$125</definedName>
    <definedName name="_xlnm.Print_Titles" localSheetId="0">'Rekapitulace stavby'!$49:$49</definedName>
    <definedName name="_xlnm.Print_Titles" localSheetId="1">'SO 101 - Rekonstrukce mís...'!$82:$82</definedName>
    <definedName name="_xlnm.Print_Titles" localSheetId="2">'SO 401 - Veřejné osvětlení'!$75:$75</definedName>
    <definedName name="_xlnm.Print_Titles" localSheetId="3">'SO 801 - Sadové úpravy'!$78:$78</definedName>
    <definedName name="_xlnm.Print_Titles" localSheetId="4">'SO 901 - Plochy pro denní...'!$77:$77</definedName>
    <definedName name="_xlnm.Print_Titles" localSheetId="5">'VRN - Vedlejší rozpočtové...'!$79:$79</definedName>
    <definedName name="_xlnm.Print_Area" localSheetId="6">'Pokyny pro vyplnění'!$B$2:$K$69,'Pokyny pro vyplnění'!$B$72:$K$116,'Pokyny pro vyplnění'!$B$119:$K$188,'Pokyny pro vyplnění'!$B$196:$K$216</definedName>
    <definedName name="_xlnm.Print_Area" localSheetId="0">'Rekapitulace stavby'!$D$4:$AO$33,'Rekapitulace stavby'!$C$39:$AQ$57</definedName>
    <definedName name="_xlnm.Print_Area" localSheetId="1">'SO 101 - Rekonstrukce mís...'!$C$4:$J$36,'SO 101 - Rekonstrukce mís...'!$C$42:$J$64,'SO 101 - Rekonstrukce mís...'!$C$70:$K$466</definedName>
    <definedName name="_xlnm.Print_Area" localSheetId="2">'SO 401 - Veřejné osvětlení'!$C$4:$J$36,'SO 401 - Veřejné osvětlení'!$C$42:$J$57,'SO 401 - Veřejné osvětlení'!$C$63:$K$78</definedName>
    <definedName name="_xlnm.Print_Area" localSheetId="3">'SO 801 - Sadové úpravy'!$C$4:$J$36,'SO 801 - Sadové úpravy'!$C$42:$J$60,'SO 801 - Sadové úpravy'!$C$66:$K$162</definedName>
    <definedName name="_xlnm.Print_Area" localSheetId="4">'SO 901 - Plochy pro denní...'!$C$4:$J$36,'SO 901 - Plochy pro denní...'!$C$42:$J$59,'SO 901 - Plochy pro denní...'!$C$65:$K$100</definedName>
    <definedName name="_xlnm.Print_Area" localSheetId="5">'VRN - Vedlejší rozpočtové...'!$C$4:$J$36,'VRN - Vedlejší rozpočtové...'!$C$42:$J$61,'VRN - Vedlejší rozpočtové...'!$C$67:$K$125</definedName>
  </definedNames>
  <calcPr calcId="162913"/>
</workbook>
</file>

<file path=xl/calcChain.xml><?xml version="1.0" encoding="utf-8"?>
<calcChain xmlns="http://schemas.openxmlformats.org/spreadsheetml/2006/main">
  <c r="T81" i="6" l="1"/>
  <c r="T80" i="6" s="1"/>
  <c r="AY56" i="1"/>
  <c r="AX56" i="1"/>
  <c r="F33" i="6"/>
  <c r="BC56" i="1" s="1"/>
  <c r="BI123" i="6"/>
  <c r="BH123" i="6"/>
  <c r="BG123" i="6"/>
  <c r="BF123" i="6"/>
  <c r="T123" i="6"/>
  <c r="R123" i="6"/>
  <c r="P123" i="6"/>
  <c r="BK123" i="6"/>
  <c r="J123" i="6"/>
  <c r="BE123" i="6" s="1"/>
  <c r="BI121" i="6"/>
  <c r="BH121" i="6"/>
  <c r="BG121" i="6"/>
  <c r="BF121" i="6"/>
  <c r="BE121" i="6"/>
  <c r="T121" i="6"/>
  <c r="R121" i="6"/>
  <c r="P121" i="6"/>
  <c r="BK121" i="6"/>
  <c r="J121" i="6"/>
  <c r="BI119" i="6"/>
  <c r="BH119" i="6"/>
  <c r="BG119" i="6"/>
  <c r="BF119" i="6"/>
  <c r="BE119" i="6"/>
  <c r="T119" i="6"/>
  <c r="R119" i="6"/>
  <c r="P119" i="6"/>
  <c r="BK119" i="6"/>
  <c r="J119" i="6"/>
  <c r="BI117" i="6"/>
  <c r="BH117" i="6"/>
  <c r="BG117" i="6"/>
  <c r="BF117" i="6"/>
  <c r="BE117" i="6"/>
  <c r="T117" i="6"/>
  <c r="R117" i="6"/>
  <c r="P117" i="6"/>
  <c r="BK117" i="6"/>
  <c r="J117" i="6"/>
  <c r="BI113" i="6"/>
  <c r="BH113" i="6"/>
  <c r="BG113" i="6"/>
  <c r="BF113" i="6"/>
  <c r="BE113" i="6"/>
  <c r="T113" i="6"/>
  <c r="R113" i="6"/>
  <c r="P113" i="6"/>
  <c r="BK113" i="6"/>
  <c r="J113" i="6"/>
  <c r="BI111" i="6"/>
  <c r="BH111" i="6"/>
  <c r="BG111" i="6"/>
  <c r="BF111" i="6"/>
  <c r="BE111" i="6"/>
  <c r="T111" i="6"/>
  <c r="R111" i="6"/>
  <c r="P111" i="6"/>
  <c r="BK111" i="6"/>
  <c r="J111" i="6"/>
  <c r="BI109" i="6"/>
  <c r="BH109" i="6"/>
  <c r="BG109" i="6"/>
  <c r="BF109" i="6"/>
  <c r="BE109" i="6"/>
  <c r="T109" i="6"/>
  <c r="R109" i="6"/>
  <c r="P109" i="6"/>
  <c r="BK109" i="6"/>
  <c r="J109" i="6"/>
  <c r="BI106" i="6"/>
  <c r="BH106" i="6"/>
  <c r="BG106" i="6"/>
  <c r="BF106" i="6"/>
  <c r="BE106" i="6"/>
  <c r="T106" i="6"/>
  <c r="T105" i="6" s="1"/>
  <c r="T104" i="6" s="1"/>
  <c r="R106" i="6"/>
  <c r="R105" i="6" s="1"/>
  <c r="R104" i="6" s="1"/>
  <c r="P106" i="6"/>
  <c r="P105" i="6" s="1"/>
  <c r="P104" i="6" s="1"/>
  <c r="BK106" i="6"/>
  <c r="BK105" i="6" s="1"/>
  <c r="BK104" i="6" s="1"/>
  <c r="J104" i="6" s="1"/>
  <c r="J59" i="6" s="1"/>
  <c r="J106" i="6"/>
  <c r="BI103" i="6"/>
  <c r="BH103" i="6"/>
  <c r="BG103" i="6"/>
  <c r="BF103" i="6"/>
  <c r="BE103" i="6"/>
  <c r="T103" i="6"/>
  <c r="R103" i="6"/>
  <c r="P103" i="6"/>
  <c r="BK103" i="6"/>
  <c r="J103" i="6"/>
  <c r="BI102" i="6"/>
  <c r="BH102" i="6"/>
  <c r="BG102" i="6"/>
  <c r="BF102" i="6"/>
  <c r="BE102" i="6"/>
  <c r="T102" i="6"/>
  <c r="R102" i="6"/>
  <c r="P102" i="6"/>
  <c r="BK102" i="6"/>
  <c r="J102" i="6"/>
  <c r="BI101" i="6"/>
  <c r="BH101" i="6"/>
  <c r="BG101" i="6"/>
  <c r="BF101" i="6"/>
  <c r="BE101" i="6"/>
  <c r="T101" i="6"/>
  <c r="R101" i="6"/>
  <c r="P101" i="6"/>
  <c r="BK101" i="6"/>
  <c r="J101" i="6"/>
  <c r="BI100" i="6"/>
  <c r="BH100" i="6"/>
  <c r="BG100" i="6"/>
  <c r="BF100" i="6"/>
  <c r="BE100" i="6"/>
  <c r="T100" i="6"/>
  <c r="R100" i="6"/>
  <c r="P100" i="6"/>
  <c r="BK100" i="6"/>
  <c r="J100" i="6"/>
  <c r="BI99" i="6"/>
  <c r="BH99" i="6"/>
  <c r="BG99" i="6"/>
  <c r="BF99" i="6"/>
  <c r="BE99" i="6"/>
  <c r="T99" i="6"/>
  <c r="R99" i="6"/>
  <c r="P99" i="6"/>
  <c r="BK99" i="6"/>
  <c r="J99" i="6"/>
  <c r="BI98" i="6"/>
  <c r="BH98" i="6"/>
  <c r="BG98" i="6"/>
  <c r="BF98" i="6"/>
  <c r="BE98" i="6"/>
  <c r="T98" i="6"/>
  <c r="R98" i="6"/>
  <c r="P98" i="6"/>
  <c r="BK98" i="6"/>
  <c r="J98" i="6"/>
  <c r="BI96" i="6"/>
  <c r="BH96" i="6"/>
  <c r="BG96" i="6"/>
  <c r="BF96" i="6"/>
  <c r="BE96" i="6"/>
  <c r="T96" i="6"/>
  <c r="R96" i="6"/>
  <c r="P96" i="6"/>
  <c r="BK96" i="6"/>
  <c r="J96" i="6"/>
  <c r="BI95" i="6"/>
  <c r="BH95" i="6"/>
  <c r="BG95" i="6"/>
  <c r="BF95" i="6"/>
  <c r="BE95" i="6"/>
  <c r="T95" i="6"/>
  <c r="R95" i="6"/>
  <c r="P95" i="6"/>
  <c r="BK95" i="6"/>
  <c r="J95" i="6"/>
  <c r="BI94" i="6"/>
  <c r="BH94" i="6"/>
  <c r="BG94" i="6"/>
  <c r="BF94" i="6"/>
  <c r="BE94" i="6"/>
  <c r="T94" i="6"/>
  <c r="R94" i="6"/>
  <c r="P94" i="6"/>
  <c r="BK94" i="6"/>
  <c r="J94" i="6"/>
  <c r="BI93" i="6"/>
  <c r="BH93" i="6"/>
  <c r="BG93" i="6"/>
  <c r="BF93" i="6"/>
  <c r="BE93" i="6"/>
  <c r="T93" i="6"/>
  <c r="R93" i="6"/>
  <c r="P93" i="6"/>
  <c r="BK93" i="6"/>
  <c r="J93" i="6"/>
  <c r="BI91" i="6"/>
  <c r="BH91" i="6"/>
  <c r="BG91" i="6"/>
  <c r="BF91" i="6"/>
  <c r="BE91" i="6"/>
  <c r="T91" i="6"/>
  <c r="R91" i="6"/>
  <c r="P91" i="6"/>
  <c r="BK91" i="6"/>
  <c r="J91" i="6"/>
  <c r="BI89" i="6"/>
  <c r="BH89" i="6"/>
  <c r="BG89" i="6"/>
  <c r="BF89" i="6"/>
  <c r="BE89" i="6"/>
  <c r="T89" i="6"/>
  <c r="R89" i="6"/>
  <c r="P89" i="6"/>
  <c r="BK89" i="6"/>
  <c r="J89" i="6"/>
  <c r="BI88" i="6"/>
  <c r="BH88" i="6"/>
  <c r="BG88" i="6"/>
  <c r="BF88" i="6"/>
  <c r="BE88" i="6"/>
  <c r="T88" i="6"/>
  <c r="R88" i="6"/>
  <c r="P88" i="6"/>
  <c r="BK88" i="6"/>
  <c r="J88" i="6"/>
  <c r="BI87" i="6"/>
  <c r="BH87" i="6"/>
  <c r="BG87" i="6"/>
  <c r="BF87" i="6"/>
  <c r="BE87" i="6"/>
  <c r="T87" i="6"/>
  <c r="R87" i="6"/>
  <c r="P87" i="6"/>
  <c r="BK87" i="6"/>
  <c r="J87" i="6"/>
  <c r="BI86" i="6"/>
  <c r="BH86" i="6"/>
  <c r="BG86" i="6"/>
  <c r="BF86" i="6"/>
  <c r="BE86" i="6"/>
  <c r="T86" i="6"/>
  <c r="R86" i="6"/>
  <c r="P86" i="6"/>
  <c r="BK86" i="6"/>
  <c r="J86" i="6"/>
  <c r="BI85" i="6"/>
  <c r="BH85" i="6"/>
  <c r="BG85" i="6"/>
  <c r="BF85" i="6"/>
  <c r="BE85" i="6"/>
  <c r="T85" i="6"/>
  <c r="R85" i="6"/>
  <c r="P85" i="6"/>
  <c r="BK85" i="6"/>
  <c r="J85" i="6"/>
  <c r="BI84" i="6"/>
  <c r="BH84" i="6"/>
  <c r="BG84" i="6"/>
  <c r="BF84" i="6"/>
  <c r="BE84" i="6"/>
  <c r="J30" i="6" s="1"/>
  <c r="AV56" i="1" s="1"/>
  <c r="AT56" i="1" s="1"/>
  <c r="T84" i="6"/>
  <c r="R84" i="6"/>
  <c r="P84" i="6"/>
  <c r="BK84" i="6"/>
  <c r="J84" i="6"/>
  <c r="BI83" i="6"/>
  <c r="BH83" i="6"/>
  <c r="BG83" i="6"/>
  <c r="F32" i="6" s="1"/>
  <c r="BB56" i="1" s="1"/>
  <c r="BF83" i="6"/>
  <c r="J31" i="6" s="1"/>
  <c r="AW56" i="1" s="1"/>
  <c r="BE83" i="6"/>
  <c r="T83" i="6"/>
  <c r="T82" i="6" s="1"/>
  <c r="R83" i="6"/>
  <c r="R82" i="6" s="1"/>
  <c r="R81" i="6" s="1"/>
  <c r="R80" i="6" s="1"/>
  <c r="P83" i="6"/>
  <c r="P82" i="6" s="1"/>
  <c r="P81" i="6" s="1"/>
  <c r="BK83" i="6"/>
  <c r="J83" i="6"/>
  <c r="F77" i="6"/>
  <c r="F76" i="6"/>
  <c r="F74" i="6"/>
  <c r="E72" i="6"/>
  <c r="E70" i="6"/>
  <c r="J49" i="6"/>
  <c r="F49" i="6"/>
  <c r="E47" i="6"/>
  <c r="J21" i="6"/>
  <c r="E21" i="6"/>
  <c r="J51" i="6" s="1"/>
  <c r="J20" i="6"/>
  <c r="J18" i="6"/>
  <c r="E18" i="6"/>
  <c r="F52" i="6" s="1"/>
  <c r="J17" i="6"/>
  <c r="J15" i="6"/>
  <c r="E15" i="6"/>
  <c r="F51" i="6" s="1"/>
  <c r="J14" i="6"/>
  <c r="J12" i="6"/>
  <c r="J74" i="6" s="1"/>
  <c r="E7" i="6"/>
  <c r="E45" i="6" s="1"/>
  <c r="BK80" i="5"/>
  <c r="AY55" i="1"/>
  <c r="AX55" i="1"/>
  <c r="F34" i="5"/>
  <c r="BD55" i="1" s="1"/>
  <c r="F31" i="5"/>
  <c r="BA55" i="1" s="1"/>
  <c r="BI98" i="5"/>
  <c r="BH98" i="5"/>
  <c r="BG98" i="5"/>
  <c r="BF98" i="5"/>
  <c r="T98" i="5"/>
  <c r="R98" i="5"/>
  <c r="P98" i="5"/>
  <c r="BK98" i="5"/>
  <c r="J98" i="5"/>
  <c r="BE98" i="5" s="1"/>
  <c r="BI95" i="5"/>
  <c r="BH95" i="5"/>
  <c r="BG95" i="5"/>
  <c r="BF95" i="5"/>
  <c r="T95" i="5"/>
  <c r="R95" i="5"/>
  <c r="P95" i="5"/>
  <c r="BK95" i="5"/>
  <c r="J95" i="5"/>
  <c r="BE95" i="5" s="1"/>
  <c r="BI93" i="5"/>
  <c r="BH93" i="5"/>
  <c r="BG93" i="5"/>
  <c r="BF93" i="5"/>
  <c r="T93" i="5"/>
  <c r="T80" i="5" s="1"/>
  <c r="T79" i="5" s="1"/>
  <c r="T78" i="5" s="1"/>
  <c r="R93" i="5"/>
  <c r="P93" i="5"/>
  <c r="BK93" i="5"/>
  <c r="J93" i="5"/>
  <c r="BE93" i="5" s="1"/>
  <c r="BI88" i="5"/>
  <c r="BH88" i="5"/>
  <c r="BG88" i="5"/>
  <c r="BF88" i="5"/>
  <c r="T88" i="5"/>
  <c r="R88" i="5"/>
  <c r="P88" i="5"/>
  <c r="BK88" i="5"/>
  <c r="J88" i="5"/>
  <c r="BE88" i="5" s="1"/>
  <c r="BI87" i="5"/>
  <c r="BH87" i="5"/>
  <c r="BG87" i="5"/>
  <c r="BF87" i="5"/>
  <c r="T87" i="5"/>
  <c r="R87" i="5"/>
  <c r="P87" i="5"/>
  <c r="BK87" i="5"/>
  <c r="J87" i="5"/>
  <c r="BE87" i="5" s="1"/>
  <c r="BI81" i="5"/>
  <c r="BH81" i="5"/>
  <c r="BG81" i="5"/>
  <c r="F32" i="5" s="1"/>
  <c r="BB55" i="1" s="1"/>
  <c r="BF81" i="5"/>
  <c r="T81" i="5"/>
  <c r="R81" i="5"/>
  <c r="R80" i="5" s="1"/>
  <c r="R79" i="5" s="1"/>
  <c r="R78" i="5" s="1"/>
  <c r="P81" i="5"/>
  <c r="BK81" i="5"/>
  <c r="J81" i="5"/>
  <c r="BE81" i="5" s="1"/>
  <c r="J74" i="5"/>
  <c r="J72" i="5"/>
  <c r="F72" i="5"/>
  <c r="E70" i="5"/>
  <c r="F51" i="5"/>
  <c r="F49" i="5"/>
  <c r="E47" i="5"/>
  <c r="J21" i="5"/>
  <c r="E21" i="5"/>
  <c r="J51" i="5" s="1"/>
  <c r="J20" i="5"/>
  <c r="J18" i="5"/>
  <c r="E18" i="5"/>
  <c r="F75" i="5" s="1"/>
  <c r="J17" i="5"/>
  <c r="J15" i="5"/>
  <c r="E15" i="5"/>
  <c r="F74" i="5" s="1"/>
  <c r="J14" i="5"/>
  <c r="J12" i="5"/>
  <c r="J49" i="5" s="1"/>
  <c r="E7" i="5"/>
  <c r="E45" i="5" s="1"/>
  <c r="R161" i="4"/>
  <c r="T81" i="4"/>
  <c r="AY54" i="1"/>
  <c r="AX54" i="1"/>
  <c r="F31" i="4"/>
  <c r="BA54" i="1" s="1"/>
  <c r="BI162" i="4"/>
  <c r="BH162" i="4"/>
  <c r="BG162" i="4"/>
  <c r="BF162" i="4"/>
  <c r="T162" i="4"/>
  <c r="T161" i="4" s="1"/>
  <c r="R162" i="4"/>
  <c r="P162" i="4"/>
  <c r="P161" i="4" s="1"/>
  <c r="BK162" i="4"/>
  <c r="BK161" i="4" s="1"/>
  <c r="J161" i="4" s="1"/>
  <c r="J59" i="4" s="1"/>
  <c r="J162" i="4"/>
  <c r="BE162" i="4" s="1"/>
  <c r="BI159" i="4"/>
  <c r="BH159" i="4"/>
  <c r="BG159" i="4"/>
  <c r="BF159" i="4"/>
  <c r="BE159" i="4"/>
  <c r="T159" i="4"/>
  <c r="R159" i="4"/>
  <c r="P159" i="4"/>
  <c r="BK159" i="4"/>
  <c r="J159" i="4"/>
  <c r="BI155" i="4"/>
  <c r="BH155" i="4"/>
  <c r="BG155" i="4"/>
  <c r="BF155" i="4"/>
  <c r="BE155" i="4"/>
  <c r="T155" i="4"/>
  <c r="R155" i="4"/>
  <c r="P155" i="4"/>
  <c r="BK155" i="4"/>
  <c r="J155" i="4"/>
  <c r="BI153" i="4"/>
  <c r="BH153" i="4"/>
  <c r="BG153" i="4"/>
  <c r="BF153" i="4"/>
  <c r="BE153" i="4"/>
  <c r="T153" i="4"/>
  <c r="R153" i="4"/>
  <c r="P153" i="4"/>
  <c r="BK153" i="4"/>
  <c r="J153" i="4"/>
  <c r="BI150" i="4"/>
  <c r="BH150" i="4"/>
  <c r="BG150" i="4"/>
  <c r="BF150" i="4"/>
  <c r="BE150" i="4"/>
  <c r="T150" i="4"/>
  <c r="R150" i="4"/>
  <c r="P150" i="4"/>
  <c r="BK150" i="4"/>
  <c r="J150" i="4"/>
  <c r="BI148" i="4"/>
  <c r="BH148" i="4"/>
  <c r="BG148" i="4"/>
  <c r="BF148" i="4"/>
  <c r="BE148" i="4"/>
  <c r="T148" i="4"/>
  <c r="R148" i="4"/>
  <c r="P148" i="4"/>
  <c r="BK148" i="4"/>
  <c r="J148" i="4"/>
  <c r="BI146" i="4"/>
  <c r="BH146" i="4"/>
  <c r="BG146" i="4"/>
  <c r="BF146" i="4"/>
  <c r="BE146" i="4"/>
  <c r="T146" i="4"/>
  <c r="R146" i="4"/>
  <c r="P146" i="4"/>
  <c r="BK146" i="4"/>
  <c r="J146" i="4"/>
  <c r="BI144" i="4"/>
  <c r="BH144" i="4"/>
  <c r="BG144" i="4"/>
  <c r="BF144" i="4"/>
  <c r="BE144" i="4"/>
  <c r="T144" i="4"/>
  <c r="R144" i="4"/>
  <c r="P144" i="4"/>
  <c r="BK144" i="4"/>
  <c r="J144" i="4"/>
  <c r="BI142" i="4"/>
  <c r="BH142" i="4"/>
  <c r="BG142" i="4"/>
  <c r="BF142" i="4"/>
  <c r="BE142" i="4"/>
  <c r="T142" i="4"/>
  <c r="R142" i="4"/>
  <c r="P142" i="4"/>
  <c r="BK142" i="4"/>
  <c r="J142" i="4"/>
  <c r="BI139" i="4"/>
  <c r="BH139" i="4"/>
  <c r="BG139" i="4"/>
  <c r="BF139" i="4"/>
  <c r="BE139" i="4"/>
  <c r="T139" i="4"/>
  <c r="R139" i="4"/>
  <c r="P139" i="4"/>
  <c r="BK139" i="4"/>
  <c r="J139" i="4"/>
  <c r="BI137" i="4"/>
  <c r="BH137" i="4"/>
  <c r="BG137" i="4"/>
  <c r="BF137" i="4"/>
  <c r="BE137" i="4"/>
  <c r="T137" i="4"/>
  <c r="R137" i="4"/>
  <c r="P137" i="4"/>
  <c r="BK137" i="4"/>
  <c r="J137" i="4"/>
  <c r="BI135" i="4"/>
  <c r="BH135" i="4"/>
  <c r="BG135" i="4"/>
  <c r="BF135" i="4"/>
  <c r="BE135" i="4"/>
  <c r="T135" i="4"/>
  <c r="R135" i="4"/>
  <c r="P135" i="4"/>
  <c r="BK135" i="4"/>
  <c r="J135" i="4"/>
  <c r="BI132" i="4"/>
  <c r="BH132" i="4"/>
  <c r="BG132" i="4"/>
  <c r="BF132" i="4"/>
  <c r="BE132" i="4"/>
  <c r="T132" i="4"/>
  <c r="R132" i="4"/>
  <c r="P132" i="4"/>
  <c r="BK132" i="4"/>
  <c r="J132" i="4"/>
  <c r="BI129" i="4"/>
  <c r="BH129" i="4"/>
  <c r="BG129" i="4"/>
  <c r="BF129" i="4"/>
  <c r="BE129" i="4"/>
  <c r="T129" i="4"/>
  <c r="R129" i="4"/>
  <c r="P129" i="4"/>
  <c r="BK129" i="4"/>
  <c r="J129" i="4"/>
  <c r="BI124" i="4"/>
  <c r="BH124" i="4"/>
  <c r="BG124" i="4"/>
  <c r="BF124" i="4"/>
  <c r="BE124" i="4"/>
  <c r="T124" i="4"/>
  <c r="R124" i="4"/>
  <c r="P124" i="4"/>
  <c r="BK124" i="4"/>
  <c r="J124" i="4"/>
  <c r="BI122" i="4"/>
  <c r="BH122" i="4"/>
  <c r="BG122" i="4"/>
  <c r="BF122" i="4"/>
  <c r="BE122" i="4"/>
  <c r="T122" i="4"/>
  <c r="R122" i="4"/>
  <c r="P122" i="4"/>
  <c r="BK122" i="4"/>
  <c r="J122" i="4"/>
  <c r="BI120" i="4"/>
  <c r="BH120" i="4"/>
  <c r="BG120" i="4"/>
  <c r="BF120" i="4"/>
  <c r="BE120" i="4"/>
  <c r="T120" i="4"/>
  <c r="R120" i="4"/>
  <c r="P120" i="4"/>
  <c r="BK120" i="4"/>
  <c r="J120" i="4"/>
  <c r="BI115" i="4"/>
  <c r="BH115" i="4"/>
  <c r="BG115" i="4"/>
  <c r="BF115" i="4"/>
  <c r="BE115" i="4"/>
  <c r="T115" i="4"/>
  <c r="R115" i="4"/>
  <c r="P115" i="4"/>
  <c r="BK115" i="4"/>
  <c r="J115" i="4"/>
  <c r="BI113" i="4"/>
  <c r="BH113" i="4"/>
  <c r="BG113" i="4"/>
  <c r="BF113" i="4"/>
  <c r="BE113" i="4"/>
  <c r="T113" i="4"/>
  <c r="R113" i="4"/>
  <c r="P113" i="4"/>
  <c r="BK113" i="4"/>
  <c r="J113" i="4"/>
  <c r="BI109" i="4"/>
  <c r="BH109" i="4"/>
  <c r="BG109" i="4"/>
  <c r="BF109" i="4"/>
  <c r="BE109" i="4"/>
  <c r="T109" i="4"/>
  <c r="R109" i="4"/>
  <c r="P109" i="4"/>
  <c r="BK109" i="4"/>
  <c r="J109" i="4"/>
  <c r="BI106" i="4"/>
  <c r="BH106" i="4"/>
  <c r="BG106" i="4"/>
  <c r="BF106" i="4"/>
  <c r="BE106" i="4"/>
  <c r="T106" i="4"/>
  <c r="R106" i="4"/>
  <c r="P106" i="4"/>
  <c r="BK106" i="4"/>
  <c r="J106" i="4"/>
  <c r="BI102" i="4"/>
  <c r="BH102" i="4"/>
  <c r="BG102" i="4"/>
  <c r="BF102" i="4"/>
  <c r="BE102" i="4"/>
  <c r="T102" i="4"/>
  <c r="R102" i="4"/>
  <c r="P102" i="4"/>
  <c r="BK102" i="4"/>
  <c r="J102" i="4"/>
  <c r="BI98" i="4"/>
  <c r="BH98" i="4"/>
  <c r="BG98" i="4"/>
  <c r="BF98" i="4"/>
  <c r="BE98" i="4"/>
  <c r="T98" i="4"/>
  <c r="R98" i="4"/>
  <c r="P98" i="4"/>
  <c r="BK98" i="4"/>
  <c r="J98" i="4"/>
  <c r="BI96" i="4"/>
  <c r="BH96" i="4"/>
  <c r="BG96" i="4"/>
  <c r="BF96" i="4"/>
  <c r="BE96" i="4"/>
  <c r="T96" i="4"/>
  <c r="R96" i="4"/>
  <c r="P96" i="4"/>
  <c r="BK96" i="4"/>
  <c r="J96" i="4"/>
  <c r="BI94" i="4"/>
  <c r="BH94" i="4"/>
  <c r="BG94" i="4"/>
  <c r="BF94" i="4"/>
  <c r="BE94" i="4"/>
  <c r="T94" i="4"/>
  <c r="R94" i="4"/>
  <c r="P94" i="4"/>
  <c r="BK94" i="4"/>
  <c r="J94" i="4"/>
  <c r="BI92" i="4"/>
  <c r="BH92" i="4"/>
  <c r="BG92" i="4"/>
  <c r="BF92" i="4"/>
  <c r="BE92" i="4"/>
  <c r="T92" i="4"/>
  <c r="R92" i="4"/>
  <c r="P92" i="4"/>
  <c r="BK92" i="4"/>
  <c r="J92" i="4"/>
  <c r="BI90" i="4"/>
  <c r="BH90" i="4"/>
  <c r="BG90" i="4"/>
  <c r="BF90" i="4"/>
  <c r="BE90" i="4"/>
  <c r="T90" i="4"/>
  <c r="R90" i="4"/>
  <c r="P90" i="4"/>
  <c r="BK90" i="4"/>
  <c r="J90" i="4"/>
  <c r="BI88" i="4"/>
  <c r="BH88" i="4"/>
  <c r="BG88" i="4"/>
  <c r="BF88" i="4"/>
  <c r="BE88" i="4"/>
  <c r="T88" i="4"/>
  <c r="R88" i="4"/>
  <c r="P88" i="4"/>
  <c r="BK88" i="4"/>
  <c r="J88" i="4"/>
  <c r="BI86" i="4"/>
  <c r="F34" i="4" s="1"/>
  <c r="BD54" i="1" s="1"/>
  <c r="BH86" i="4"/>
  <c r="BG86" i="4"/>
  <c r="BF86" i="4"/>
  <c r="BE86" i="4"/>
  <c r="T86" i="4"/>
  <c r="R86" i="4"/>
  <c r="P86" i="4"/>
  <c r="BK86" i="4"/>
  <c r="BK81" i="4" s="1"/>
  <c r="J86" i="4"/>
  <c r="BI82" i="4"/>
  <c r="BH82" i="4"/>
  <c r="F33" i="4" s="1"/>
  <c r="BC54" i="1" s="1"/>
  <c r="BG82" i="4"/>
  <c r="F32" i="4" s="1"/>
  <c r="BB54" i="1" s="1"/>
  <c r="BF82" i="4"/>
  <c r="J31" i="4" s="1"/>
  <c r="AW54" i="1" s="1"/>
  <c r="BE82" i="4"/>
  <c r="T82" i="4"/>
  <c r="R82" i="4"/>
  <c r="R81" i="4" s="1"/>
  <c r="R80" i="4" s="1"/>
  <c r="R79" i="4" s="1"/>
  <c r="P82" i="4"/>
  <c r="P81" i="4" s="1"/>
  <c r="P80" i="4" s="1"/>
  <c r="P79" i="4" s="1"/>
  <c r="AU54" i="1" s="1"/>
  <c r="BK82" i="4"/>
  <c r="J82" i="4"/>
  <c r="F76" i="4"/>
  <c r="F73" i="4"/>
  <c r="E71" i="4"/>
  <c r="E69" i="4"/>
  <c r="J49" i="4"/>
  <c r="F49" i="4"/>
  <c r="E47" i="4"/>
  <c r="J21" i="4"/>
  <c r="E21" i="4"/>
  <c r="J51" i="4" s="1"/>
  <c r="J20" i="4"/>
  <c r="J18" i="4"/>
  <c r="E18" i="4"/>
  <c r="F52" i="4" s="1"/>
  <c r="J17" i="4"/>
  <c r="J15" i="4"/>
  <c r="E15" i="4"/>
  <c r="F51" i="4" s="1"/>
  <c r="J14" i="4"/>
  <c r="J12" i="4"/>
  <c r="J73" i="4" s="1"/>
  <c r="E7" i="4"/>
  <c r="E45" i="4" s="1"/>
  <c r="T76" i="3"/>
  <c r="BK76" i="3"/>
  <c r="J76" i="3" s="1"/>
  <c r="J27" i="3" s="1"/>
  <c r="AY53" i="1"/>
  <c r="AX53" i="1"/>
  <c r="J56" i="3"/>
  <c r="F34" i="3"/>
  <c r="BD53" i="1" s="1"/>
  <c r="F32" i="3"/>
  <c r="BB53" i="1" s="1"/>
  <c r="BI77" i="3"/>
  <c r="BH77" i="3"/>
  <c r="F33" i="3" s="1"/>
  <c r="BC53" i="1" s="1"/>
  <c r="BG77" i="3"/>
  <c r="BF77" i="3"/>
  <c r="T77" i="3"/>
  <c r="R77" i="3"/>
  <c r="R76" i="3" s="1"/>
  <c r="P77" i="3"/>
  <c r="P76" i="3" s="1"/>
  <c r="AU53" i="1" s="1"/>
  <c r="BK77" i="3"/>
  <c r="J77" i="3"/>
  <c r="BE77" i="3" s="1"/>
  <c r="J30" i="3" s="1"/>
  <c r="AV53" i="1" s="1"/>
  <c r="J72" i="3"/>
  <c r="J70" i="3"/>
  <c r="F70" i="3"/>
  <c r="E68" i="3"/>
  <c r="F51" i="3"/>
  <c r="F49" i="3"/>
  <c r="E47" i="3"/>
  <c r="E45" i="3"/>
  <c r="J21" i="3"/>
  <c r="E21" i="3"/>
  <c r="J51" i="3" s="1"/>
  <c r="J20" i="3"/>
  <c r="J18" i="3"/>
  <c r="E18" i="3"/>
  <c r="F52" i="3" s="1"/>
  <c r="J17" i="3"/>
  <c r="J15" i="3"/>
  <c r="E15" i="3"/>
  <c r="F72" i="3" s="1"/>
  <c r="J14" i="3"/>
  <c r="J12" i="3"/>
  <c r="J49" i="3" s="1"/>
  <c r="E7" i="3"/>
  <c r="E66" i="3" s="1"/>
  <c r="P373" i="2"/>
  <c r="R344" i="2"/>
  <c r="T231" i="2"/>
  <c r="P85" i="2"/>
  <c r="AY52" i="1"/>
  <c r="AX52" i="1"/>
  <c r="BI465" i="2"/>
  <c r="BH465" i="2"/>
  <c r="BG465" i="2"/>
  <c r="BF465" i="2"/>
  <c r="T465" i="2"/>
  <c r="R465" i="2"/>
  <c r="P465" i="2"/>
  <c r="BK465" i="2"/>
  <c r="J465" i="2"/>
  <c r="BE465" i="2" s="1"/>
  <c r="BI460" i="2"/>
  <c r="BH460" i="2"/>
  <c r="BG460" i="2"/>
  <c r="BF460" i="2"/>
  <c r="T460" i="2"/>
  <c r="T459" i="2" s="1"/>
  <c r="R460" i="2"/>
  <c r="R459" i="2" s="1"/>
  <c r="P460" i="2"/>
  <c r="P459" i="2" s="1"/>
  <c r="BK460" i="2"/>
  <c r="BK459" i="2" s="1"/>
  <c r="J459" i="2" s="1"/>
  <c r="J63" i="2" s="1"/>
  <c r="J460" i="2"/>
  <c r="BE460" i="2" s="1"/>
  <c r="BI457" i="2"/>
  <c r="BH457" i="2"/>
  <c r="BG457" i="2"/>
  <c r="BF457" i="2"/>
  <c r="BE457" i="2"/>
  <c r="T457" i="2"/>
  <c r="R457" i="2"/>
  <c r="P457" i="2"/>
  <c r="BK457" i="2"/>
  <c r="J457" i="2"/>
  <c r="BI454" i="2"/>
  <c r="BH454" i="2"/>
  <c r="BG454" i="2"/>
  <c r="BF454" i="2"/>
  <c r="BE454" i="2"/>
  <c r="T454" i="2"/>
  <c r="R454" i="2"/>
  <c r="P454" i="2"/>
  <c r="BK454" i="2"/>
  <c r="J454" i="2"/>
  <c r="BI450" i="2"/>
  <c r="BH450" i="2"/>
  <c r="BG450" i="2"/>
  <c r="BF450" i="2"/>
  <c r="BE450" i="2"/>
  <c r="T450" i="2"/>
  <c r="R450" i="2"/>
  <c r="P450" i="2"/>
  <c r="BK450" i="2"/>
  <c r="J450" i="2"/>
  <c r="BI449" i="2"/>
  <c r="BH449" i="2"/>
  <c r="BG449" i="2"/>
  <c r="BF449" i="2"/>
  <c r="BE449" i="2"/>
  <c r="T449" i="2"/>
  <c r="R449" i="2"/>
  <c r="P449" i="2"/>
  <c r="BK449" i="2"/>
  <c r="J449" i="2"/>
  <c r="BI447" i="2"/>
  <c r="BH447" i="2"/>
  <c r="BG447" i="2"/>
  <c r="BF447" i="2"/>
  <c r="BE447" i="2"/>
  <c r="T447" i="2"/>
  <c r="R447" i="2"/>
  <c r="P447" i="2"/>
  <c r="BK447" i="2"/>
  <c r="J447" i="2"/>
  <c r="BI441" i="2"/>
  <c r="BH441" i="2"/>
  <c r="BG441" i="2"/>
  <c r="BF441" i="2"/>
  <c r="BE441" i="2"/>
  <c r="T441" i="2"/>
  <c r="R441" i="2"/>
  <c r="P441" i="2"/>
  <c r="BK441" i="2"/>
  <c r="J441" i="2"/>
  <c r="BI438" i="2"/>
  <c r="BH438" i="2"/>
  <c r="BG438" i="2"/>
  <c r="BF438" i="2"/>
  <c r="BE438" i="2"/>
  <c r="T438" i="2"/>
  <c r="R438" i="2"/>
  <c r="P438" i="2"/>
  <c r="BK438" i="2"/>
  <c r="J438" i="2"/>
  <c r="BI432" i="2"/>
  <c r="BH432" i="2"/>
  <c r="BG432" i="2"/>
  <c r="BF432" i="2"/>
  <c r="BE432" i="2"/>
  <c r="T432" i="2"/>
  <c r="R432" i="2"/>
  <c r="P432" i="2"/>
  <c r="BK432" i="2"/>
  <c r="J432" i="2"/>
  <c r="BI429" i="2"/>
  <c r="BH429" i="2"/>
  <c r="BG429" i="2"/>
  <c r="BF429" i="2"/>
  <c r="BE429" i="2"/>
  <c r="T429" i="2"/>
  <c r="R429" i="2"/>
  <c r="P429" i="2"/>
  <c r="BK429" i="2"/>
  <c r="J429" i="2"/>
  <c r="BI416" i="2"/>
  <c r="BH416" i="2"/>
  <c r="BG416" i="2"/>
  <c r="BF416" i="2"/>
  <c r="BE416" i="2"/>
  <c r="T416" i="2"/>
  <c r="R416" i="2"/>
  <c r="P416" i="2"/>
  <c r="BK416" i="2"/>
  <c r="J416" i="2"/>
  <c r="BI413" i="2"/>
  <c r="BH413" i="2"/>
  <c r="BG413" i="2"/>
  <c r="BF413" i="2"/>
  <c r="BE413" i="2"/>
  <c r="T413" i="2"/>
  <c r="R413" i="2"/>
  <c r="P413" i="2"/>
  <c r="BK413" i="2"/>
  <c r="J413" i="2"/>
  <c r="BI401" i="2"/>
  <c r="BH401" i="2"/>
  <c r="BG401" i="2"/>
  <c r="BF401" i="2"/>
  <c r="BE401" i="2"/>
  <c r="T401" i="2"/>
  <c r="R401" i="2"/>
  <c r="P401" i="2"/>
  <c r="BK401" i="2"/>
  <c r="J401" i="2"/>
  <c r="BI398" i="2"/>
  <c r="BH398" i="2"/>
  <c r="BG398" i="2"/>
  <c r="BF398" i="2"/>
  <c r="BE398" i="2"/>
  <c r="T398" i="2"/>
  <c r="R398" i="2"/>
  <c r="P398" i="2"/>
  <c r="BK398" i="2"/>
  <c r="J398" i="2"/>
  <c r="BI393" i="2"/>
  <c r="BH393" i="2"/>
  <c r="BG393" i="2"/>
  <c r="BF393" i="2"/>
  <c r="BE393" i="2"/>
  <c r="T393" i="2"/>
  <c r="R393" i="2"/>
  <c r="P393" i="2"/>
  <c r="BK393" i="2"/>
  <c r="J393" i="2"/>
  <c r="BI391" i="2"/>
  <c r="BH391" i="2"/>
  <c r="BG391" i="2"/>
  <c r="BF391" i="2"/>
  <c r="BE391" i="2"/>
  <c r="T391" i="2"/>
  <c r="R391" i="2"/>
  <c r="P391" i="2"/>
  <c r="BK391" i="2"/>
  <c r="J391" i="2"/>
  <c r="BI387" i="2"/>
  <c r="BH387" i="2"/>
  <c r="BG387" i="2"/>
  <c r="BF387" i="2"/>
  <c r="BE387" i="2"/>
  <c r="T387" i="2"/>
  <c r="R387" i="2"/>
  <c r="P387" i="2"/>
  <c r="BK387" i="2"/>
  <c r="J387" i="2"/>
  <c r="BI385" i="2"/>
  <c r="BH385" i="2"/>
  <c r="BG385" i="2"/>
  <c r="BF385" i="2"/>
  <c r="BE385" i="2"/>
  <c r="T385" i="2"/>
  <c r="R385" i="2"/>
  <c r="P385" i="2"/>
  <c r="BK385" i="2"/>
  <c r="J385" i="2"/>
  <c r="BI383" i="2"/>
  <c r="BH383" i="2"/>
  <c r="BG383" i="2"/>
  <c r="BF383" i="2"/>
  <c r="BE383" i="2"/>
  <c r="T383" i="2"/>
  <c r="R383" i="2"/>
  <c r="P383" i="2"/>
  <c r="BK383" i="2"/>
  <c r="J383" i="2"/>
  <c r="BI378" i="2"/>
  <c r="BH378" i="2"/>
  <c r="BG378" i="2"/>
  <c r="BF378" i="2"/>
  <c r="BE378" i="2"/>
  <c r="T378" i="2"/>
  <c r="R378" i="2"/>
  <c r="P378" i="2"/>
  <c r="BK378" i="2"/>
  <c r="J378" i="2"/>
  <c r="BI376" i="2"/>
  <c r="BH376" i="2"/>
  <c r="BG376" i="2"/>
  <c r="BF376" i="2"/>
  <c r="BE376" i="2"/>
  <c r="T376" i="2"/>
  <c r="R376" i="2"/>
  <c r="P376" i="2"/>
  <c r="BK376" i="2"/>
  <c r="J376" i="2"/>
  <c r="BI374" i="2"/>
  <c r="BH374" i="2"/>
  <c r="BG374" i="2"/>
  <c r="BF374" i="2"/>
  <c r="BE374" i="2"/>
  <c r="T374" i="2"/>
  <c r="T373" i="2" s="1"/>
  <c r="R374" i="2"/>
  <c r="R373" i="2" s="1"/>
  <c r="P374" i="2"/>
  <c r="BK374" i="2"/>
  <c r="J374" i="2"/>
  <c r="BI370" i="2"/>
  <c r="BH370" i="2"/>
  <c r="BG370" i="2"/>
  <c r="BF370" i="2"/>
  <c r="T370" i="2"/>
  <c r="R370" i="2"/>
  <c r="P370" i="2"/>
  <c r="BK370" i="2"/>
  <c r="J370" i="2"/>
  <c r="BE370" i="2" s="1"/>
  <c r="BI368" i="2"/>
  <c r="BH368" i="2"/>
  <c r="BG368" i="2"/>
  <c r="BF368" i="2"/>
  <c r="T368" i="2"/>
  <c r="R368" i="2"/>
  <c r="P368" i="2"/>
  <c r="BK368" i="2"/>
  <c r="J368" i="2"/>
  <c r="BE368" i="2" s="1"/>
  <c r="BI366" i="2"/>
  <c r="BH366" i="2"/>
  <c r="BG366" i="2"/>
  <c r="BF366" i="2"/>
  <c r="T366" i="2"/>
  <c r="R366" i="2"/>
  <c r="P366" i="2"/>
  <c r="BK366" i="2"/>
  <c r="J366" i="2"/>
  <c r="BE366" i="2" s="1"/>
  <c r="BI365" i="2"/>
  <c r="BH365" i="2"/>
  <c r="BG365" i="2"/>
  <c r="BF365" i="2"/>
  <c r="T365" i="2"/>
  <c r="R365" i="2"/>
  <c r="P365" i="2"/>
  <c r="BK365" i="2"/>
  <c r="J365" i="2"/>
  <c r="BE365" i="2" s="1"/>
  <c r="BI359" i="2"/>
  <c r="BH359" i="2"/>
  <c r="BG359" i="2"/>
  <c r="BF359" i="2"/>
  <c r="T359" i="2"/>
  <c r="R359" i="2"/>
  <c r="P359" i="2"/>
  <c r="BK359" i="2"/>
  <c r="J359" i="2"/>
  <c r="BE359" i="2" s="1"/>
  <c r="BI358" i="2"/>
  <c r="BH358" i="2"/>
  <c r="BG358" i="2"/>
  <c r="BF358" i="2"/>
  <c r="T358" i="2"/>
  <c r="R358" i="2"/>
  <c r="P358" i="2"/>
  <c r="BK358" i="2"/>
  <c r="J358" i="2"/>
  <c r="BE358" i="2" s="1"/>
  <c r="BI354" i="2"/>
  <c r="BH354" i="2"/>
  <c r="BG354" i="2"/>
  <c r="BF354" i="2"/>
  <c r="T354" i="2"/>
  <c r="R354" i="2"/>
  <c r="P354" i="2"/>
  <c r="BK354" i="2"/>
  <c r="J354" i="2"/>
  <c r="BE354" i="2" s="1"/>
  <c r="BI353" i="2"/>
  <c r="BH353" i="2"/>
  <c r="BG353" i="2"/>
  <c r="BF353" i="2"/>
  <c r="T353" i="2"/>
  <c r="R353" i="2"/>
  <c r="P353" i="2"/>
  <c r="BK353" i="2"/>
  <c r="J353" i="2"/>
  <c r="BE353" i="2" s="1"/>
  <c r="BI345" i="2"/>
  <c r="BH345" i="2"/>
  <c r="BG345" i="2"/>
  <c r="BF345" i="2"/>
  <c r="T345" i="2"/>
  <c r="T344" i="2" s="1"/>
  <c r="R345" i="2"/>
  <c r="P345" i="2"/>
  <c r="BK345" i="2"/>
  <c r="BK344" i="2" s="1"/>
  <c r="J344" i="2" s="1"/>
  <c r="J61" i="2" s="1"/>
  <c r="J345" i="2"/>
  <c r="BE345" i="2" s="1"/>
  <c r="BI342" i="2"/>
  <c r="BH342" i="2"/>
  <c r="BG342" i="2"/>
  <c r="BF342" i="2"/>
  <c r="BE342" i="2"/>
  <c r="T342" i="2"/>
  <c r="R342" i="2"/>
  <c r="P342" i="2"/>
  <c r="BK342" i="2"/>
  <c r="J342" i="2"/>
  <c r="BI341" i="2"/>
  <c r="BH341" i="2"/>
  <c r="BG341" i="2"/>
  <c r="BF341" i="2"/>
  <c r="BE341" i="2"/>
  <c r="T341" i="2"/>
  <c r="R341" i="2"/>
  <c r="P341" i="2"/>
  <c r="BK341" i="2"/>
  <c r="J341" i="2"/>
  <c r="BI333" i="2"/>
  <c r="BH333" i="2"/>
  <c r="BG333" i="2"/>
  <c r="BF333" i="2"/>
  <c r="BE333" i="2"/>
  <c r="T333" i="2"/>
  <c r="R333" i="2"/>
  <c r="P333" i="2"/>
  <c r="BK333" i="2"/>
  <c r="J333" i="2"/>
  <c r="BI331" i="2"/>
  <c r="BH331" i="2"/>
  <c r="BG331" i="2"/>
  <c r="BF331" i="2"/>
  <c r="BE331" i="2"/>
  <c r="T331" i="2"/>
  <c r="R331" i="2"/>
  <c r="P331" i="2"/>
  <c r="BK331" i="2"/>
  <c r="J331" i="2"/>
  <c r="BI329" i="2"/>
  <c r="BH329" i="2"/>
  <c r="BG329" i="2"/>
  <c r="BF329" i="2"/>
  <c r="BE329" i="2"/>
  <c r="T329" i="2"/>
  <c r="R329" i="2"/>
  <c r="P329" i="2"/>
  <c r="BK329" i="2"/>
  <c r="J329" i="2"/>
  <c r="BI325" i="2"/>
  <c r="BH325" i="2"/>
  <c r="BG325" i="2"/>
  <c r="BF325" i="2"/>
  <c r="BE325" i="2"/>
  <c r="T325" i="2"/>
  <c r="R325" i="2"/>
  <c r="P325" i="2"/>
  <c r="BK325" i="2"/>
  <c r="J325" i="2"/>
  <c r="BI321" i="2"/>
  <c r="BH321" i="2"/>
  <c r="BG321" i="2"/>
  <c r="BF321" i="2"/>
  <c r="BE321" i="2"/>
  <c r="T321" i="2"/>
  <c r="R321" i="2"/>
  <c r="P321" i="2"/>
  <c r="BK321" i="2"/>
  <c r="J321" i="2"/>
  <c r="BI317" i="2"/>
  <c r="BH317" i="2"/>
  <c r="BG317" i="2"/>
  <c r="BF317" i="2"/>
  <c r="BE317" i="2"/>
  <c r="T317" i="2"/>
  <c r="R317" i="2"/>
  <c r="P317" i="2"/>
  <c r="BK317" i="2"/>
  <c r="J317" i="2"/>
  <c r="BI296" i="2"/>
  <c r="BH296" i="2"/>
  <c r="BG296" i="2"/>
  <c r="BF296" i="2"/>
  <c r="BE296" i="2"/>
  <c r="T296" i="2"/>
  <c r="R296" i="2"/>
  <c r="P296" i="2"/>
  <c r="BK296" i="2"/>
  <c r="J296" i="2"/>
  <c r="BI288" i="2"/>
  <c r="BH288" i="2"/>
  <c r="BG288" i="2"/>
  <c r="BF288" i="2"/>
  <c r="BE288" i="2"/>
  <c r="T288" i="2"/>
  <c r="R288" i="2"/>
  <c r="P288" i="2"/>
  <c r="BK288" i="2"/>
  <c r="J288" i="2"/>
  <c r="BI285" i="2"/>
  <c r="BH285" i="2"/>
  <c r="BG285" i="2"/>
  <c r="BF285" i="2"/>
  <c r="BE285" i="2"/>
  <c r="T285" i="2"/>
  <c r="R285" i="2"/>
  <c r="P285" i="2"/>
  <c r="BK285" i="2"/>
  <c r="J285" i="2"/>
  <c r="BI275" i="2"/>
  <c r="BH275" i="2"/>
  <c r="BG275" i="2"/>
  <c r="BF275" i="2"/>
  <c r="BE275" i="2"/>
  <c r="T275" i="2"/>
  <c r="R275" i="2"/>
  <c r="P275" i="2"/>
  <c r="BK275" i="2"/>
  <c r="J275" i="2"/>
  <c r="BI270" i="2"/>
  <c r="BH270" i="2"/>
  <c r="BG270" i="2"/>
  <c r="BF270" i="2"/>
  <c r="BE270" i="2"/>
  <c r="T270" i="2"/>
  <c r="R270" i="2"/>
  <c r="P270" i="2"/>
  <c r="BK270" i="2"/>
  <c r="J270" i="2"/>
  <c r="BI265" i="2"/>
  <c r="BH265" i="2"/>
  <c r="BG265" i="2"/>
  <c r="BF265" i="2"/>
  <c r="BE265" i="2"/>
  <c r="T265" i="2"/>
  <c r="R265" i="2"/>
  <c r="P265" i="2"/>
  <c r="BK265" i="2"/>
  <c r="J265" i="2"/>
  <c r="BI260" i="2"/>
  <c r="BH260" i="2"/>
  <c r="BG260" i="2"/>
  <c r="BF260" i="2"/>
  <c r="BE260" i="2"/>
  <c r="T260" i="2"/>
  <c r="R260" i="2"/>
  <c r="P260" i="2"/>
  <c r="BK260" i="2"/>
  <c r="J260" i="2"/>
  <c r="BI246" i="2"/>
  <c r="BH246" i="2"/>
  <c r="BG246" i="2"/>
  <c r="BF246" i="2"/>
  <c r="BE246" i="2"/>
  <c r="T246" i="2"/>
  <c r="R246" i="2"/>
  <c r="P246" i="2"/>
  <c r="BK246" i="2"/>
  <c r="J246" i="2"/>
  <c r="BI242" i="2"/>
  <c r="BH242" i="2"/>
  <c r="BG242" i="2"/>
  <c r="BF242" i="2"/>
  <c r="BE242" i="2"/>
  <c r="T242" i="2"/>
  <c r="R242" i="2"/>
  <c r="P242" i="2"/>
  <c r="BK242" i="2"/>
  <c r="BK231" i="2" s="1"/>
  <c r="J231" i="2" s="1"/>
  <c r="J60" i="2" s="1"/>
  <c r="J242" i="2"/>
  <c r="BI232" i="2"/>
  <c r="BH232" i="2"/>
  <c r="BG232" i="2"/>
  <c r="BF232" i="2"/>
  <c r="BE232" i="2"/>
  <c r="T232" i="2"/>
  <c r="R232" i="2"/>
  <c r="R231" i="2" s="1"/>
  <c r="P232" i="2"/>
  <c r="P231" i="2" s="1"/>
  <c r="BK232" i="2"/>
  <c r="J232" i="2"/>
  <c r="BI226" i="2"/>
  <c r="BH226" i="2"/>
  <c r="BG226" i="2"/>
  <c r="BF226" i="2"/>
  <c r="T226" i="2"/>
  <c r="T225" i="2" s="1"/>
  <c r="R226" i="2"/>
  <c r="R225" i="2" s="1"/>
  <c r="P226" i="2"/>
  <c r="P225" i="2" s="1"/>
  <c r="BK226" i="2"/>
  <c r="BK225" i="2" s="1"/>
  <c r="J225" i="2" s="1"/>
  <c r="J59" i="2" s="1"/>
  <c r="J226" i="2"/>
  <c r="BE226" i="2" s="1"/>
  <c r="BI221" i="2"/>
  <c r="BH221" i="2"/>
  <c r="BG221" i="2"/>
  <c r="BF221" i="2"/>
  <c r="BE221" i="2"/>
  <c r="T221" i="2"/>
  <c r="R221" i="2"/>
  <c r="P221" i="2"/>
  <c r="BK221" i="2"/>
  <c r="J221" i="2"/>
  <c r="BI217" i="2"/>
  <c r="BH217" i="2"/>
  <c r="BG217" i="2"/>
  <c r="BF217" i="2"/>
  <c r="BE217" i="2"/>
  <c r="T217" i="2"/>
  <c r="R217" i="2"/>
  <c r="P217" i="2"/>
  <c r="BK217" i="2"/>
  <c r="J217" i="2"/>
  <c r="BI211" i="2"/>
  <c r="BH211" i="2"/>
  <c r="BG211" i="2"/>
  <c r="BF211" i="2"/>
  <c r="BE211" i="2"/>
  <c r="T211" i="2"/>
  <c r="R211" i="2"/>
  <c r="P211" i="2"/>
  <c r="BK211" i="2"/>
  <c r="J211" i="2"/>
  <c r="BI209" i="2"/>
  <c r="BH209" i="2"/>
  <c r="BG209" i="2"/>
  <c r="BF209" i="2"/>
  <c r="BE209" i="2"/>
  <c r="T209" i="2"/>
  <c r="R209" i="2"/>
  <c r="P209" i="2"/>
  <c r="BK209" i="2"/>
  <c r="J209" i="2"/>
  <c r="BI207" i="2"/>
  <c r="BH207" i="2"/>
  <c r="BG207" i="2"/>
  <c r="BF207" i="2"/>
  <c r="BE207" i="2"/>
  <c r="T207" i="2"/>
  <c r="R207" i="2"/>
  <c r="P207" i="2"/>
  <c r="BK207" i="2"/>
  <c r="J207" i="2"/>
  <c r="BI205" i="2"/>
  <c r="BH205" i="2"/>
  <c r="BG205" i="2"/>
  <c r="BF205" i="2"/>
  <c r="BE205" i="2"/>
  <c r="T205" i="2"/>
  <c r="R205" i="2"/>
  <c r="P205" i="2"/>
  <c r="BK205" i="2"/>
  <c r="J205" i="2"/>
  <c r="BI204" i="2"/>
  <c r="BH204" i="2"/>
  <c r="BG204" i="2"/>
  <c r="BF204" i="2"/>
  <c r="BE204" i="2"/>
  <c r="T204" i="2"/>
  <c r="R204" i="2"/>
  <c r="P204" i="2"/>
  <c r="BK204" i="2"/>
  <c r="J204" i="2"/>
  <c r="BI199" i="2"/>
  <c r="BH199" i="2"/>
  <c r="BG199" i="2"/>
  <c r="BF199" i="2"/>
  <c r="BE199" i="2"/>
  <c r="T199" i="2"/>
  <c r="R199" i="2"/>
  <c r="P199" i="2"/>
  <c r="BK199" i="2"/>
  <c r="J199" i="2"/>
  <c r="BI197" i="2"/>
  <c r="BH197" i="2"/>
  <c r="BG197" i="2"/>
  <c r="BF197" i="2"/>
  <c r="BE197" i="2"/>
  <c r="T197" i="2"/>
  <c r="R197" i="2"/>
  <c r="P197" i="2"/>
  <c r="BK197" i="2"/>
  <c r="J197" i="2"/>
  <c r="BI195" i="2"/>
  <c r="BH195" i="2"/>
  <c r="BG195" i="2"/>
  <c r="BF195" i="2"/>
  <c r="BE195" i="2"/>
  <c r="T195" i="2"/>
  <c r="R195" i="2"/>
  <c r="P195" i="2"/>
  <c r="BK195" i="2"/>
  <c r="J195" i="2"/>
  <c r="BI191" i="2"/>
  <c r="BH191" i="2"/>
  <c r="BG191" i="2"/>
  <c r="BF191" i="2"/>
  <c r="BE191" i="2"/>
  <c r="T191" i="2"/>
  <c r="R191" i="2"/>
  <c r="P191" i="2"/>
  <c r="BK191" i="2"/>
  <c r="J191" i="2"/>
  <c r="BI189" i="2"/>
  <c r="BH189" i="2"/>
  <c r="BG189" i="2"/>
  <c r="BF189" i="2"/>
  <c r="BE189" i="2"/>
  <c r="T189" i="2"/>
  <c r="R189" i="2"/>
  <c r="P189" i="2"/>
  <c r="BK189" i="2"/>
  <c r="J189" i="2"/>
  <c r="BI185" i="2"/>
  <c r="BH185" i="2"/>
  <c r="BG185" i="2"/>
  <c r="BF185" i="2"/>
  <c r="BE185" i="2"/>
  <c r="T185" i="2"/>
  <c r="R185" i="2"/>
  <c r="P185" i="2"/>
  <c r="BK185" i="2"/>
  <c r="J185" i="2"/>
  <c r="BI183" i="2"/>
  <c r="BH183" i="2"/>
  <c r="BG183" i="2"/>
  <c r="BF183" i="2"/>
  <c r="BE183" i="2"/>
  <c r="T183" i="2"/>
  <c r="R183" i="2"/>
  <c r="P183" i="2"/>
  <c r="BK183" i="2"/>
  <c r="J183" i="2"/>
  <c r="BI180" i="2"/>
  <c r="BH180" i="2"/>
  <c r="BG180" i="2"/>
  <c r="BF180" i="2"/>
  <c r="BE180" i="2"/>
  <c r="T180" i="2"/>
  <c r="R180" i="2"/>
  <c r="P180" i="2"/>
  <c r="BK180" i="2"/>
  <c r="J180" i="2"/>
  <c r="BI178" i="2"/>
  <c r="BH178" i="2"/>
  <c r="BG178" i="2"/>
  <c r="BF178" i="2"/>
  <c r="BE178" i="2"/>
  <c r="T178" i="2"/>
  <c r="R178" i="2"/>
  <c r="P178" i="2"/>
  <c r="BK178" i="2"/>
  <c r="J178" i="2"/>
  <c r="BI176" i="2"/>
  <c r="BH176" i="2"/>
  <c r="BG176" i="2"/>
  <c r="BF176" i="2"/>
  <c r="BE176" i="2"/>
  <c r="T176" i="2"/>
  <c r="R176" i="2"/>
  <c r="P176" i="2"/>
  <c r="BK176" i="2"/>
  <c r="J176" i="2"/>
  <c r="BI174" i="2"/>
  <c r="BH174" i="2"/>
  <c r="BG174" i="2"/>
  <c r="BF174" i="2"/>
  <c r="BE174" i="2"/>
  <c r="T174" i="2"/>
  <c r="R174" i="2"/>
  <c r="P174" i="2"/>
  <c r="BK174" i="2"/>
  <c r="J174" i="2"/>
  <c r="BI165" i="2"/>
  <c r="BH165" i="2"/>
  <c r="BG165" i="2"/>
  <c r="BF165" i="2"/>
  <c r="BE165" i="2"/>
  <c r="T165" i="2"/>
  <c r="R165" i="2"/>
  <c r="P165" i="2"/>
  <c r="BK165" i="2"/>
  <c r="J165" i="2"/>
  <c r="BI155" i="2"/>
  <c r="BH155" i="2"/>
  <c r="BG155" i="2"/>
  <c r="BF155" i="2"/>
  <c r="BE155" i="2"/>
  <c r="T155" i="2"/>
  <c r="R155" i="2"/>
  <c r="P155" i="2"/>
  <c r="BK155" i="2"/>
  <c r="J155" i="2"/>
  <c r="BI153" i="2"/>
  <c r="BH153" i="2"/>
  <c r="BG153" i="2"/>
  <c r="BF153" i="2"/>
  <c r="BE153" i="2"/>
  <c r="T153" i="2"/>
  <c r="R153" i="2"/>
  <c r="P153" i="2"/>
  <c r="BK153" i="2"/>
  <c r="J153" i="2"/>
  <c r="BI151" i="2"/>
  <c r="BH151" i="2"/>
  <c r="BG151" i="2"/>
  <c r="BF151" i="2"/>
  <c r="BE151" i="2"/>
  <c r="T151" i="2"/>
  <c r="R151" i="2"/>
  <c r="P151" i="2"/>
  <c r="BK151" i="2"/>
  <c r="J151" i="2"/>
  <c r="BI149" i="2"/>
  <c r="BH149" i="2"/>
  <c r="BG149" i="2"/>
  <c r="BF149" i="2"/>
  <c r="BE149" i="2"/>
  <c r="T149" i="2"/>
  <c r="R149" i="2"/>
  <c r="P149" i="2"/>
  <c r="BK149" i="2"/>
  <c r="J149" i="2"/>
  <c r="BI123" i="2"/>
  <c r="BH123" i="2"/>
  <c r="BG123" i="2"/>
  <c r="BF123" i="2"/>
  <c r="BE123" i="2"/>
  <c r="T123" i="2"/>
  <c r="R123" i="2"/>
  <c r="P123" i="2"/>
  <c r="BK123" i="2"/>
  <c r="J123" i="2"/>
  <c r="BI118" i="2"/>
  <c r="BH118" i="2"/>
  <c r="BG118" i="2"/>
  <c r="BF118" i="2"/>
  <c r="BE118" i="2"/>
  <c r="T118" i="2"/>
  <c r="R118" i="2"/>
  <c r="P118" i="2"/>
  <c r="BK118" i="2"/>
  <c r="J118" i="2"/>
  <c r="BI106" i="2"/>
  <c r="BH106" i="2"/>
  <c r="BG106" i="2"/>
  <c r="BF106" i="2"/>
  <c r="BE106" i="2"/>
  <c r="T106" i="2"/>
  <c r="R106" i="2"/>
  <c r="P106" i="2"/>
  <c r="BK106" i="2"/>
  <c r="J106" i="2"/>
  <c r="BI102" i="2"/>
  <c r="BH102" i="2"/>
  <c r="BG102" i="2"/>
  <c r="BF102" i="2"/>
  <c r="BE102" i="2"/>
  <c r="T102" i="2"/>
  <c r="R102" i="2"/>
  <c r="P102" i="2"/>
  <c r="BK102" i="2"/>
  <c r="J102" i="2"/>
  <c r="BI97" i="2"/>
  <c r="BH97" i="2"/>
  <c r="BG97" i="2"/>
  <c r="BF97" i="2"/>
  <c r="BE97" i="2"/>
  <c r="T97" i="2"/>
  <c r="R97" i="2"/>
  <c r="P97" i="2"/>
  <c r="BK97" i="2"/>
  <c r="J97" i="2"/>
  <c r="BI93" i="2"/>
  <c r="BH93" i="2"/>
  <c r="BG93" i="2"/>
  <c r="BF93" i="2"/>
  <c r="BE93" i="2"/>
  <c r="T93" i="2"/>
  <c r="R93" i="2"/>
  <c r="P93" i="2"/>
  <c r="BK93" i="2"/>
  <c r="J93" i="2"/>
  <c r="BI86" i="2"/>
  <c r="BH86" i="2"/>
  <c r="BG86" i="2"/>
  <c r="F32" i="2" s="1"/>
  <c r="BB52" i="1" s="1"/>
  <c r="BB51" i="1" s="1"/>
  <c r="BF86" i="2"/>
  <c r="J31" i="2" s="1"/>
  <c r="AW52" i="1" s="1"/>
  <c r="BE86" i="2"/>
  <c r="F30" i="2" s="1"/>
  <c r="AZ52" i="1" s="1"/>
  <c r="T86" i="2"/>
  <c r="T85" i="2" s="1"/>
  <c r="R86" i="2"/>
  <c r="R85" i="2" s="1"/>
  <c r="R84" i="2" s="1"/>
  <c r="R83" i="2" s="1"/>
  <c r="P86" i="2"/>
  <c r="BK86" i="2"/>
  <c r="J86" i="2"/>
  <c r="F80" i="2"/>
  <c r="F77" i="2"/>
  <c r="E75" i="2"/>
  <c r="E73" i="2"/>
  <c r="F49" i="2"/>
  <c r="E47" i="2"/>
  <c r="J21" i="2"/>
  <c r="E21" i="2"/>
  <c r="J79" i="2" s="1"/>
  <c r="J20" i="2"/>
  <c r="J18" i="2"/>
  <c r="E18" i="2"/>
  <c r="F52" i="2" s="1"/>
  <c r="J17" i="2"/>
  <c r="J15" i="2"/>
  <c r="E15" i="2"/>
  <c r="F51" i="2" s="1"/>
  <c r="J14" i="2"/>
  <c r="J12" i="2"/>
  <c r="J77" i="2" s="1"/>
  <c r="E7" i="2"/>
  <c r="E45" i="2" s="1"/>
  <c r="AS51" i="1"/>
  <c r="L47" i="1"/>
  <c r="AM46" i="1"/>
  <c r="L46" i="1"/>
  <c r="AM44" i="1"/>
  <c r="L44" i="1"/>
  <c r="L42" i="1"/>
  <c r="L41" i="1"/>
  <c r="BK80" i="4" l="1"/>
  <c r="J81" i="4"/>
  <c r="J58" i="4" s="1"/>
  <c r="W28" i="1"/>
  <c r="AX51" i="1"/>
  <c r="J30" i="5"/>
  <c r="AV55" i="1" s="1"/>
  <c r="F30" i="5"/>
  <c r="AZ55" i="1" s="1"/>
  <c r="J31" i="5"/>
  <c r="AW55" i="1" s="1"/>
  <c r="J49" i="2"/>
  <c r="T84" i="2"/>
  <c r="T83" i="2" s="1"/>
  <c r="F33" i="2"/>
  <c r="BC52" i="1" s="1"/>
  <c r="P344" i="2"/>
  <c r="P84" i="2" s="1"/>
  <c r="P83" i="2" s="1"/>
  <c r="AU52" i="1" s="1"/>
  <c r="AU51" i="1" s="1"/>
  <c r="T80" i="4"/>
  <c r="T79" i="4" s="1"/>
  <c r="F52" i="5"/>
  <c r="P80" i="5"/>
  <c r="P79" i="5" s="1"/>
  <c r="P78" i="5" s="1"/>
  <c r="AU55" i="1" s="1"/>
  <c r="BK79" i="5"/>
  <c r="J80" i="5"/>
  <c r="J58" i="5" s="1"/>
  <c r="BK82" i="6"/>
  <c r="F30" i="6"/>
  <c r="AZ56" i="1" s="1"/>
  <c r="F34" i="6"/>
  <c r="BD56" i="1" s="1"/>
  <c r="J51" i="2"/>
  <c r="F79" i="2"/>
  <c r="BK85" i="2"/>
  <c r="J30" i="2"/>
  <c r="AV52" i="1" s="1"/>
  <c r="AT52" i="1" s="1"/>
  <c r="F34" i="2"/>
  <c r="BD52" i="1" s="1"/>
  <c r="BD51" i="1" s="1"/>
  <c r="W30" i="1" s="1"/>
  <c r="BK373" i="2"/>
  <c r="J373" i="2" s="1"/>
  <c r="J62" i="2" s="1"/>
  <c r="J31" i="3"/>
  <c r="AW53" i="1" s="1"/>
  <c r="AT53" i="1" s="1"/>
  <c r="F31" i="3"/>
  <c r="BA53" i="1" s="1"/>
  <c r="F30" i="3"/>
  <c r="AZ53" i="1" s="1"/>
  <c r="AZ51" i="1" s="1"/>
  <c r="AG53" i="1"/>
  <c r="F75" i="4"/>
  <c r="J30" i="4"/>
  <c r="AV54" i="1" s="1"/>
  <c r="AT54" i="1" s="1"/>
  <c r="F33" i="5"/>
  <c r="BC55" i="1" s="1"/>
  <c r="P80" i="6"/>
  <c r="AU56" i="1" s="1"/>
  <c r="J105" i="6"/>
  <c r="J60" i="6" s="1"/>
  <c r="F73" i="3"/>
  <c r="J75" i="4"/>
  <c r="E68" i="5"/>
  <c r="J76" i="6"/>
  <c r="F31" i="6"/>
  <c r="BA56" i="1" s="1"/>
  <c r="F31" i="2"/>
  <c r="BA52" i="1" s="1"/>
  <c r="BA51" i="1" s="1"/>
  <c r="F30" i="4"/>
  <c r="AZ54" i="1" s="1"/>
  <c r="AV51" i="1" l="1"/>
  <c r="W26" i="1"/>
  <c r="AW51" i="1"/>
  <c r="AK27" i="1" s="1"/>
  <c r="W27" i="1"/>
  <c r="J36" i="3"/>
  <c r="J82" i="6"/>
  <c r="J58" i="6" s="1"/>
  <c r="BK81" i="6"/>
  <c r="BC51" i="1"/>
  <c r="J85" i="2"/>
  <c r="J58" i="2" s="1"/>
  <c r="BK84" i="2"/>
  <c r="AN53" i="1"/>
  <c r="BK78" i="5"/>
  <c r="J78" i="5" s="1"/>
  <c r="J79" i="5"/>
  <c r="J57" i="5" s="1"/>
  <c r="AT55" i="1"/>
  <c r="BK79" i="4"/>
  <c r="J79" i="4" s="1"/>
  <c r="J80" i="4"/>
  <c r="J57" i="4" s="1"/>
  <c r="W29" i="1" l="1"/>
  <c r="AY51" i="1"/>
  <c r="AK26" i="1"/>
  <c r="AT51" i="1"/>
  <c r="BK80" i="6"/>
  <c r="J80" i="6" s="1"/>
  <c r="J81" i="6"/>
  <c r="J57" i="6" s="1"/>
  <c r="J56" i="5"/>
  <c r="J27" i="5"/>
  <c r="J56" i="4"/>
  <c r="J27" i="4"/>
  <c r="J84" i="2"/>
  <c r="J57" i="2" s="1"/>
  <c r="BK83" i="2"/>
  <c r="J83" i="2" s="1"/>
  <c r="AG55" i="1" l="1"/>
  <c r="AN55" i="1" s="1"/>
  <c r="J36" i="5"/>
  <c r="J56" i="6"/>
  <c r="J27" i="6"/>
  <c r="J27" i="2"/>
  <c r="J56" i="2"/>
  <c r="AG54" i="1"/>
  <c r="AN54" i="1" s="1"/>
  <c r="J36" i="4"/>
  <c r="J36" i="6" l="1"/>
  <c r="AG56" i="1"/>
  <c r="AN56" i="1" s="1"/>
  <c r="AG52" i="1"/>
  <c r="J36" i="2"/>
  <c r="AG51" i="1" l="1"/>
  <c r="AN52" i="1"/>
  <c r="AK23" i="1" l="1"/>
  <c r="AK32" i="1" s="1"/>
  <c r="AN51" i="1"/>
</calcChain>
</file>

<file path=xl/sharedStrings.xml><?xml version="1.0" encoding="utf-8"?>
<sst xmlns="http://schemas.openxmlformats.org/spreadsheetml/2006/main" count="6842" uniqueCount="1146">
  <si>
    <t>Export VZ</t>
  </si>
  <si>
    <t>List obsahuje:</t>
  </si>
  <si>
    <t>1) Rekapitulace stavby</t>
  </si>
  <si>
    <t>2) Rekapitulace objektů stavby a soupisů prací</t>
  </si>
  <si>
    <t>3.0</t>
  </si>
  <si>
    <t>ZAMOK</t>
  </si>
  <si>
    <t>False</t>
  </si>
  <si>
    <t>{29d6876a-e372-4632-b540-125152389ab9}</t>
  </si>
  <si>
    <t>0,01</t>
  </si>
  <si>
    <t>21</t>
  </si>
  <si>
    <t>15</t>
  </si>
  <si>
    <t>REKAPITULACE STAVBY</t>
  </si>
  <si>
    <t>v ---  níže se nacházejí doplnkové a pomocné údaje k sestavám  --- v</t>
  </si>
  <si>
    <t>Návod na vyplnění</t>
  </si>
  <si>
    <t>0,001</t>
  </si>
  <si>
    <t>Kód:</t>
  </si>
  <si>
    <t>12345</t>
  </si>
  <si>
    <t>Měnit lze pouze buňky se žlutým podbarvením!_x000D_
_x000D_
1) v Rekapitulaci stavby vyplňte údaje o Uchazeči (přenesou se do ostatních sestav i v jiných listech)_x000D_
_x000D_
2) na vybraných listech vyplňte v sestavě Soupis prací ceny u položek_x000D_
_x000D_
Podrobnosti k vyplnění naleznete na poslední záložce s Pokyny pro vyplnění</t>
  </si>
  <si>
    <t>Stavba:</t>
  </si>
  <si>
    <t>Regenerace sídliště 9.května - II. Etapa</t>
  </si>
  <si>
    <t>0,1</t>
  </si>
  <si>
    <t>KSO:</t>
  </si>
  <si>
    <t/>
  </si>
  <si>
    <t>CC-CZ:</t>
  </si>
  <si>
    <t>1</t>
  </si>
  <si>
    <t>Místo:</t>
  </si>
  <si>
    <t xml:space="preserve"> </t>
  </si>
  <si>
    <t>Datum:</t>
  </si>
  <si>
    <t>13. 1. 2017</t>
  </si>
  <si>
    <t>10</t>
  </si>
  <si>
    <t>100</t>
  </si>
  <si>
    <t>Zadavatel:</t>
  </si>
  <si>
    <t>IČ:</t>
  </si>
  <si>
    <t>DIČ:</t>
  </si>
  <si>
    <t>Uchazeč:</t>
  </si>
  <si>
    <t>Vyplň údaj</t>
  </si>
  <si>
    <t>Projektant:</t>
  </si>
  <si>
    <t>True</t>
  </si>
  <si>
    <t>Poznámka:</t>
  </si>
  <si>
    <t>Cena bez DPH</t>
  </si>
  <si>
    <t>Sazba daně</t>
  </si>
  <si>
    <t>Základ daně</t>
  </si>
  <si>
    <t>Výše daně</t>
  </si>
  <si>
    <t>DPH</t>
  </si>
  <si>
    <t>základní</t>
  </si>
  <si>
    <t>snížená</t>
  </si>
  <si>
    <t>zákl. přenesená</t>
  </si>
  <si>
    <t>sníž. přenesená</t>
  </si>
  <si>
    <t>nulová</t>
  </si>
  <si>
    <t>Cena s DPH</t>
  </si>
  <si>
    <t>v</t>
  </si>
  <si>
    <t>CZK</t>
  </si>
  <si>
    <t>REKAPITULACE OBJEKTŮ STAVBY A SOUPISŮ PRACÍ</t>
  </si>
  <si>
    <t>Informatívní údaje z listů zakázek</t>
  </si>
  <si>
    <t>Kód</t>
  </si>
  <si>
    <t>Objekt, Soupis prací</t>
  </si>
  <si>
    <t>Cena bez DPH [CZK]</t>
  </si>
  <si>
    <t>Cena s DPH [CZK]</t>
  </si>
  <si>
    <t>Typ</t>
  </si>
  <si>
    <t>z toho Ostat._x000D_
náklady [CZK]</t>
  </si>
  <si>
    <t>DPH [CZK]</t>
  </si>
  <si>
    <t>Normohodiny [h]</t>
  </si>
  <si>
    <t>DPH základní [CZK]</t>
  </si>
  <si>
    <t>DPH snížená [CZK]</t>
  </si>
  <si>
    <t>DPH základní přenesená_x000D_
[CZK]</t>
  </si>
  <si>
    <t>DPH snížená přenesená_x000D_
[CZK]</t>
  </si>
  <si>
    <t>Základna_x000D_
DPH základní</t>
  </si>
  <si>
    <t>Základna_x000D_
DPH snížená</t>
  </si>
  <si>
    <t>Základna_x000D_
DPH zákl. přenesená</t>
  </si>
  <si>
    <t>Základna_x000D_
DPH sníž. přenesená</t>
  </si>
  <si>
    <t>Základna_x000D_
DPH nulová</t>
  </si>
  <si>
    <t>Náklady stavby celkem</t>
  </si>
  <si>
    <t>D</t>
  </si>
  <si>
    <t>0</t>
  </si>
  <si>
    <t>###NOIMPORT###</t>
  </si>
  <si>
    <t>IMPORT</t>
  </si>
  <si>
    <t>{00000000-0000-0000-0000-000000000000}</t>
  </si>
  <si>
    <t>/</t>
  </si>
  <si>
    <t>SO 101</t>
  </si>
  <si>
    <t>Rekonstrukce místních komunikací a zpevněných ploch</t>
  </si>
  <si>
    <t>STA</t>
  </si>
  <si>
    <t>{3175b65d-047e-4d1c-850d-445df84b7b57}</t>
  </si>
  <si>
    <t>2</t>
  </si>
  <si>
    <t>SO 401</t>
  </si>
  <si>
    <t>Veřejné osvětlení</t>
  </si>
  <si>
    <t>{197c937c-df41-4486-b9e5-b251eaad785e}</t>
  </si>
  <si>
    <t>SO 801</t>
  </si>
  <si>
    <t>Sadové úpravy</t>
  </si>
  <si>
    <t>{748483b5-3a60-46d6-942a-48a931c0084b}</t>
  </si>
  <si>
    <t>SO 901</t>
  </si>
  <si>
    <t>Plochy pro denní rekreaci obyvatel</t>
  </si>
  <si>
    <t>{6b8677f3-4f69-4029-960c-e20b5fb52dee}</t>
  </si>
  <si>
    <t>VRN</t>
  </si>
  <si>
    <t>Vedlejší rozpočtové náklady</t>
  </si>
  <si>
    <t>{33f0890b-4e64-4523-b306-ea0d2e0551e2}</t>
  </si>
  <si>
    <t>1) Krycí list soupisu</t>
  </si>
  <si>
    <t>2) Rekapitulace</t>
  </si>
  <si>
    <t>3) Soupis prací</t>
  </si>
  <si>
    <t>Zpět na list:</t>
  </si>
  <si>
    <t>Rekapitulace stavby</t>
  </si>
  <si>
    <t>bour_dlazeb</t>
  </si>
  <si>
    <t>1963,19</t>
  </si>
  <si>
    <t>bourani_obrubiku_1</t>
  </si>
  <si>
    <t>1862</t>
  </si>
  <si>
    <t>KRYCÍ LIST SOUPISU</t>
  </si>
  <si>
    <t>Dlažba_60</t>
  </si>
  <si>
    <t>m2</t>
  </si>
  <si>
    <t>1741,29</t>
  </si>
  <si>
    <t>dlažba_80</t>
  </si>
  <si>
    <t>847,1</t>
  </si>
  <si>
    <t>DN150</t>
  </si>
  <si>
    <t>19,85</t>
  </si>
  <si>
    <t>Frez_asfalt</t>
  </si>
  <si>
    <t>2648,5</t>
  </si>
  <si>
    <t>Objekt:</t>
  </si>
  <si>
    <t>chod_predlaz</t>
  </si>
  <si>
    <t>1857,44</t>
  </si>
  <si>
    <t>SO 101 - Rekonstrukce místních komunikací a zpevněných ploch</t>
  </si>
  <si>
    <t>Násyp</t>
  </si>
  <si>
    <t>12</t>
  </si>
  <si>
    <t>obrub_novy</t>
  </si>
  <si>
    <t>1474,3</t>
  </si>
  <si>
    <t>Odhumusování</t>
  </si>
  <si>
    <t>m3</t>
  </si>
  <si>
    <t>45,5</t>
  </si>
  <si>
    <t>Odkop</t>
  </si>
  <si>
    <t>604,156</t>
  </si>
  <si>
    <t>Odkop3</t>
  </si>
  <si>
    <t>362,494</t>
  </si>
  <si>
    <t>Odkop4</t>
  </si>
  <si>
    <t>241,662</t>
  </si>
  <si>
    <t>Ohumus_rovina</t>
  </si>
  <si>
    <t>34</t>
  </si>
  <si>
    <t>Ohumus_svah</t>
  </si>
  <si>
    <t>19,7</t>
  </si>
  <si>
    <t>Rýhy</t>
  </si>
  <si>
    <t>22,255</t>
  </si>
  <si>
    <t>Rýhy3</t>
  </si>
  <si>
    <t>13,353</t>
  </si>
  <si>
    <t>Rýhy4</t>
  </si>
  <si>
    <t>8,902</t>
  </si>
  <si>
    <t>Sil_obruby</t>
  </si>
  <si>
    <t>603,5</t>
  </si>
  <si>
    <t>Suť</t>
  </si>
  <si>
    <t>t</t>
  </si>
  <si>
    <t>2328,127</t>
  </si>
  <si>
    <t>Vodorov_znač125</t>
  </si>
  <si>
    <t>58,3</t>
  </si>
  <si>
    <t>Vodorov_znač500</t>
  </si>
  <si>
    <t>14,5</t>
  </si>
  <si>
    <t>Vpusti</t>
  </si>
  <si>
    <t>7</t>
  </si>
  <si>
    <t>REKAPITULACE ČLENĚNÍ SOUPISU PRACÍ</t>
  </si>
  <si>
    <t>Kód dílu - Popis</t>
  </si>
  <si>
    <t>Cena celkem [CZK]</t>
  </si>
  <si>
    <t>Náklady soupisu celkem</t>
  </si>
  <si>
    <t>-1</t>
  </si>
  <si>
    <t>HSV - Práce a dodávky HSV</t>
  </si>
  <si>
    <t xml:space="preserve">    1 - Zemní práce</t>
  </si>
  <si>
    <t xml:space="preserve">    4 - Vodorovné konstrukce</t>
  </si>
  <si>
    <t xml:space="preserve">    5 - Komunikace</t>
  </si>
  <si>
    <t xml:space="preserve">    8 - Trubní vedení</t>
  </si>
  <si>
    <t xml:space="preserve">    9 - Ostatní konstrukce a práce-bourání</t>
  </si>
  <si>
    <t xml:space="preserve">    997 - Přesun sutě</t>
  </si>
  <si>
    <t>SOUPIS PRACÍ</t>
  </si>
  <si>
    <t>PČ</t>
  </si>
  <si>
    <t>Popis</t>
  </si>
  <si>
    <t>MJ</t>
  </si>
  <si>
    <t>Množství</t>
  </si>
  <si>
    <t>J.cena [CZK]</t>
  </si>
  <si>
    <t>Cenová soustava</t>
  </si>
  <si>
    <t>Poznámka</t>
  </si>
  <si>
    <t>J. Nh [h]</t>
  </si>
  <si>
    <t>Nh celkem [h]</t>
  </si>
  <si>
    <t>J. hmotnost_x000D_
[t]</t>
  </si>
  <si>
    <t>Hmotnost_x000D_
celkem [t]</t>
  </si>
  <si>
    <t>J. suť [t]</t>
  </si>
  <si>
    <t>Suť Celkem [t]</t>
  </si>
  <si>
    <t>HSV</t>
  </si>
  <si>
    <t>Práce a dodávky HSV</t>
  </si>
  <si>
    <t>ROZPOCET</t>
  </si>
  <si>
    <t>Zemní práce</t>
  </si>
  <si>
    <t>K</t>
  </si>
  <si>
    <t>113106121</t>
  </si>
  <si>
    <t>Rozebrání dlažeb a dílců komunikací pro pěší, vozovek a ploch s přemístěním hmot na skládku na vzdálenost do 3 m nebo s naložením na dopravní prostředek komunikací pro pěší s ložem z kameniva nebo živice a s výplní spár z betonových nebo kameninových dlaždic, desek nebo tvarovek</t>
  </si>
  <si>
    <t>CS ÚRS 2016 01</t>
  </si>
  <si>
    <t>4</t>
  </si>
  <si>
    <t>1997537883</t>
  </si>
  <si>
    <t>PSC</t>
  </si>
  <si>
    <t xml:space="preserve">Poznámka k souboru cen:_x000D_
1. Ceny jsou určeny pro rozebrání dlažeb a dílců včetně odstranění lože. 2. Ceny nelze použít pro rozebrání dlažeb uložených do betonového lože nebo do cementové malty, které se oceňují cenami -7130, -7131, -7132, -7170, -7171, -7172, -7230, -7231 a -7232 Odstranění podkladů nebo krytů z betonu prostého; pro volbu těchto cen je rozhodující tloušťka bourané dlažby včetně lože nebo podkladu. 3. U komunikací pro pěší a u vozovek a ploch menších než 50 m2 jsou ceny určeny pro ruční rozebrání, u vozovek a ploch větších než 50 m2 pro rozebrání strojní. 4. V cenách nejsou započteny náklady na popř. nutné očištění: a) dlažebních nebo mozaikových kostek, které se oceňuje cenami souboru cen 979 07-11 Očištění vybouraných dlažebních kostek části C01 tohoto ceníku, b) betonových, kameninových nebo kamenných desek nebo dlaždic, které se oceňuje cenami souboru cen 979 0 . - . . Očištění vybouraných obrubníků, krajníků, desek nebo dílců části C01 tohoto ceníku. 5. Přemístění vybourané dlažby včetně materiálu z lože a spár na vzdálenost přes 3 m se oceňuje cenami souborů cen 997 22-1 Vodorovná doprava suti a vybouraných hmot. </t>
  </si>
  <si>
    <t>VV</t>
  </si>
  <si>
    <t>"Rozebrání stávající plochy podél ulice Mahenova ze zatravňovacích dlaždic"</t>
  </si>
  <si>
    <t>23,5*4,5</t>
  </si>
  <si>
    <t>"Rozebrání stávajícíhc dlážděných ploch"</t>
  </si>
  <si>
    <t>1361,44+496</t>
  </si>
  <si>
    <t>Součet</t>
  </si>
  <si>
    <t>113107212</t>
  </si>
  <si>
    <t>Odstranění podkladů nebo krytů s přemístěním hmot na skládku na vzdálenost do 20 m nebo s naložením na dopravní prostředek v ploše jednotlivě přes 200 m2 z kameniva těženého, o tl. vrstvy přes 100 do 200 mm</t>
  </si>
  <si>
    <t>2131058469</t>
  </si>
  <si>
    <t xml:space="preserve">Poznámka k souboru cen:_x000D_
1. Pro volbu cen z hlediska množství se uvažuje každá souvisle odstraňovaná plocha krytu nebo podkladu stejného druhu samostatně. Odstraňuje-li se několik vrstev vozovky najednou, jednotlivé vrstvy se oceňují každá samostatně. 2. U ploch menších než 50 m2 jsou ceny určeny pro ruční odstranění podkladu nebo krytu, u ploch větších než 50 m2 pro odstranění strojní. 3. Ceny a) –7111 až –7113, –7151 až -7153 a -7211 až -7213 lze použít i pro odstranění podkladů nebo krytů ze štěrkopísku, škváry, strusky nebo z mechanicky zpevněných zemin, b) –7121 až 7125, –7161 až -7165 a -7221 až -7225 lze použít i pro odstranění podkladů nebo krytů ze zemin stabilizovaných vápnem, c) –7130 až -7132, –7170 až -7172 a –7230 až -7232 lze použít i pro odstranění dlažeb uložených do betonového lože a dlažeb z mozaiky uložených do cementové malty nebo podkladu ze zemin stabilizovaných cementem. 4. Ceny lze použít i pro odstranění podkladů nebo krytů opatřených živičnými postřiky nebo nátěry. 5. Ceny odlišené podle tloušťky (např. do 100 mm, do 200 mm) jsou určeny vždy pro celou tloušťku jednotlivých konstrukcí. 6. V cenách nejsou započteny náklady na zarovnání styčných ploch betonových nebo živičných podkladů nebo krytů, které se oceňuje cenami souboru cen 919 73- Zarovnání styčné plochy části C 01 tohoto ceníku. Množství suti získané ze zarovnání styčných ploch podkladů nebo krytů se zvlášť nevykazuje. 7. Přemístění vybouraného materiálu na vzdálenost přes 3 m u cen –7111 až –7146 a přes 20 m u cen -7151 až –7246 se oceňuje cenami souborů cen 997 22-1 Vodorovná doprava suti. 8. Ceny -714 . , -718 . a –724 . nelze použít pro odstranění podkladu nebo krytu frézováním. </t>
  </si>
  <si>
    <t>"Odstranění stávajícího podklau pod předlážděnými chodníky"</t>
  </si>
  <si>
    <t>3</t>
  </si>
  <si>
    <t>113107224</t>
  </si>
  <si>
    <t>Odstranění podkladů nebo krytů s přemístěním hmot na skládku na vzdálenost do 20 m nebo s naložením na dopravní prostředek v ploše jednotlivě přes 200 m2 z kameniva hrubého drceného, o tl. vrstvy přes 300 do 400 mm</t>
  </si>
  <si>
    <t>-233910383</t>
  </si>
  <si>
    <t>"Ul. Boženy Němcové (2318,50 m²)"2318,50</t>
  </si>
  <si>
    <t>"Ul. Vaškova  (330 m²)"330</t>
  </si>
  <si>
    <t>Odstr_podkl_kom</t>
  </si>
  <si>
    <t>113154323</t>
  </si>
  <si>
    <t>Frézování živičného podkladu nebo krytu s naložením na dopravní prostředek plochy přes 1 000 do 10 000 m2 bez překážek v trase pruhu šířky do 1 m, tloušťky vrstvy 50 mm</t>
  </si>
  <si>
    <t>-414887064</t>
  </si>
  <si>
    <t>5</t>
  </si>
  <si>
    <t>113202111</t>
  </si>
  <si>
    <t>Vytrhání obrub s vybouráním lože, s přemístěním hmot na skládku na vzdálenost do 3 m nebo s naložením na dopravní prostředek z krajníků nebo obrubníků stojatých</t>
  </si>
  <si>
    <t>m</t>
  </si>
  <si>
    <t>-822719119</t>
  </si>
  <si>
    <t>"vytrhání stávajících obrubníku chodníkových"</t>
  </si>
  <si>
    <t>"planimetrováno "</t>
  </si>
  <si>
    <t>(496+249+96+110+60+105+45+110)</t>
  </si>
  <si>
    <t>"vytrhání obrubníků silničních"</t>
  </si>
  <si>
    <t>"podél ulice Mahenova"</t>
  </si>
  <si>
    <t>93*2</t>
  </si>
  <si>
    <t>"podél ulice Vaškova"</t>
  </si>
  <si>
    <t>110</t>
  </si>
  <si>
    <t>"podél ulice Boženy Němcové"</t>
  </si>
  <si>
    <t>295</t>
  </si>
  <si>
    <t>6</t>
  </si>
  <si>
    <t>122102202</t>
  </si>
  <si>
    <t>Odkopávky a prokopávky nezapažené pro silnice objemu do 1000 m3 v hornině tř. 1 a 2</t>
  </si>
  <si>
    <t>61549172</t>
  </si>
  <si>
    <t>"odhumusování pro nové chodníky  - tl. 200mm"</t>
  </si>
  <si>
    <t>"CHK1-3" 22,5</t>
  </si>
  <si>
    <t>"CH-F1" 23,0</t>
  </si>
  <si>
    <t>122202202</t>
  </si>
  <si>
    <t>Odkopávky a prokopávky nezapažené pro silnice objemu do 1000 m3 v hornině tř. 3</t>
  </si>
  <si>
    <t>-929517131</t>
  </si>
  <si>
    <t>"odkopávky pro nové konstrukce netrasované"</t>
  </si>
  <si>
    <t>"pojížděný chodník před domem č.p. 993 a 994: prohloubení pod starým chodníkem+rozšíření" (2,0+96,7+20,0)*0,08+27,0*0,32</t>
  </si>
  <si>
    <t>"Chodník CH-F2: plocha dlažby+plocha pod obrubníky" (24,6+41,7)*0,24+(11,0+8,3+14,0+6,6)*0,1*0,24</t>
  </si>
  <si>
    <t>"Rozšíření chodníků u č.p. 567-569" (2,0+6,9+5,9+3,5+4,7+1,4+0,8)*0,24</t>
  </si>
  <si>
    <t>"Chodník CH-F2,ul. B.N" (24,6+41,7)*0,24+(11,0+8,3+14,0+6,6)*0,1*0,24</t>
  </si>
  <si>
    <t>"ul. Boženy Němcové" 53,8*0,37</t>
  </si>
  <si>
    <t>"odkopávky pro nové konstrukce trasované"</t>
  </si>
  <si>
    <t>"Chodník CHK1-3 CH F2" (22,5+23)*0,3</t>
  </si>
  <si>
    <t>"Stání pro kontejnery na konci ul. Mahenova 2x 10 m a 2,5mx4,5m"</t>
  </si>
  <si>
    <t>(2*10+2,5*4,5)*0,35</t>
  </si>
  <si>
    <t>"Stání pro kontejnery ul. Boženy Němcová 10x2 m"</t>
  </si>
  <si>
    <t>10*2*0,35</t>
  </si>
  <si>
    <t>"Odkopávky pro založení parkovacích ploch"</t>
  </si>
  <si>
    <t>"Podélné stání ul. Vaškova"</t>
  </si>
  <si>
    <t>45*0,29</t>
  </si>
  <si>
    <t>"Parkovací plocha na konci ul. Vaškova"</t>
  </si>
  <si>
    <t>175*0,29</t>
  </si>
  <si>
    <t>"Parkovací stání podél ulice Mahenova"</t>
  </si>
  <si>
    <t>115*0,29</t>
  </si>
  <si>
    <t>"Parkovací stání podél ulice Boženy Němcové"</t>
  </si>
  <si>
    <t>90*0,29</t>
  </si>
  <si>
    <t>"Odkopávky pro případnou sanaci pláně tl. 0,2 m"</t>
  </si>
  <si>
    <t>chod_predlaz*0,2</t>
  </si>
  <si>
    <t>"60% hor. 3" 0,60*Odkop</t>
  </si>
  <si>
    <t>8</t>
  </si>
  <si>
    <t>122202209</t>
  </si>
  <si>
    <t>Příplatek k odkopávkám a prokopávkám pro silnice v hornině tř. 3 za lepivost</t>
  </si>
  <si>
    <t>1780543886</t>
  </si>
  <si>
    <t>"20% hor.3" Odkop3*0,2</t>
  </si>
  <si>
    <t>9</t>
  </si>
  <si>
    <t>122302202</t>
  </si>
  <si>
    <t>Odkopávky a prokopávky nezapažené pro silnice objemu do 1000 m3 v hornině tř. 4</t>
  </si>
  <si>
    <t>-410478967</t>
  </si>
  <si>
    <t>"40% hor. 4" Odkop*0,4</t>
  </si>
  <si>
    <t>122302209</t>
  </si>
  <si>
    <t>Příplatek k odkopávkám a prokopávkám pro silnice v hornině tř. 4 za lepivost</t>
  </si>
  <si>
    <t>-1413455898</t>
  </si>
  <si>
    <t>"20% hor. 4" Odkop4*0.2</t>
  </si>
  <si>
    <t>11</t>
  </si>
  <si>
    <t>132201101</t>
  </si>
  <si>
    <t>Hloubení rýh š do 600 mm v hornině tř. 3 objemu do 100 m3</t>
  </si>
  <si>
    <t>1416774508</t>
  </si>
  <si>
    <t xml:space="preserve">"rýhy pro chráničky kabelů Telefónica O2, dl*š*prům.hl  " </t>
  </si>
  <si>
    <t>"CHK1-3" 6*0,4*0,6</t>
  </si>
  <si>
    <t xml:space="preserve">"rýhy pro přeložku kabelu" 25*0,4*0,6 </t>
  </si>
  <si>
    <t>"plocha pro kontejnery" 4*0,4*0,6</t>
  </si>
  <si>
    <t xml:space="preserve">"rýhy pro chráničky televizních kabelových rozvodů, dl*š*prům.hl  " </t>
  </si>
  <si>
    <t>"CHK1-3" 11*0,4*0,5</t>
  </si>
  <si>
    <t>"plocha pro kontejnery - ul. B.Němcové" 4*0,4*0,5</t>
  </si>
  <si>
    <t>"CH-F2" 12*0,4*0,5</t>
  </si>
  <si>
    <t>Rýhy_kabely</t>
  </si>
  <si>
    <t>132201202</t>
  </si>
  <si>
    <t>Hloubení rýh š do 2000 mm v hornině tř. 3 objemu do 1000 m3</t>
  </si>
  <si>
    <t>-2130484195</t>
  </si>
  <si>
    <t>"Ul. Vaškova"</t>
  </si>
  <si>
    <t>"UVV5" 1,5*0,9*(1,3+2,5)/2</t>
  </si>
  <si>
    <t>"UVV6" 0,9*0,9*(1,3+2,1)/2</t>
  </si>
  <si>
    <t>"UVV7" 3,45*0,9*(1,3+1,8)/2</t>
  </si>
  <si>
    <t>"Ul. Boženy němcové"</t>
  </si>
  <si>
    <t>4*(1,35*2,5)</t>
  </si>
  <si>
    <t>"60% hor.3"  Rýhy*0,6</t>
  </si>
  <si>
    <t>13</t>
  </si>
  <si>
    <t>132201209</t>
  </si>
  <si>
    <t>Příplatek za lepivost k hloubení rýh š do 2000 mm v hornině tř. 3</t>
  </si>
  <si>
    <t>663564017</t>
  </si>
  <si>
    <t>"20% hor. 3" Rýhy3*0,2</t>
  </si>
  <si>
    <t>14</t>
  </si>
  <si>
    <t>132301201</t>
  </si>
  <si>
    <t>Hloubení rýh š do 2000 mm v hornině tř. 4 objemu do 100 m3</t>
  </si>
  <si>
    <t>-1966870875</t>
  </si>
  <si>
    <t>"40% hor. 4" Rýhy*0,4</t>
  </si>
  <si>
    <t>132301209</t>
  </si>
  <si>
    <t>Příplatek za lepivost k hloubení rýh š do 2000 mm v hornině tř. 4</t>
  </si>
  <si>
    <t>337196807</t>
  </si>
  <si>
    <t>"20% hor. 4" Rýhy4*0,2</t>
  </si>
  <si>
    <t>16</t>
  </si>
  <si>
    <t>162601102</t>
  </si>
  <si>
    <t>Vodorovné přemístění do 5000 m výkopku z horniny tř. 1 až 4</t>
  </si>
  <si>
    <t>1971062969</t>
  </si>
  <si>
    <t>Odkop+Odhumusování+(Ohumus_rovina+Ohumus_svah)*0,1</t>
  </si>
  <si>
    <t>17</t>
  </si>
  <si>
    <t>M</t>
  </si>
  <si>
    <t>100000001</t>
  </si>
  <si>
    <t>Cena za uložení na skládku</t>
  </si>
  <si>
    <t>-1078625597</t>
  </si>
  <si>
    <t>"t/m3" Odkop*1,6</t>
  </si>
  <si>
    <t>79</t>
  </si>
  <si>
    <t>162701109</t>
  </si>
  <si>
    <t>Vodorovné přemístění výkopku nebo sypaniny po suchu na obvyklém dopravním prostředku, bez naložení výkopku, avšak se složením bez rozhrnutí z horniny tř. 1 až 4 na vzdálenost Příplatek k ceně za každých dalších i započatých 1 000 m</t>
  </si>
  <si>
    <t>CS ÚRS 2017 01</t>
  </si>
  <si>
    <t>-1716972407</t>
  </si>
  <si>
    <t>"Odvoz přebytečné zeminy do vzdálenosti 11 km"</t>
  </si>
  <si>
    <t>"příplatek za dalších 6 km nad 5km (viz položkač.16)"</t>
  </si>
  <si>
    <t>649,441*6</t>
  </si>
  <si>
    <t>18</t>
  </si>
  <si>
    <t>167101101</t>
  </si>
  <si>
    <t>Nakládání výkopku z hornin tř. 1 až 4 do 100 m3</t>
  </si>
  <si>
    <t>-1953523559</t>
  </si>
  <si>
    <t>(Ohumus_rovina+Ohumus_svah)*0,1</t>
  </si>
  <si>
    <t>19</t>
  </si>
  <si>
    <t>171101121</t>
  </si>
  <si>
    <t>Uložení sypaniny z hornin do násypů zhutněných</t>
  </si>
  <si>
    <t>-2109332153</t>
  </si>
  <si>
    <t>"násypy pro nové chodníky - viz. tabulky kubatur zeminy"</t>
  </si>
  <si>
    <t>"CHK1-3" 12,0</t>
  </si>
  <si>
    <t>20</t>
  </si>
  <si>
    <t>583441970</t>
  </si>
  <si>
    <t>štěrkodrť frakce 0-63 třída A</t>
  </si>
  <si>
    <t>671389694</t>
  </si>
  <si>
    <t>Násyp*1,8"t/m3"</t>
  </si>
  <si>
    <t>171201201</t>
  </si>
  <si>
    <t>Uložení sypaniny na skládky</t>
  </si>
  <si>
    <t>1807394377</t>
  </si>
  <si>
    <t>22</t>
  </si>
  <si>
    <t>175101101</t>
  </si>
  <si>
    <t>Obsypání potrubí sypaninou z vhodných hornin tř. 1 až 4 nebo materiálem připraveným podél výkopu ve vzdálenosti do 3 m od jeho kraje, pro jakoukoliv hloubku výkopu a míru zhutnění bez prohození sypaniny</t>
  </si>
  <si>
    <t>CS ÚRS 2013 01</t>
  </si>
  <si>
    <t>861772622</t>
  </si>
  <si>
    <t>"0,2m nad potrubí   -   odečet potrubí"</t>
  </si>
  <si>
    <t>DN150*0,8*0,35  - 36.5*3,14*0,075*0,075</t>
  </si>
  <si>
    <t>Obsyp</t>
  </si>
  <si>
    <t>23</t>
  </si>
  <si>
    <t>583373310</t>
  </si>
  <si>
    <t>kamenivo přírodní těžené pro stavební účely  PTK  (drobné, hrubé, štěrkopísky) štěrkopísky ČSN 72  1511-2 frakce   0-22</t>
  </si>
  <si>
    <t>-941970291</t>
  </si>
  <si>
    <t>24</t>
  </si>
  <si>
    <t>180401211</t>
  </si>
  <si>
    <t>Založení lučního trávníku výsevem v rovině a ve svahu do 1:5</t>
  </si>
  <si>
    <t>518209833</t>
  </si>
  <si>
    <t>Ohumus_rovina+Ohumus_svah</t>
  </si>
  <si>
    <t>25</t>
  </si>
  <si>
    <t>005724100</t>
  </si>
  <si>
    <t>osivo směs travní parková rekreační</t>
  </si>
  <si>
    <t>kg</t>
  </si>
  <si>
    <t>444598875</t>
  </si>
  <si>
    <t>57,9930729048377*0,03 'Přepočtené koeficientem množství</t>
  </si>
  <si>
    <t>26</t>
  </si>
  <si>
    <t>181101102</t>
  </si>
  <si>
    <t>Úprava pláně v zářezech v hornině tř. 1 až 4 se zhutněním</t>
  </si>
  <si>
    <t>595546907</t>
  </si>
  <si>
    <t>Pláň</t>
  </si>
  <si>
    <t>4039.02+54.445+144.5+2166.53</t>
  </si>
  <si>
    <t>27</t>
  </si>
  <si>
    <t>181102302</t>
  </si>
  <si>
    <t>Úprava pláně na stavbách dálnic v zářezech mimo skalních se zhutněním</t>
  </si>
  <si>
    <t>-1160407687</t>
  </si>
  <si>
    <t xml:space="preserve">Poznámka k souboru cen:_x000D_
1. Ceny se zhutněním jsou určeny pro všechny míry zhutnění. 2. Ceny 10-2301, 10-2302, 20-2301 a 20-2305 jsou určeny pro urovnání nově zřizovaných ploch vodorovných nebo ve sklonu do 1:5 pod zpevnění ploch jakéhokoliv druhu, pod humusování, drnování a dále předepíše-li projekt urovnání pláně z jiného důvodu. 3. Cena 10-2303 je určena pro vyplnění sypaninou prohlubní zářezů v horninách 5, 6 a 7. 4. Ceny neplatí pro zhutnění podloží pod násypy; toto zhutnění se oceňuje cenou 215 90-1101 Zhutnění podloží pod násypy. 5. Ceny neplatí pro urovnání lavic (berem) šířky do 3 m přerušujících svahy, pro urovnání dna příkopů pro jakoukoliv jejich šířku; toto urovnání se oceňuje cenami souboru cen 182 . 0-11 Svahování trvalých svahů do projektovaných profilů A 01 tohoto katalogu. 6. Urovnání ploch ve sklonu přes 1:5 (svahování) se oceňuje cenou 182 20-1101 Svahování trvalých svahů do projektovaných profilů, části A 01 tohoto katalogu. 7. Vyplnění prohlubní v horninách tř. 5, 6, a 7 betonem nebo stabilizací se oceňuje cenami části A 01 Zřízení konstrukcí katalogu 822-1 Komunikace pozemní a letiště. </t>
  </si>
  <si>
    <t>"Úprava pláně pod komunikacemi po odstranění vrstvev kce"</t>
  </si>
  <si>
    <t>28</t>
  </si>
  <si>
    <t>181301101</t>
  </si>
  <si>
    <t>Rozprostření ornice pl do 500 m2 v rovině nebo ve svahu do 1:5 tl vrstvy do 100 mm</t>
  </si>
  <si>
    <t>1597843816</t>
  </si>
  <si>
    <t>"nové plochy zeleně"</t>
  </si>
  <si>
    <t>"ul. Boženy Němcové" 7,8+10,3+15,9</t>
  </si>
  <si>
    <t>29</t>
  </si>
  <si>
    <t>182301121</t>
  </si>
  <si>
    <t>Rozprostření ornice pl do 500 m2 ve svahu přes 1:5 tl vrstvy do 100 mm</t>
  </si>
  <si>
    <t>1735152544</t>
  </si>
  <si>
    <t>"ohumusování svahů nových chodníků"</t>
  </si>
  <si>
    <t>"CHK1-3" 19,7</t>
  </si>
  <si>
    <t>Vodorovné konstrukce</t>
  </si>
  <si>
    <t>30</t>
  </si>
  <si>
    <t>451573111</t>
  </si>
  <si>
    <t>Lože pod potrubí, stoky a drobné objekty v otevřeném výkopu z písku a štěrkopísku do 63 mm</t>
  </si>
  <si>
    <t>-1914772099</t>
  </si>
  <si>
    <t>"dl*š*tl."</t>
  </si>
  <si>
    <t>DN150*0,8*0,15</t>
  </si>
  <si>
    <t>Lože</t>
  </si>
  <si>
    <t>Komunikace</t>
  </si>
  <si>
    <t>31</t>
  </si>
  <si>
    <t>564851111</t>
  </si>
  <si>
    <t>Podklad ze štěrkodrti ŠD s rozprostřením a zhutněním, po zhutnění tl. 150 mm</t>
  </si>
  <si>
    <t>331542707</t>
  </si>
  <si>
    <t>"Vrstvy komunikací 2x 150 mm ŠDA + ŠDB"</t>
  </si>
  <si>
    <t>"Ul. Boženy Němcové (2318,50 m²)"2318,50*2</t>
  </si>
  <si>
    <t>"Ul. Vaškova  (330 m²)"330*2</t>
  </si>
  <si>
    <t>"Konstrukční vrstva pod chodníky - předláždění"</t>
  </si>
  <si>
    <t>"Konstrukce pod nové chodníky"</t>
  </si>
  <si>
    <t>"CHK1-3" 45,0+23,2+11,5+27,5+23,7</t>
  </si>
  <si>
    <t>"CH-F2" 24,6+41,7</t>
  </si>
  <si>
    <t>32</t>
  </si>
  <si>
    <t>564861111</t>
  </si>
  <si>
    <t>Podklad ze štěrkodrti ŠD s rozprostřením a zhutněním, po zhutnění tl. 200 mm</t>
  </si>
  <si>
    <t>-881080165</t>
  </si>
  <si>
    <t>"Vrstva pro případnou sanaci pláně v případě neúnostnosti"</t>
  </si>
  <si>
    <t xml:space="preserve">"+chodníky nové" </t>
  </si>
  <si>
    <t>chod_predlaz+197,20</t>
  </si>
  <si>
    <t>33</t>
  </si>
  <si>
    <t>564871111</t>
  </si>
  <si>
    <t>Podklad ze štěrkodrti ŠD s rozprostřením a zhutněním, po zhutnění tl. 250 mm</t>
  </si>
  <si>
    <t>289277474</t>
  </si>
  <si>
    <t>267</t>
  </si>
  <si>
    <t>"podélné stání ul. Vaškova ul. Vaškova"</t>
  </si>
  <si>
    <t>105</t>
  </si>
  <si>
    <t>88</t>
  </si>
  <si>
    <t>2*10+2,5*4,5</t>
  </si>
  <si>
    <t>10*2</t>
  </si>
  <si>
    <t>ŠD_250</t>
  </si>
  <si>
    <t>565155121</t>
  </si>
  <si>
    <t>Asfaltový beton vrstva podkladní ACP 16 (obalované kamenivo střednězrnné - OKS) s rozprostřením a zhutněním v pruhu šířky přes 3 m, po zhutnění tl. 70 mm</t>
  </si>
  <si>
    <t>-825832557</t>
  </si>
  <si>
    <t xml:space="preserve">Poznámka k souboru cen:_x000D_
1. ČSN EN 13108-1 připouští pro ACP 16 pouze tl. 50 až 80 mm. </t>
  </si>
  <si>
    <t>35</t>
  </si>
  <si>
    <t>573211111</t>
  </si>
  <si>
    <t>Postřik živičný spojovací bez posypu kamenivem z asfaltu silničního, v množství od 0,50 do 0,70 kg/m2</t>
  </si>
  <si>
    <t>-353454471</t>
  </si>
  <si>
    <t>"Spojovací postřik"</t>
  </si>
  <si>
    <t>36</t>
  </si>
  <si>
    <t>577134121</t>
  </si>
  <si>
    <t>Asfaltový beton vrstva obrusná ACO 11 (ABS) s rozprostřením a se zhutněním z nemodifikovaného asfaltu v pruhu šířky přes 3 m tř. I, po zhutnění tl. 40 mm</t>
  </si>
  <si>
    <t>175273084</t>
  </si>
  <si>
    <t xml:space="preserve">Poznámka k souboru cen:_x000D_
1. ČSN EN 13108-1 připouští pro ACO 11 pouze tl. 35 až 50 mm. </t>
  </si>
  <si>
    <t>37</t>
  </si>
  <si>
    <t>596211113</t>
  </si>
  <si>
    <t>Kladení zámkové dlažby komunikací pro pěší tl 60 mm skupiny A pl přes 300 m2</t>
  </si>
  <si>
    <t>886276834</t>
  </si>
  <si>
    <t>"komunikace pro pěší - plocha dlažby"</t>
  </si>
  <si>
    <t>"Nové chodníky"</t>
  </si>
  <si>
    <t>"Předlážděnní stávajících chodníku"</t>
  </si>
  <si>
    <t>"výměra viz. A.2. Koordinační situace stavby"</t>
  </si>
  <si>
    <t>"-pojiížděné chodníky dlažba tl. 80 mm"</t>
  </si>
  <si>
    <t>chod_predlaz-313,35</t>
  </si>
  <si>
    <t>38</t>
  </si>
  <si>
    <t>592453080</t>
  </si>
  <si>
    <t>dlažba bet. zámková přírodní tl. 60 mm</t>
  </si>
  <si>
    <t>834949691</t>
  </si>
  <si>
    <t>Dlažba_60*1,02</t>
  </si>
  <si>
    <t>39</t>
  </si>
  <si>
    <t>592451190</t>
  </si>
  <si>
    <t>Dlaždice betonové dlažba zámková (ČSN EN 1338) dlažba zámková -SLEPECKÁ 1 m2=50 kusů 20 x 10 x 6 barevná</t>
  </si>
  <si>
    <t>892117750</t>
  </si>
  <si>
    <t>P</t>
  </si>
  <si>
    <t>Poznámka k položce:
spotřeba: 50 kus/m2</t>
  </si>
  <si>
    <t>"Signální a varovné pásy u jednotliváých chodníků"</t>
  </si>
  <si>
    <t>(9+3,5+5,5+2,5+3+2+4,5+2,3+3,3)*0,4</t>
  </si>
  <si>
    <t>"Slepecké prvky u přechodů"</t>
  </si>
  <si>
    <t>"Přechod pro chodce ulice Vaškova"</t>
  </si>
  <si>
    <t>(1,7*0,8+3,5*0,4)*2</t>
  </si>
  <si>
    <t>slepc_dlazba</t>
  </si>
  <si>
    <t>40</t>
  </si>
  <si>
    <t>596212223</t>
  </si>
  <si>
    <t>Kladení dlažby z betonových zámkových dlaždic pozemních komunikací s ložem z kameniva těženého nebo drceného tl. do 50 mm, s vyplněním spár, s dvojitým hutněním vibrováním a se smetením přebytečného materiálu na krajnici tl. 80 mm skupiny B, pro plochy přes 300 m2</t>
  </si>
  <si>
    <t>-707555122</t>
  </si>
  <si>
    <t xml:space="preserve">Poznámka k souboru cen:_x000D_
1. Pro volbu cen dlažeb platí toto rozdělení: Skupina A: dlažby z prvků stejného tvaru, Skupina B: dlažby z prvků dvou a více tvarů, nebo z obrazců o ploše jednotlivě do 100 m2, Skupina C: dlažby obloukovitých tvarů (oblouky, kruhy, apod.). 2. V cenách jsou započteny i náklady na dodání hmot pro lože a na dodání materiálu na výplň spár. 3. V cenách nejsou započteny náklady na dodání zámkové dlažby, které se oceňuje ve specifikaci; ztratné lze dohodnout u plochy a) do 100 m2 ve výši 3 %, b) přes 100 do 300 m2 ve výši 2 %, c) přes 300 m2 ve výši 1 %. 4. Část lože přesahující tloušťku 50 mm se oceňuje cenami souboru cen 451 ..-9 Příplatek za každých dalších 10 mm tloušťky podkladu nebo lože. </t>
  </si>
  <si>
    <t>264,80</t>
  </si>
  <si>
    <t>30,20</t>
  </si>
  <si>
    <t>100,8</t>
  </si>
  <si>
    <t>86,70</t>
  </si>
  <si>
    <t>"Pojížděný chodník před domem č.p. 993 a 994"</t>
  </si>
  <si>
    <t>145,50</t>
  </si>
  <si>
    <t>"Pojízdný chodník před domy č.p. 594 a 595"</t>
  </si>
  <si>
    <t>72,61</t>
  </si>
  <si>
    <t>"Pojízdný chodník před domem č.p. 597 a 596"</t>
  </si>
  <si>
    <t>95,24</t>
  </si>
  <si>
    <t>41</t>
  </si>
  <si>
    <t>592450070</t>
  </si>
  <si>
    <t>Dlaždice betonové dlažba zámková (ČSN EN 1338) dlažba H-PROFIL, s fazetou 1 m2=36 kusů  20 x 16,5 x 8 přírodní</t>
  </si>
  <si>
    <t>-1105191445</t>
  </si>
  <si>
    <t>Poznámka k položce:
spotřeba: 36 kus/m2</t>
  </si>
  <si>
    <t>"Do ceny je započítáno i 2% ztrátné"</t>
  </si>
  <si>
    <t>dlažba_80*1,02</t>
  </si>
  <si>
    <t>42</t>
  </si>
  <si>
    <t>915711111</t>
  </si>
  <si>
    <t>Vodorovné značení stříkané barvou dělících čar š 120 mm</t>
  </si>
  <si>
    <t>477463903</t>
  </si>
  <si>
    <t>"parkovací stání"</t>
  </si>
  <si>
    <t>"B.Němcové" 26,5+31,8</t>
  </si>
  <si>
    <t>43</t>
  </si>
  <si>
    <t>915721111</t>
  </si>
  <si>
    <t>Vodorovné značení stříkané barvou stopčar, zeber, šipek, nápisů nebo přechodů</t>
  </si>
  <si>
    <t>1098074502</t>
  </si>
  <si>
    <t>"Přechody pro chodce" 10</t>
  </si>
  <si>
    <t>"vozíčkáři" 3*1,5</t>
  </si>
  <si>
    <t>44</t>
  </si>
  <si>
    <t>915791111</t>
  </si>
  <si>
    <t>Předznačení pro vodorovné značení dělících čar nebo vodicích proužků</t>
  </si>
  <si>
    <t>230509281</t>
  </si>
  <si>
    <t>45</t>
  </si>
  <si>
    <t>915791112</t>
  </si>
  <si>
    <t>Předznačení pro vodorovné značení stopčar, zeber, šipek, nápisů nebo přechodů</t>
  </si>
  <si>
    <t>-1440728439</t>
  </si>
  <si>
    <t>46</t>
  </si>
  <si>
    <t>935111111</t>
  </si>
  <si>
    <t>Osazení dělené chráničky</t>
  </si>
  <si>
    <t>-1650215391</t>
  </si>
  <si>
    <t xml:space="preserve">"chráničky kabelů Telefónica O2" </t>
  </si>
  <si>
    <t>"CHK1-3" 6</t>
  </si>
  <si>
    <t xml:space="preserve">                                        "pro přeložku kabelu" 25</t>
  </si>
  <si>
    <t xml:space="preserve">"chráničky televizních kabelových rozvodů" </t>
  </si>
  <si>
    <t>"CHK1-3" 11</t>
  </si>
  <si>
    <t>"CH-F2" 12</t>
  </si>
  <si>
    <t>Chránička</t>
  </si>
  <si>
    <t>47</t>
  </si>
  <si>
    <t>723000001</t>
  </si>
  <si>
    <t>Trubka dělená 110/5,3/3</t>
  </si>
  <si>
    <t>-14337013</t>
  </si>
  <si>
    <t>48</t>
  </si>
  <si>
    <t>P1</t>
  </si>
  <si>
    <t>Přeložka kabelu Telefonica O2</t>
  </si>
  <si>
    <t>-556813371</t>
  </si>
  <si>
    <t>Trubní vedení</t>
  </si>
  <si>
    <t>49</t>
  </si>
  <si>
    <t>871313121</t>
  </si>
  <si>
    <t>Montáž potrubí z kanalizačních trub z PVC otevřený výkop sklon do 20 % DN 150</t>
  </si>
  <si>
    <t>1742870222</t>
  </si>
  <si>
    <t xml:space="preserve">"ul. Vaškova" </t>
  </si>
  <si>
    <t>"UVV5" 1,5</t>
  </si>
  <si>
    <t>"UVV6" 0,9</t>
  </si>
  <si>
    <t>"UVV7" 3,45</t>
  </si>
  <si>
    <t>"Ul. Boženy Němcové"</t>
  </si>
  <si>
    <t>4*3,5</t>
  </si>
  <si>
    <t>50</t>
  </si>
  <si>
    <t>2861176400</t>
  </si>
  <si>
    <t>Trubka kanalizační z tvrdého  PVC DN 150x5000 mm</t>
  </si>
  <si>
    <t>1817038274</t>
  </si>
  <si>
    <t>51</t>
  </si>
  <si>
    <t>877313123</t>
  </si>
  <si>
    <t>Montáž tvarovek jednoosých na potrubí z trub z PVC těsněných kroužkem otevřený výkop DN 150</t>
  </si>
  <si>
    <t>kus</t>
  </si>
  <si>
    <t>-542617569</t>
  </si>
  <si>
    <t>"Pro přípojky" 7</t>
  </si>
  <si>
    <t>Kolena150</t>
  </si>
  <si>
    <t>52</t>
  </si>
  <si>
    <t>286506610</t>
  </si>
  <si>
    <t>koleno kanalizační PVC D 160/45°</t>
  </si>
  <si>
    <t>-2023349664</t>
  </si>
  <si>
    <t>53</t>
  </si>
  <si>
    <t>895941111</t>
  </si>
  <si>
    <t>Zřízení vpusti kanalizační uliční z betonových dílců typ UV-50 normální</t>
  </si>
  <si>
    <t>-823422913</t>
  </si>
  <si>
    <t>"UVV5-UVV7" 3</t>
  </si>
  <si>
    <t>54</t>
  </si>
  <si>
    <t>890000002</t>
  </si>
  <si>
    <t>Šachta DN 425: kalový koš, dno, šacht.roura, beton. konus,  spojka "IN SITU"</t>
  </si>
  <si>
    <t>1730891628</t>
  </si>
  <si>
    <t>55</t>
  </si>
  <si>
    <t>899203111</t>
  </si>
  <si>
    <t>Osazení mříží litinových včetně rámů a košů na bahno hmotnosti nad 100 do 150 kg</t>
  </si>
  <si>
    <t>865127724</t>
  </si>
  <si>
    <t>56</t>
  </si>
  <si>
    <t>6733159551</t>
  </si>
  <si>
    <t>mříž litinová dešťová 40</t>
  </si>
  <si>
    <t>-619301477</t>
  </si>
  <si>
    <t>57</t>
  </si>
  <si>
    <t>899331111</t>
  </si>
  <si>
    <t xml:space="preserve">Výšková úprava uličního vstupu nebo vpusti do 200 mm </t>
  </si>
  <si>
    <t>-1300473939</t>
  </si>
  <si>
    <t>"Výšková úprava v případě snížení nebo zvýšení nivelety chodníku nebo komunikace"</t>
  </si>
  <si>
    <t>Ostatní konstrukce a práce-bourání</t>
  </si>
  <si>
    <t>58</t>
  </si>
  <si>
    <t>914001111</t>
  </si>
  <si>
    <t>Osazení a montáž svislých dopravních značek na sloupky, sloupy, konzoly nebo objekty</t>
  </si>
  <si>
    <t>-1692262467</t>
  </si>
  <si>
    <t>59</t>
  </si>
  <si>
    <t>404000000</t>
  </si>
  <si>
    <t>Sloupek pro DZ,Fe prům. 60x3mm - pozink,včetně kotevní patky,upínací svorky</t>
  </si>
  <si>
    <t>1315791622</t>
  </si>
  <si>
    <t>60</t>
  </si>
  <si>
    <t>404442570</t>
  </si>
  <si>
    <t>značka svislá reflexní AL- NK 500 x 700 mm</t>
  </si>
  <si>
    <t>-1890248221</t>
  </si>
  <si>
    <t>"IP11b" 3</t>
  </si>
  <si>
    <t>"IP12" 2</t>
  </si>
  <si>
    <t>"IP11c"1</t>
  </si>
  <si>
    <t>61</t>
  </si>
  <si>
    <t>404442300</t>
  </si>
  <si>
    <t>Výrobky a zabezpečovací prvky pro zařízení silniční značky dopravní svislé FeZn  plech FeZn AL     plech Al NK, 3M   povrchová úprava reflexní fólií tř.1 čtvercové značky P2, P3, P8, IP1-7,IP10,E1,E2,E6,E9,E10,E12,IJ4 500 x 500 mm FeZn</t>
  </si>
  <si>
    <t>-2027770895</t>
  </si>
  <si>
    <t>"IP4b"1</t>
  </si>
  <si>
    <t>62</t>
  </si>
  <si>
    <t>404440000</t>
  </si>
  <si>
    <t>Výrobky a zabezpečovací prvky pro zařízení silniční značky dopravní svislé FeZn  plech FeZn AL     plech Al NK, 3M   povrchová úprava reflexní fólií tř.1 trojúhelníkové značky A1 - A30, P1,P4 rozměr 700 mm FeZn</t>
  </si>
  <si>
    <t>540918370</t>
  </si>
  <si>
    <t>"P4"2</t>
  </si>
  <si>
    <t>63</t>
  </si>
  <si>
    <t>404442700</t>
  </si>
  <si>
    <t>Výrobky a zabezpečovací prvky pro zařízení silniční značky dopravní svislé FeZn  plech FeZn AL     plech Al NK, 3M   povrchová úprava reflexní fólií tř.1 obdélníkové značky IP14-24, IP28, IP29, IS9-11, IS23, IP25, IP27 1000x1500 mm FeZn</t>
  </si>
  <si>
    <t>-1938854237</t>
  </si>
  <si>
    <t>"IP25a"2</t>
  </si>
  <si>
    <t>"IP25b"2</t>
  </si>
  <si>
    <t>64</t>
  </si>
  <si>
    <t>404443330</t>
  </si>
  <si>
    <t>značka svislá reflexní AL- NK 500 x 150 mm</t>
  </si>
  <si>
    <t>999298269</t>
  </si>
  <si>
    <t>"E8d" 2</t>
  </si>
  <si>
    <t>65</t>
  </si>
  <si>
    <t>916111113</t>
  </si>
  <si>
    <t>Osazení silniční obruby z dlažebních kostek v jedné řadě s ložem tl. přes 50 do 100 mm, s vyplněním a zatřením spár cementovou maltou z velkých kostek s boční opěrou z betonu prostého tř. C 12/15, do lože z betonu prostého téže značky</t>
  </si>
  <si>
    <t>-581401254</t>
  </si>
  <si>
    <t xml:space="preserve">Poznámka k souboru cen:_x000D_
1. Část lože z betonu prostého přesahující tl. 100 mm se oceňuje cenou 916 99-1121 Lože pod obrubníky, krajníky nebo obruby z dlažebních kostek. 2. V cenách nejsou započteny náklady na dodání dlažebních kostek, tyto se oceňují ve specifikaci. Množství uvedené ve specifikaci se určí jako součin celkové délky obrub a objemové hmotnosti 1 m obruby a to: a) 0,065 t/m pro velké kostky, b) 0,024 t/m pro malé kostky. Ztratné lze dohodnout ve výši 1 % pro velké kostky, 2 % pro malé kostky. 3. Osazení silniční obruby ze dvou řad kostek se oceňuje: a) bez boční opěry jako dvojnásobné množství silniční obruby z jedné řady kostek, b) s boční opěrou jako osazení silniční obruby z jedné řady kostek s boční opěrou a osazení silniční obruby z jedné řady kostek bez boční opěry. </t>
  </si>
  <si>
    <t>"Přídlažba kolem silničních obrub"</t>
  </si>
  <si>
    <t>"Dvojřádek z žulových kostek"</t>
  </si>
  <si>
    <t>Sil_obruby*2</t>
  </si>
  <si>
    <t>66</t>
  </si>
  <si>
    <t>583801200</t>
  </si>
  <si>
    <t>Výrobky lomařské a kamenické pro komunikace (kostky dlažební, krajníky a obrubníky) kostka dlažební drobná žula (materiálová skupina I/2) vel. 8/10 cm šedá  (1t = cca 5 m2)</t>
  </si>
  <si>
    <t>2043587433</t>
  </si>
  <si>
    <t>Poznámka k položce:
1t = cca 5 m2</t>
  </si>
  <si>
    <t>(Sil_obruby*0,2)/5</t>
  </si>
  <si>
    <t>67</t>
  </si>
  <si>
    <t>916131212</t>
  </si>
  <si>
    <t>Osazení silničního obrubníku betonového se zřízením lože, s vyplněním a zatřením spár cementovou maltou stojatého bez boční opěry, do lože z betonu prostého</t>
  </si>
  <si>
    <t>-1953640618</t>
  </si>
  <si>
    <t>"Obrubník podél ulice Vaškova"</t>
  </si>
  <si>
    <t>82+107</t>
  </si>
  <si>
    <t>Obrubník podél ulice Boženy Němcové"</t>
  </si>
  <si>
    <t>289</t>
  </si>
  <si>
    <t>"obrubník kolem parkoviště na ul. Mahenova"</t>
  </si>
  <si>
    <t>"Obruba kolem parkoviště ul. Vaškova"</t>
  </si>
  <si>
    <t>62,5</t>
  </si>
  <si>
    <t>"Parkoviště podél ulice Boženy Němcové"</t>
  </si>
  <si>
    <t>68</t>
  </si>
  <si>
    <t>592174600</t>
  </si>
  <si>
    <t>Obrubníky betonové a železobetonové chodníkové ABO    2-15    100 x 15 x 25</t>
  </si>
  <si>
    <t>-115979839</t>
  </si>
  <si>
    <t>Sil_obruby*1,02</t>
  </si>
  <si>
    <t>69</t>
  </si>
  <si>
    <t>916231213</t>
  </si>
  <si>
    <t>Osazení chodníkového obrubníku betonového se zřízením lože, s vyplněním a zatřením spár cementovou maltou stojatého s boční opěrou z betonu prostého tř. C 12/15, do lože z betonu prostého téže značky</t>
  </si>
  <si>
    <t>-363515913</t>
  </si>
  <si>
    <t>"obrubník Chodník CHK1-3"</t>
  </si>
  <si>
    <t>105,50</t>
  </si>
  <si>
    <t>"Obrubník chodník CH_F2"61,30</t>
  </si>
  <si>
    <t>"Obrubníky koelm kontejner stání na ul. Mahenova"</t>
  </si>
  <si>
    <t>8,5+14</t>
  </si>
  <si>
    <t>10+2+2</t>
  </si>
  <si>
    <t>"Nahrazení stávajících obrub""</t>
  </si>
  <si>
    <t>70</t>
  </si>
  <si>
    <t>592174170</t>
  </si>
  <si>
    <t>Obrubníky betonové a železobetonové chodníkové Standard        100 x 10 x 25</t>
  </si>
  <si>
    <t>-1254190885</t>
  </si>
  <si>
    <t>"Do ceny jsou započítány i náklady na 2% ztrátné"</t>
  </si>
  <si>
    <t>obrub_novy*1,02</t>
  </si>
  <si>
    <t>71</t>
  </si>
  <si>
    <t>919735112</t>
  </si>
  <si>
    <t>Řezání stávajícího živičného krytu nebo podkladu hloubky přes 50 do 100 mm</t>
  </si>
  <si>
    <t>-207853645</t>
  </si>
  <si>
    <t xml:space="preserve">Poznámka k souboru cen:_x000D_
1. V cenách jsou započteny i náklady na spotřebu vody. </t>
  </si>
  <si>
    <t>"řezání stav. krytu"</t>
  </si>
  <si>
    <t>"ul. Vaškova"10</t>
  </si>
  <si>
    <t>"ul. Boženy němcové"283</t>
  </si>
  <si>
    <t>72</t>
  </si>
  <si>
    <t>938909311</t>
  </si>
  <si>
    <t>Čištění vozovek metením bláta, prachu nebo hlinitého nánosu s odklizením na hromady na vzdálenost do 20 m nebo naložením na dopravní prostředek strojně povrchu podkladu nebo krytu betonového nebo živičného</t>
  </si>
  <si>
    <t>-1187126927</t>
  </si>
  <si>
    <t xml:space="preserve">Poznámka k souboru cen:_x000D_
1. Ceny jsou určeny pro očištění: a) povrchu stávající vozovky, b) povrchu rozestavěné trvalé vozovky, předepíše-li projekt užívat nově zřizovanou vozovku po dobu výstavby ještě před zřízením konečného závěrečného krytu. 2. V cenách nejsou započteny náklady na vodorovnou dopravu odstraněného materiálu, která se oceňuje cenami souboru cen 997 22-15 Vodorovná doprava suti. </t>
  </si>
  <si>
    <t>2648,50</t>
  </si>
  <si>
    <t>73</t>
  </si>
  <si>
    <t>979082213</t>
  </si>
  <si>
    <t>Vodorovná doprava suti po suchu do 1 km</t>
  </si>
  <si>
    <t>775007212</t>
  </si>
  <si>
    <t>bourani_obrubiku_1*0,56</t>
  </si>
  <si>
    <t>Frez_asfalt*0,128</t>
  </si>
  <si>
    <t>chod_predlaz*0,24</t>
  </si>
  <si>
    <t>bour_dlazeb*0,255</t>
  </si>
  <si>
    <t>74</t>
  </si>
  <si>
    <t>979082219</t>
  </si>
  <si>
    <t>Příplatek ZKD 1 km u vodorovné dopravy suti po suchu do 1 km</t>
  </si>
  <si>
    <t>373363015</t>
  </si>
  <si>
    <t>"příplatek za další 14km " Suť*14</t>
  </si>
  <si>
    <t>75</t>
  </si>
  <si>
    <t>998225111</t>
  </si>
  <si>
    <t>Přesun hmot pro pozemní komunikace a letiště s krytem živičným</t>
  </si>
  <si>
    <t>-850250175</t>
  </si>
  <si>
    <t>76</t>
  </si>
  <si>
    <t>R 012</t>
  </si>
  <si>
    <t xml:space="preserve">Výměna betonových obrubníků (schodnic), otlučení zvětralého betonu, reprofilace vhodným mrazuodolným materiálem.Úprava podstupnic a nástupnic vhodným mrazuvzdorným tenkovrstvým materiálem, nátěr zábradlí a výměna zábradlí._x000D_
Jedná se o úpravu dvou schodišť o celkovém počtu stupňů 24 ks (rozměr jednoho stupně: délka 1,5 (2,0 m) m x výška 0,2 m x šířka 0,35 m = celková plocha určená k sanaci (9x1,5x0,35+9x0,2x1,5)+(15x2,0x0,35+15x0,2x2,0)=23,925 m2  schodišťových stupňů. _x000D_
Výměna ohraničujících obrubníků (betonový obrubník chodníkový 1000/250/100 do betonového lože tl. 100 mm, beton del ČSN EN 206-1 C12/15). Celková délky výměny – 2x4,5+2x3 = 15 m (obruby). _x000D_
V rámci úprav schodiště, bude vyměněno stav. ocel zábradlí (v případě že bude zjištěno, že není třeba vyměňovat celé zábradlí bude toto zábradlí pouze natřeno – očištění, odstranění stav. zbytků barvy a nátěr 2x základ + 1x email). Ocelové dvoumadlové zábradlí výšky min. 1,1 m, vzdálenost sloupků max. 1,5 m. Zábradlí bude ukotveno do betonových patek o rozměru 0,4x0,4x0,6 m (beton dle ČSN EN 206-1 C12/15). Povrchová úprava zábradlí 2x základní nátěr + 1x email. Celková délka zábradlí 4,5+4,5+3+3=15 m. _x000D_
</t>
  </si>
  <si>
    <t>soubor</t>
  </si>
  <si>
    <t>917118801</t>
  </si>
  <si>
    <t xml:space="preserve">Výměna betonových obrubníků (schodnic), otlučení zvětralého betonu, reprofilace vhodným mrazuodolným materiálem, </t>
  </si>
  <si>
    <t xml:space="preserve">úprava podstupnic a nástupnic vhodným mrazuvzdorným tenkovrstvým materiálem , nátěr zábradlí. </t>
  </si>
  <si>
    <t>77</t>
  </si>
  <si>
    <t xml:space="preserve">R1 </t>
  </si>
  <si>
    <t>Do ceny jsou započítány veškeré náklady na zřízení a dodváku přístřešku pro kontejnery na komunální odpad (na konci ul. Mahenov a na ul. Boženy Němcové) (materiál, práce atd...) do ceny jsou zahrnuty náklady na výkop, betonáž a osazení betonových patek přístřešku, včetně bednění a teréních úprav po skončení  betonáže. Do ceny jsou zahrnuty nákldy na spojovací prostředky, nátěry a povrchové úpravy přístřešků.</t>
  </si>
  <si>
    <t>-243640296</t>
  </si>
  <si>
    <t>"Ul. Mahenova + Ul. Boženy Němcové"</t>
  </si>
  <si>
    <t>1+1</t>
  </si>
  <si>
    <t>78</t>
  </si>
  <si>
    <t>R2</t>
  </si>
  <si>
    <t>Do ceny jsou započítány veškeré náklady na zřízení a dodváku přístřešku pro kontejnery na separovaný odpoad na konci ul. Mahenova (materiál, práce atd...) do ceny jsou zahrnuty náklady na výkop, betonáž a osazení betonových patek přístřešku, včetně bednění a teréních úprav po skončení  betonáže. Do ceny jsou zahrnuty nákldy na spojovací prostředky, nátěry a povrchové úpravy přístřešků.</t>
  </si>
  <si>
    <t>-361278015</t>
  </si>
  <si>
    <t>997</t>
  </si>
  <si>
    <t>Přesun sutě</t>
  </si>
  <si>
    <t>80</t>
  </si>
  <si>
    <t>997221815</t>
  </si>
  <si>
    <t>Poplatek za uložení stavebního odpadu na skládce (skládkovné) betonového</t>
  </si>
  <si>
    <t>-677456165</t>
  </si>
  <si>
    <t>81</t>
  </si>
  <si>
    <t>997221845</t>
  </si>
  <si>
    <t>Poplatek za uložení stavebního odpadu na skládce (skládkovné) z asfaltových povrchů</t>
  </si>
  <si>
    <t>-172764709</t>
  </si>
  <si>
    <t>SO 401 - Veřejné osvětlení</t>
  </si>
  <si>
    <t>R 1</t>
  </si>
  <si>
    <t>Kompletní stavební úpravy VO (viz. samostatný výkaz výměr)</t>
  </si>
  <si>
    <t>381831752</t>
  </si>
  <si>
    <t>SO 801 - Sadové úpravy</t>
  </si>
  <si>
    <t xml:space="preserve">    998 - Přesun hmot</t>
  </si>
  <si>
    <t>111251111</t>
  </si>
  <si>
    <t>Drcení ořezaných větví strojně - (štěpkování) o průměru větví do 100 mm</t>
  </si>
  <si>
    <t>-686826563</t>
  </si>
  <si>
    <t>"Štěkování větví na místě a jejich následný odvoz na místo určené investorem"</t>
  </si>
  <si>
    <t>"- do areálu Tech. SLužeb Jeseník"</t>
  </si>
  <si>
    <t>24*2</t>
  </si>
  <si>
    <t>112151118</t>
  </si>
  <si>
    <t>Pokácení stromu směrové v celku s odřezáním kmene a s odvětvením průměru kmene  do 900 mm</t>
  </si>
  <si>
    <t>460625512</t>
  </si>
  <si>
    <t>"kácení tromů v rámyi etapy č.II"24</t>
  </si>
  <si>
    <t>112201118</t>
  </si>
  <si>
    <t>Odstranění pařezu v rovině nebo na svahu do 1:5 o průměru pařezu na řezné ploše do 900 mm</t>
  </si>
  <si>
    <t>-469117929</t>
  </si>
  <si>
    <t>162301414</t>
  </si>
  <si>
    <t>Vodorovné přemístění větví, kmenů nebo pařezů s naložením, složením a dopravou do 5000 m kmenů stromů listnatých, průměru do 900 mm</t>
  </si>
  <si>
    <t>-722644787</t>
  </si>
  <si>
    <t>162301424</t>
  </si>
  <si>
    <t>Vodorovné přemístění větví, kmenů nebo pařezů s naložením, složením a dopravou do 5000 m pařezů kmenů, průměru do 900 mm</t>
  </si>
  <si>
    <t>1580485927</t>
  </si>
  <si>
    <t>162301914</t>
  </si>
  <si>
    <t>Vodorovné přemístění větví, kmenů nebo pařezů s naložením, složením a dopravou Příplatek k cenám za každých dalších i započatých 5000 m přes 5000 m kmenů stromů listnatých, o průměru do 900 mm</t>
  </si>
  <si>
    <t>709148459</t>
  </si>
  <si>
    <t>162301924</t>
  </si>
  <si>
    <t>Vodorovné přemístění větví, kmenů nebo pařezů s naložením, složením a dopravou Příplatek k cenám za každých dalších i započatých 5000 m přes 5000 m pařezů kmenů, průměru do 900 mm</t>
  </si>
  <si>
    <t>-502885222</t>
  </si>
  <si>
    <t>Vodorovné přemístění výkopku nebo sypaniny po suchu na obvyklém dopravním prostředku, bez naložení výkopku, avšak se složením bez rozhrnutí z horniny tř. 1 až 4 na vzdálenost přes 4 000 do 5 000 m</t>
  </si>
  <si>
    <t>-1788735089</t>
  </si>
  <si>
    <t xml:space="preserve">Poznámka k souboru cen:_x000D_
1. Ceny nelze použít, předepisuje-li projekt přemístit výkopek na místo nepřístupné obvyklým dopravním prostředkům; toto přemístění se oceňuje individuálně. 2. V cenách jsou započteny i náhrady za jízdu loženého vozidla v terénu ve výkopišti nebo na násypišti. 3. V cenách nejsou započteny náklady na rozhrnutí výkopku na násypišti; toto rozhrnutí se oceňuje cenami souboru cen 171 . 0- . . Uložení sypaniny do násypů a 171 20-1201Uložení sypaniny na skládky. 4. Je-li na dopravní dráze pro vodorovné přemístění nějaká překážka, pro kterou je nutno překládat výkopek z jednoho obvyklého dopravního prostředku na jiný obvyklý dopravní prostředek, oceňuje se toto lomené vodorovné přemístění výkopku v každém úseku samostatně příslušnou cenou tohoto souboru cen a překládání výkopku cenami souboru cen 167 10-3 . Nakládání neulehlého výkopku z hromad s ohledem na ustanovení pozn. číslo 5. 5. Přemísťuje-li se výkopek z dočasných skládek vzdálených do 50 m, neoceňuje se nakládání výkopku, i když se provádí. Toto ustanovení neplatí, vylučuje-li projekt použití dozeru. 6. V cenách vodorovného přemístění sypaniny nejsou započteny náklady na dodávku materiálu, tyto se oceňují ve specifikaci. </t>
  </si>
  <si>
    <t>"Dovoz ornice z mezideponie"</t>
  </si>
  <si>
    <t>150*0,15</t>
  </si>
  <si>
    <t>Nakládání, skládání a překládání neulehlého výkopku nebo sypaniny nakládání, množství do 100 m3, z hornin tř. 1 až 4</t>
  </si>
  <si>
    <t>1152803671</t>
  </si>
  <si>
    <t xml:space="preserve">Poznámka k souboru cen:_x000D_
1. Ceny -1101, -1151, -1102, -1152, -1103, -1153, jsou určeny pro nakládání, skládání a překládání na obvyklý nebo z obvyklého dopravního prostředku. Pro nakládání z lodi nebo na loď jsou určeny ceny -1105 a -1155. 2. Ceny -1105 a -1155 jsou určeny pro nakládání, překládání a vykládání na vzdálenost a) do 20 m vodorovně; vodorovná vzdálenost se měří od těžnice lodi k těžnici druhé lodi, nebo k těžišti hromady na břehu nebo k těžišti dopravního prostředku na suchu, b) do 4 m svisle; svislá vzdálenost se měří od pracovní hladiny vody k úrovni srovna- ného terénu v místě hromady nebo v místě dopravní plochy pro dopravní prostředek na suchu. Uvedenou svislou vzdálenost 4 m lze zvětšit, a to nejvýše do 6 m, jestliže je vodorovná vzdálenost uvedená v bodu a) kratší než 20 m nejméně o trojnásobek zvětšení výšky přes 4 m. 3. Množství měrných jednotek se určí v rostlém stavu horniny. </t>
  </si>
  <si>
    <t>"Nakládání ornice pro zpětný dovoz"</t>
  </si>
  <si>
    <t>181301102</t>
  </si>
  <si>
    <t>Rozprostření a urovnání ornice v rovině nebo ve svahu sklonu do 1:5 při souvislé ploše do 500 m2, tl. vrstvy přes 100 do 150 mm</t>
  </si>
  <si>
    <t>-639418621</t>
  </si>
  <si>
    <t xml:space="preserve">Poznámka k souboru cen:_x000D_
1. V ceně jsou započteny i náklady na případné nutné přemístění hromad nebo dočasných skládek na místo spotřeby ze vzdálenosti do 30 m. 2. V ceně nejsou započteny náklady na získání ornice; toto získání se oceňuje cenami souboru cen 121 10-11 Sejmutí ornice. 3. Případné nakládání ornice, v souvislosti s pozn. č. 3 se oceňuje cenami souboru cen 167 10-11 Nakládání, skládání a překládání neulehlého výkopku nebo sypaniny. 4. Jsou-li hromady nebo dočasné skládky ornice umístěny podle projektu ve vzdálenosti přes 30 m od místa spotřeby, oceňuje se její přemístění cenami souboru cen 162 . 0-1 . Vodorovné přemístění výkopku, přičemž se vzdálenost 30 m, uvedená v popisu cen, neodečítá. </t>
  </si>
  <si>
    <t>150</t>
  </si>
  <si>
    <t>181411131</t>
  </si>
  <si>
    <t>Založení trávníku na půdě předem připravené plochy do 1000 m2 výsevem včetně utažení parkového v rovině nebo na svahu do 1:5</t>
  </si>
  <si>
    <t>-1748695487</t>
  </si>
  <si>
    <t xml:space="preserve">Poznámka k souboru cen:_x000D_
1. V cenách jsou započteny i náklady na pokosení, naložení a odvoz odpadu do 20 km se složením. 2. V cenách -1161 až -1164 nejsou započteny i náklady na zatravňovací textilii. 3. V cenách nejsou započteny náklady na: a) přípravu půdy, b) travní semeno, tyto náklady se oceňují ve specifikaci, c) vypletí a zalévání; tyto práce se oceňují cenami části C02 souborů cen 185 80-42 Vypletí a 185 80-43 Zalití rostlin vodou, d) srovnání terénu, tyto práce se oceňují souborem cen 181 1.-..Plošná úprava terénu. 4. V cenách o sklonu svahu přes 1:1 jsou uvažovány podmínky pro svahy běžně schůdné; bez použití lezeckých technik. V případě použití lezeckých technik se tyto náklady oceňují individuálně. </t>
  </si>
  <si>
    <t>"Zatravnění ploch"</t>
  </si>
  <si>
    <t>Osiva pícnin směsi travní balení obvykle 25 kg parková</t>
  </si>
  <si>
    <t>1712753990</t>
  </si>
  <si>
    <t>150*0,015 'Přepočtené koeficientem množství</t>
  </si>
  <si>
    <t>183101315</t>
  </si>
  <si>
    <t>Hloubení jamek pro vysazování rostlin v zemině tř.1 až 4 s výměnou půdy z 100% v rovině nebo na svahu do 1:5, objemu přes 0,125 do 0,40 m3</t>
  </si>
  <si>
    <t>CS ÚRS 2014 02</t>
  </si>
  <si>
    <t>-63850396</t>
  </si>
  <si>
    <t xml:space="preserve">Poznámka k souboru cen:_x000D_
1. V cenách jsou započteny i náklady na případné naložení přebytečných výkopků na dopravní prostředek, odvoz na vzdálenost do 20 km a složení výkopků. 2. V cenách nejsou započteny náklady na: a) substrát, tyto náklady se oceňují ve specifikaci, b) uložení odpadu na skládku. 3. V cenách o sklonu svahu přes 1:1 jsou uvažovány podmínky pro svahy běžně schůdné; bez použití lezeckých technik. V případě použití lezeckých technik se tyto náklady oceňují individuálně. </t>
  </si>
  <si>
    <t>"Jamky pro výsadbu keřů"</t>
  </si>
  <si>
    <t>"na ploše  - bude vysazeno 2ks soliterních keřů"</t>
  </si>
  <si>
    <t>2*(0,8*0,8*0,4)</t>
  </si>
  <si>
    <t>R04-1</t>
  </si>
  <si>
    <t>Kůrový substrát (fermentovaná kůra) v poměru 2 : 1.</t>
  </si>
  <si>
    <t>1104158737</t>
  </si>
  <si>
    <t>R04-2</t>
  </si>
  <si>
    <t>Rozpusté zásobní hnojivo  v dávce 300g/keř.</t>
  </si>
  <si>
    <t>-1896573288</t>
  </si>
  <si>
    <t>2*0,3</t>
  </si>
  <si>
    <t>183101323</t>
  </si>
  <si>
    <t>Hloubení jamek pro vysazování rostlin v zemině tř.1 až 4 s výměnou půdy z 100% v rovině nebo na svahu do 1:5, objemu přes 2,00 do 3,00 m3</t>
  </si>
  <si>
    <t>-781233382</t>
  </si>
  <si>
    <t xml:space="preserve">"Náhardní výsadba bude vysazena do jamek </t>
  </si>
  <si>
    <t>o rozměru 1,8 m a hloubce 0,7m"</t>
  </si>
  <si>
    <t>R02-1</t>
  </si>
  <si>
    <t>Kvalitní podornice se štěrkopískem v poměru 3 : 1</t>
  </si>
  <si>
    <t>-453812377</t>
  </si>
  <si>
    <t>"Spodní vrstva výpně jámy pro zasazení stromů"</t>
  </si>
  <si>
    <t>1,134*9</t>
  </si>
  <si>
    <t>R02-2</t>
  </si>
  <si>
    <t>Ornice smíchanou s kůrovým substrátem v poměru 2 : 1</t>
  </si>
  <si>
    <t>2112312490</t>
  </si>
  <si>
    <t>"Horní vrstva výplně jámy pro vysazené stromy"</t>
  </si>
  <si>
    <t>R02-3</t>
  </si>
  <si>
    <t>Do stěny jámy bude uložena závlahová sonda ( perforovaná hadice , průměr 80mm ). Sonda bude uložena mezi horní a spodní vrstvu. Oba konce sondy budou vyústěny nad terén a po zamulčování seříznuté do úrovně terénu. Sonda se zasype hrubším makadamem  (zrnitost 8 – 16 mm ), aby se zabránilo vysýchání kořenů.</t>
  </si>
  <si>
    <t>281900349</t>
  </si>
  <si>
    <t>R02-4</t>
  </si>
  <si>
    <t>Dlouhodobě rozpustné zásobní hnojivo (dávka 500g/strom).</t>
  </si>
  <si>
    <t>-732892317</t>
  </si>
  <si>
    <t>9*0,5</t>
  </si>
  <si>
    <t>184102117</t>
  </si>
  <si>
    <t>Výsadba dřeviny s balem do předem vyhloubené jamky se zalitím v rovině nebo na svahu do 1:5, při průměru balu přes 800 do 1000 mm</t>
  </si>
  <si>
    <t>-1201403886</t>
  </si>
  <si>
    <t xml:space="preserve">Poznámka k souboru cen:_x000D_
1. Ceny lze použít i pro dřeviny pěstované v nádobách. 2. V cenách nejsou započteny náklady na vysazované dřeviny, tyto se oceňují ve specifikaci. 3. V cenách o sklonu svahu přes 1:1 jsou uvažovány podmínky pro svahy běžně schůdné; bez použití lezeckých technik. V případě použití lezeckých technik se tyto náklady oceňují individuálně. </t>
  </si>
  <si>
    <t>R05-2</t>
  </si>
  <si>
    <t>dřeviny okrasné listnaté Habr obecný /Carpinus betulus/ 150 - 200 cm     ZB</t>
  </si>
  <si>
    <t>-796498924</t>
  </si>
  <si>
    <t>R05-4</t>
  </si>
  <si>
    <t>dřeviny okrasné jehličnaté orovice vejmutovka /Pinus strobus/ 80 - 100 cm        KK</t>
  </si>
  <si>
    <t>-1256700312</t>
  </si>
  <si>
    <t>R05-5</t>
  </si>
  <si>
    <t>dřeviny okrasné listnaté Okrasná jabloň (Malus royalty) 150 - 200 cm     ZB</t>
  </si>
  <si>
    <t>72644799</t>
  </si>
  <si>
    <t>026504970</t>
  </si>
  <si>
    <t>dřeviny okrasné listnaté Jírovec maďal (Aesculus hippocastanum) 1,5 m      prost, podřez.</t>
  </si>
  <si>
    <t>-1818763833</t>
  </si>
  <si>
    <t>184102211</t>
  </si>
  <si>
    <t>Výsadba keře bez balu do předem vyhloubené jamky se zalitím v rovině nebo na svahu do 1:5 výšky do 1 m v terénu</t>
  </si>
  <si>
    <t>-802205967</t>
  </si>
  <si>
    <t xml:space="preserve">Poznámka k souboru cen:_x000D_
1. Ceny lze použít i pro výsadbu růží. 2. V cenách nejsou započteny náklady na vysazované dřeviny, tyto se oceňují ve specifikaci. 3. Výška keře se měří před sestřižením. 4. V cenách o sklonu svahu přes 1:1 jsou uvažovány podmínky pro svahy běžně schůdné; bez použití lezeckých technik. V případě použití lezeckých technik se tyto náklady oceňují individuálně. </t>
  </si>
  <si>
    <t>R06-3</t>
  </si>
  <si>
    <t>Hloh (Crataegus)</t>
  </si>
  <si>
    <t>-1610324768</t>
  </si>
  <si>
    <t>184215132</t>
  </si>
  <si>
    <t>Ukotvení dřeviny kůly třemi kůly, délky přes 1 do 2 m</t>
  </si>
  <si>
    <t>1657360228</t>
  </si>
  <si>
    <t xml:space="preserve">Poznámka k souboru cen:_x000D_
1. V cenách jsou započteny i náklady na ochranu proti poškození kmene v místě vzepření. 2. V cenách nejsou započteny náklady na dodání kůlů, tyto se oceňují ve specifikaci. 3. Ceny jsou určeny pro ukotvení dřevin kůly o průměru do 100 mm. </t>
  </si>
  <si>
    <t>"Ukotvení stromů kůly"</t>
  </si>
  <si>
    <t>R03-1</t>
  </si>
  <si>
    <t>Stromy budou po osovém a výškovém vyrovnání fixovány min. 3 kůly osazené zešikma do dna výsadbové jámy, kůly musí být tlakově impregnované proti hnilobám, výška kůlů nad terénem musí být min. 2m, dřevina ke kůlům  bude dostatečně upevněna kokosovým úvazkem nebo širokým textilním popruhem. Kůly budou osazeny uvnitř výsadbové jámy, aby bylo možné provádět  mechanizované kosení trávníku.</t>
  </si>
  <si>
    <t>-796554696</t>
  </si>
  <si>
    <t>998</t>
  </si>
  <si>
    <t>Přesun hmot</t>
  </si>
  <si>
    <t>998231311</t>
  </si>
  <si>
    <t>Přesun hmot pro sadovnické a krajinářské úpravy dopravní vzdálenost do 5000 m</t>
  </si>
  <si>
    <t>1880199460</t>
  </si>
  <si>
    <t>SO 901 - Plochy pro denní rekreaci obyvatel</t>
  </si>
  <si>
    <t>936104211</t>
  </si>
  <si>
    <t>Montáž odpadkového koše do betonové patky (do ceny jsou započítány veškeré náklady na montáž a osazení košů, včetně odvozů a všech poplatků)_x000D_
_x000D_
Odpadkový koš se stříškou_x000D_
ocelové tělo, opláštění dřevěnými lamelami, popelník s nerezovým zhášečem cigaret; 70l_x000D_
_x000D_
Varianty:tropické dřevo_x000D_
Charakter konstrukce:			ocelová konstrukce s dřevěnými lamelami připojenými pomocí šroubových spojů z nerezu_x000D_
Povrchová úprava:			ocelová konstrukce je opatřena ochrannou vrstvou zinku a práškovým vypalovacím lakem_x000D_
Nosná kostra: 				svařenec z výpalků z ocelového plechu tloušťky 4 mm a ocelové trubky 102 × 3,6 mm_x000D_
Opláštění:				28 lamel z masivního dřeva obdélníkového průřezu 35 × 20 mm_x000D_
Vnitřní nádoba:				ohýbaný pozinkovaný plech tloušťky 0,8 mm, objem 70 l_x000D_
Další vybavení:				nerezový zhášeč cigaret a popelník vestavěný ve vnitřní nádobě, objem 0,5 l_x000D_
zámek s trojhranem 9 mm_x000D_
Kotvení:					kotvení pod dlažbu nebo ve zhutněném terénu do betonového základu pomocí závitových tyčí M16_x000D_
Všechny prvky městského mobiliáře musí být řádně ukotveny podle podkladů výrobce, v opačném případě hrozí při neopatrném užívání převrhnutí výrobku, za jehož následky nenese výrobce žádnou odpovědnost._x000D_
Hmotnost:				44 kg_x000D_
Opce:					jiná než standardní barva</t>
  </si>
  <si>
    <t>-1042307530</t>
  </si>
  <si>
    <t xml:space="preserve">Poznámka k souboru cen:_x000D_
1. V ceně-4211 jsou započteny i náklady na zemní práce. 2. V cenách -4212 a -4213 jsou započteny i náklady na upevňovací materiál. 3. V cenách nejsou započteny náklady na dodání odpadkového koše, tyto se oceňují ve specifikaci. </t>
  </si>
  <si>
    <t>"Koše na odpadky rozmístěné podél chodníků a zpevněných ploch Etapy II. a v klidovém zákoutí"</t>
  </si>
  <si>
    <t>"Přesné umístění jednotlivých košů bude upřesněno investorem při stavbě"</t>
  </si>
  <si>
    <t>R 005</t>
  </si>
  <si>
    <t>Odpadkové koše s oběmem min. 70l</t>
  </si>
  <si>
    <t>-93362752</t>
  </si>
  <si>
    <t>936124112</t>
  </si>
  <si>
    <t xml:space="preserve">Montáž lavičky parkové stabilní se zabetonováním noh, Do ceny jsou započítány veškeré náklady na osazení lavičkek._x000D_
Do ceny jsou započítány i náklady na odstranění stávajííc lavičky a její odvoz na skládku (včetně případného poplatku za uložení na skládku), v případě že se bude jednat o výměnu lavičky. _x000D_
_x000D_
Montáž lavičky parkové stabilní se zabetonováním noh, Do ceny jsou započítány veškeré náklady na osazení lavičkek, jejich dodávku a ukotvení._x000D_
Do ceny jsou započítány i náklady na odstranění stávajííc lavičky a její odvoz na skládku (včetně případného poplatku za uložení na skládku), v případě že se bude jednat o výměnu lavičky. _x000D_
_x000D_
Zinkovaná ocelová nosná kostra opatřena práškovým vypalovacím lakem. Sedák i opěradlo tvoří desky z masivního dřeva nebo úzké lamely ze stejného materiálu, jež jsou skrytě a přitom pevně spojeny s nosnou kostrou, nebo rošt z ocelových či nerezových kulatin. Všechny čtyři nohy lze elegantně kotvit do podkladu._x000D_
_x000D_
Lavička s opěradlem délky 1,5 m_x000D_
_x000D_
Varianty:	tropické dřevo_x000D_
Charakter konstrukce:			ocelová konstrukce spojená s dřevěnými deskami pomocí šroubových spojů z nerezu_x000D_
Povrchová úprava:			ocelová konstrukce bočnic je opatřena ochrannou vrstvou zinku a práškovým vypalovacím lakem_x000D_
Nosná kostra: 				dvě bočnice svařené z ocelových trubek čtvercového profilu 40 × 40 mm a 20 × 20 mm a výpalků z ocelového plechu tloušťky 5 mm_x000D_
Sedák:					3 desky z masivního dřeva obdélníkového průřezu (110x33 mm) délky 1418 mm_x000D_
Opěradlo:				2 desky z masivního dřeva obdélníkového průřezu (110 x 33mm) délky 1500 mm_x000D_
Kotvení:					kotvení pod dlažbu do betonového základu pomocí závitových tyčí M8_x000D_
Všechny prvky městského mobiliáře musí být řádně ukotveny podle podkladů výrobce, v opačném případě hrozí při neopatrném užívání převrhnutí výrobku, za jehož následky nenese výrobce žádnou odpovědnost._x000D_
Hmotnost:				31 kg_x000D_
Opce:					jiná než standardní barva_x000D_
</t>
  </si>
  <si>
    <t>-2066430712</t>
  </si>
  <si>
    <t xml:space="preserve">Poznámka k souboru cen:_x000D_
1. V cenách -4111 a -4112 jsou započteny i náklady na zemní práce s odhozem výkopku na vzdálenost do 3 m. 2. V cenách nejsou započteny náklady na: a) vysekání otvorů pro osazení noh do stávajících konstrukcí; tyto práce se oceňují cenami souboru cen 974 04-25 Vysekání rýh částí B01 katalogu 801-3 Budovy a haly – bourání konstrukcí, b) dodání lavičky, tyto se oceňují ve specifikaci, c) odklizení výkopku, tyto se oceňují cenami části A 01 katalogu 800-1 Zemní práce. </t>
  </si>
  <si>
    <t>"Zřízení laviček, případná výměna stávaících v rámci etapy č.II a v klidových zákoutích"</t>
  </si>
  <si>
    <t>"jednotlivé umístění laviček bude upřesněno při realizaci stavby investorem"</t>
  </si>
  <si>
    <t>R 006</t>
  </si>
  <si>
    <t>Do ceny jsou započítány i náklady na dodání laviček.</t>
  </si>
  <si>
    <t>1709598274</t>
  </si>
  <si>
    <t>R001</t>
  </si>
  <si>
    <t>Do ceny jsou započítány veškeré náklady na osazení lavičky (výkop pro patky, zabetonování patek, odvozy, uložení na skládky, manipulace v rámci stvaby atd.)_x000D_
Označení:	 Stromová lavice_x000D_
_x000D_
Popis_x000D_
Lavice ke staršímu nebo nově vysazenému stromu._x000D_
Sedáky i opěradla z hranolů 95 x 45 mm, podstavce_x000D_
z profilu 95 x 95 mm. Tlakově impregnovaný severský_x000D_
smrk, na přání tenkovrstvá lazura v odstínu dřeva._x000D_
Kotvení žárově pozinkovanými ocelovými prvky_x000D_
do malé betonové patky, která slouží pouze jako_x000D_
podpěra. Velikost patky podle možností s ohledem na_x000D_
kořeny stromu (zámrzná hloubka)._x000D_
Maximální průměr kmene stromu je 90 cm._x000D_
Detaily_x000D_
Rozměry (d x š x v):_x000D_
2,4 x 2,1 x 0,85 m_x000D_
Způsob dodání:_x000D_
montáž na místě_x000D_
Připevnění:_x000D_
zabetonováním</t>
  </si>
  <si>
    <t>1098044024</t>
  </si>
  <si>
    <t>"Stromové lavičky v klidových zákoutích"</t>
  </si>
  <si>
    <t>R001-1</t>
  </si>
  <si>
    <t>Stromová lavička</t>
  </si>
  <si>
    <t>876901175</t>
  </si>
  <si>
    <t>"Dodávky stromové lavičky"</t>
  </si>
  <si>
    <t>VRN - Vedlejší rozpočtové náklady</t>
  </si>
  <si>
    <t>HSV - HSV</t>
  </si>
  <si>
    <t xml:space="preserve">    ORN - Ostatní rozpočtové náklady</t>
  </si>
  <si>
    <t xml:space="preserve">    VRN1 - Průzkumné, geodetické a projektové práce</t>
  </si>
  <si>
    <t>ORN</t>
  </si>
  <si>
    <t>Ostatní rozpočtové náklady</t>
  </si>
  <si>
    <t>ORN 1</t>
  </si>
  <si>
    <t>Hlavní tituly průvodních činností a nákladů průzkumné, geodetické a projektové práce geodetické práce</t>
  </si>
  <si>
    <t>komplet</t>
  </si>
  <si>
    <t>1024</t>
  </si>
  <si>
    <t>-595301003</t>
  </si>
  <si>
    <t>ORN 10</t>
  </si>
  <si>
    <t>Zajištění souhlasů se zvláštním užíváním komunikací.</t>
  </si>
  <si>
    <t>kompl</t>
  </si>
  <si>
    <t>684682771</t>
  </si>
  <si>
    <t>ORN 11</t>
  </si>
  <si>
    <t>Zajištění veškerých předepsaných atestů, zkoušek a revizí dle příslušných norem a dalších předpisů a nařízení platných v ČR, kterými bude prokázáno dosažení předepsané kvality a parametrů dokončeného díla  a které nejsou obsaženy v položkovém seznamu prací.</t>
  </si>
  <si>
    <t>-1032079906</t>
  </si>
  <si>
    <t>ORN 12</t>
  </si>
  <si>
    <t>Evidence likvidace odpadů ve stanoveném rozsahu dle zákona č. 185/2001 Sb., o odpadech, v platném znění</t>
  </si>
  <si>
    <t>-878694945</t>
  </si>
  <si>
    <t>ORN 13</t>
  </si>
  <si>
    <t xml:space="preserve">řed zahájením prací spolupráce s koordinátorem bezpečnosti a ochrany zdraví při práci na staveništi /zajišťuje stavebník/ a vypracování plánu bezpečnosti a ochrany zdraví při práci na staveništi dle aktuálních skutečností. </t>
  </si>
  <si>
    <t>740191778</t>
  </si>
  <si>
    <t>ORN 14</t>
  </si>
  <si>
    <t xml:space="preserve">Fotodokumentace celkového průběhu výstavby, včetně zajištění fotodokumentace veškerých konstrukcí, které budou v průběhu výstavby skryty nebo zakryty. Zajištění fotodokumentace stávajícího stavu přístupových komunikací. </t>
  </si>
  <si>
    <t>533971557</t>
  </si>
  <si>
    <t>ORN 15</t>
  </si>
  <si>
    <t>Účast zhotovitele na kontrolních prohídkách, zkouškách, předání a převzetí díla nebo jeho částí, kolaudaci stavby včetně koordinační a kompletační činnosti podkladů celé stavby. Součinnost při zajištění všech kolaudačních souhlasů, povinnosti vyplívající v souvislosti s předáním a převzetím díla nebo jeho části.</t>
  </si>
  <si>
    <t>2129518200</t>
  </si>
  <si>
    <t>ORN 16</t>
  </si>
  <si>
    <t>Uvedení dotčených stávajících zelených ploch do původního stavu - vegetační úpravy ohumusováním tl. 50 mm, osetím trávou, zaválcováním, závlaha.</t>
  </si>
  <si>
    <t>1801671980</t>
  </si>
  <si>
    <t>ORN 17</t>
  </si>
  <si>
    <t>Náklady zhotovitele spojené s pojištěním proti škodám způsobených jeho činností při výstavbě včetně pojištění díla proti všem možným rizikům (živly, krádež, atd.) po dobu výstavby až do celkové hodnoty díla. Rozsah a podmínky pojištění dle SoD.</t>
  </si>
  <si>
    <t>-917119673</t>
  </si>
  <si>
    <t>ORN 18</t>
  </si>
  <si>
    <t>Náklady spojené se zabezpečením a poskytnutím zajišťovacích bankovních záruk  v rozsahu dle SoD.</t>
  </si>
  <si>
    <t>466149875</t>
  </si>
  <si>
    <t>ORN 2</t>
  </si>
  <si>
    <t>Zpracování havarijního plánu dle §39 odst. 2. písm. a) zákona č. 254/2001 Sb. po dobu výstavby.</t>
  </si>
  <si>
    <t>-666422036</t>
  </si>
  <si>
    <t>ORN 3</t>
  </si>
  <si>
    <t>Náklady na vypracování potřebné dokumentace pro provoz staveniště z hlediska požární ochrany (požární řád a poplachová směrnice) a z hlediska provozu staveniště (provozně dopravní řád).</t>
  </si>
  <si>
    <t>1404889557</t>
  </si>
  <si>
    <t>ORN 4</t>
  </si>
  <si>
    <t>Zajištění publicity dle poskytovatele dotace - instalace informační tabule. Výrobu si zajišťuje zadavatel.</t>
  </si>
  <si>
    <t>-867565595</t>
  </si>
  <si>
    <t>ORN 5</t>
  </si>
  <si>
    <t>Geodetické zaměření skutečného provedení díla včetně výškopisu a polohopisu a nově položených IS, v rozsahu nezbytném pro zápis změn do katastru nemovitostí.</t>
  </si>
  <si>
    <t>367080847</t>
  </si>
  <si>
    <t>ORN 6</t>
  </si>
  <si>
    <t>Pořízení geometrických plánů  včetně zajištění odsouhlasení příslušným katastrálním úřadem.</t>
  </si>
  <si>
    <t>285669403</t>
  </si>
  <si>
    <t>ORN 7</t>
  </si>
  <si>
    <t>Vytýčení stávajících inženýrských sítí a objektů, jejich ochrana po dobu výstavby, případná aktualizace příslušných vyjádření správců sítí.</t>
  </si>
  <si>
    <t>312716238</t>
  </si>
  <si>
    <t>ORN 8</t>
  </si>
  <si>
    <t>Dopravně inženýrská opatření po dobu stavby  - zajištění povolení zvláštního užívání komunikací a povolení uzavírek komunikací dotčených stavbou, včetně projednání s ODSH a  Policií ČR. Zajištění zřízení a likvidace dopravního značení - dodání dopravních značek a jejich rozmisťování a přemisťování a údržba v průběhu výstavby.</t>
  </si>
  <si>
    <t>-1643877635</t>
  </si>
  <si>
    <t>ORN 9</t>
  </si>
  <si>
    <t>Čištění přilehlých komunikací a prostor dotčených výstavbou.</t>
  </si>
  <si>
    <t>-867456671</t>
  </si>
  <si>
    <t>VRN1</t>
  </si>
  <si>
    <t>Průzkumné, geodetické a projektové práce</t>
  </si>
  <si>
    <t>-429763614</t>
  </si>
  <si>
    <t>"do ceny jsou započítány náklady na vytyčení stavby"</t>
  </si>
  <si>
    <t xml:space="preserve"> Náklady se zřízením přípojek energií k objektům zařízení staveniště, vybudování případných měřících odběrných míst a zřízení, případná příprava území pro objekty zařízení staveniště a vlastní vybudování objektů zařízení staveniště, náklady spojené s předáním a převzetím staveniště. </t>
  </si>
  <si>
    <t>-650332166</t>
  </si>
  <si>
    <t xml:space="preserve"> Vybavení objektů zařízení staveniště, náklady na energie spotřebované dodavatelem v rámci provozu zařízení staveniště, osvětlení staveniště, náklady na potřebný úklid v prostorách zařízení staveniště, náklady na nutnou údržbu a opravy na objektech zařízení staveniště a na přípojkách energií.</t>
  </si>
  <si>
    <t>-1901748064</t>
  </si>
  <si>
    <t xml:space="preserve">Do této položky patří odstranění objektů zařízení staveniště včetně přípojek energií a jejich odvoz. Položka zahrnuje i náklady na úpravu povrchů po odstranění zařízení staveniště a úklid ploch, na kterých bylo zařízení staveniště provozováno. </t>
  </si>
  <si>
    <t>-176570622</t>
  </si>
  <si>
    <t>"Cena zahrnuje náklady na pořízení fotodokumentace průběhu</t>
  </si>
  <si>
    <t>výstavby"</t>
  </si>
  <si>
    <t>Zajištění oplocení prostoru ZS po dobu výstavby, montáž a demontáž.</t>
  </si>
  <si>
    <t>1208129304</t>
  </si>
  <si>
    <t xml:space="preserve">Zajištění ostrahy stavby a staveniště po dobu realizace stavby.  </t>
  </si>
  <si>
    <t>kopml</t>
  </si>
  <si>
    <t>975506539</t>
  </si>
  <si>
    <t>Zřízení všech potřebných dočasných přístupů a příjezdů včetně jejich následného odstranění.</t>
  </si>
  <si>
    <t>-583673583</t>
  </si>
  <si>
    <t>Dílenská dokumentace</t>
  </si>
  <si>
    <t>-634730796</t>
  </si>
  <si>
    <t>"Náklady na vyhotovení dílenské dokumenatce přístřešků pro kontejnery"</t>
  </si>
  <si>
    <t>Struktura údajů, formát souboru a metodika pro zpracování</t>
  </si>
  <si>
    <t>Struktura</t>
  </si>
  <si>
    <t>Soubor je složen ze záložky Rekapitulace stavby a záložek s názvem soupisu prací pro jednotlivé objekty ve formátu XLSX. Každá ze záložek přitom obsahuje</t>
  </si>
  <si>
    <t>ještě samostatné sestavy vymezené orámovaním a nadpisem sestavy.</t>
  </si>
  <si>
    <r>
      <rPr>
        <i/>
        <sz val="9"/>
        <rFont val="Trebuchet MS"/>
        <charset val="238"/>
      </rPr>
      <t xml:space="preserve">Rekapitulace stavby </t>
    </r>
    <r>
      <rPr>
        <sz val="9"/>
        <rFont val="Trebuchet MS"/>
        <charset val="238"/>
      </rPr>
      <t>obsahuje sestavu Rekapitulace stavby a Rekapitulace objektů stavby a soupisů prací.</t>
    </r>
  </si>
  <si>
    <r>
      <rPr>
        <sz val="8"/>
        <rFont val="Trebuchet MS"/>
        <charset val="238"/>
      </rPr>
      <t xml:space="preserve">V sestavě </t>
    </r>
    <r>
      <rPr>
        <b/>
        <sz val="9"/>
        <rFont val="Trebuchet MS"/>
        <charset val="238"/>
      </rPr>
      <t>Rekapitulace stavby</t>
    </r>
    <r>
      <rPr>
        <sz val="9"/>
        <rFont val="Trebuchet MS"/>
        <charset val="238"/>
      </rPr>
      <t xml:space="preserve"> jsou uvedeny informace identifikující předmět veřejné zakázky na stavební práce, KSO, CC-CZ, CZ-CPV, CZ-CPA a rekapitulaci </t>
    </r>
  </si>
  <si>
    <t>celkové nabídkové ceny uchazeče.</t>
  </si>
  <si>
    <r>
      <rPr>
        <sz val="8"/>
        <rFont val="Trebuchet MS"/>
        <charset val="238"/>
      </rPr>
      <t xml:space="preserve">V sestavě </t>
    </r>
    <r>
      <rPr>
        <b/>
        <sz val="9"/>
        <rFont val="Trebuchet MS"/>
        <charset val="238"/>
      </rPr>
      <t>Rekapitulace objektů stavby a soupisů prací</t>
    </r>
    <r>
      <rPr>
        <sz val="9"/>
        <rFont val="Trebuchet MS"/>
        <charset val="238"/>
      </rPr>
      <t xml:space="preserve"> je uvedena rekapitulace stavebních objektů, inženýrských objektů, provozních souborů,</t>
    </r>
  </si>
  <si>
    <t>vedlejších a ostatních nákladů a ostatních nákladů s rekapitulací nabídkové ceny za jednotlivé soupisy prací. Na základě údaje Typ je možné</t>
  </si>
  <si>
    <t>identifikovat, zda se jedná o objekt nebo soupis prací pro daný objekt:</t>
  </si>
  <si>
    <t>Stavební objekt pozemní</t>
  </si>
  <si>
    <t>ING</t>
  </si>
  <si>
    <t>Stavební objekt inženýrský</t>
  </si>
  <si>
    <t>PRO</t>
  </si>
  <si>
    <t>Provozní soubor</t>
  </si>
  <si>
    <t>VON</t>
  </si>
  <si>
    <t>Vedlejší a ostatní náklady</t>
  </si>
  <si>
    <t>OST</t>
  </si>
  <si>
    <t>Ostatní</t>
  </si>
  <si>
    <t>Soupis</t>
  </si>
  <si>
    <t>Soupis prací pro daný typ objektu</t>
  </si>
  <si>
    <r>
      <rPr>
        <i/>
        <sz val="9"/>
        <rFont val="Trebuchet MS"/>
        <charset val="238"/>
      </rPr>
      <t xml:space="preserve">Soupis prací </t>
    </r>
    <r>
      <rPr>
        <sz val="9"/>
        <rFont val="Trebuchet MS"/>
        <charset val="238"/>
      </rPr>
      <t>pro jednotlivé objekty obsahuje sestavy Krycí list soupisu, Rekapitulace členění soupisu prací, Soupis prací. Za soupis prací může být považován</t>
    </r>
  </si>
  <si>
    <t>i objekt stavby v případě, že neobsahuje podřízenou zakázku.</t>
  </si>
  <si>
    <r>
      <rPr>
        <b/>
        <sz val="9"/>
        <rFont val="Trebuchet MS"/>
        <charset val="238"/>
      </rPr>
      <t>Krycí list soupisu</t>
    </r>
    <r>
      <rPr>
        <sz val="9"/>
        <rFont val="Trebuchet MS"/>
        <charset val="238"/>
      </rPr>
      <t xml:space="preserve"> obsahuje rekapitulaci informací o předmětu veřejné zakázky ze sestavy Rekapitulace stavby, informaci o zařazení objektu do KSO, </t>
    </r>
  </si>
  <si>
    <t>CC-CZ, CZ-CPV, CZ-CPA a rekapitulaci celkové nabídkové ceny uchazeče za aktuální soupis prací.</t>
  </si>
  <si>
    <r>
      <rPr>
        <b/>
        <sz val="9"/>
        <rFont val="Trebuchet MS"/>
        <charset val="238"/>
      </rPr>
      <t>Rekapitulace členění soupisu prací</t>
    </r>
    <r>
      <rPr>
        <sz val="9"/>
        <rFont val="Trebuchet MS"/>
        <charset val="238"/>
      </rPr>
      <t xml:space="preserve"> obsahuje rekapitulaci soupisu prací ve všech úrovních členění soupisu tak, jak byla tato členění použita (např. </t>
    </r>
  </si>
  <si>
    <t>stavební díly, funkční díly, případně jiné členění) s rekapitulací nabídkové ceny.</t>
  </si>
  <si>
    <r>
      <rPr>
        <b/>
        <sz val="9"/>
        <rFont val="Trebuchet MS"/>
        <charset val="238"/>
      </rPr>
      <t xml:space="preserve">Soupis prací </t>
    </r>
    <r>
      <rPr>
        <sz val="9"/>
        <rFont val="Trebuchet MS"/>
        <charset val="238"/>
      </rPr>
      <t>obsahuje položky veškerých stavebních nebo montážních prací, dodávek materiálů a služeb nezbytných pro zhotovení stavebního objektu,</t>
    </r>
  </si>
  <si>
    <t>inženýrského objektu, provozního souboru, vedlejších a ostatních nákladů.</t>
  </si>
  <si>
    <t>Pro položky soupisu prací se zobrazují následující informace:</t>
  </si>
  <si>
    <t>Pořadové číslo položky v aktuálním soupisu</t>
  </si>
  <si>
    <t>TYP</t>
  </si>
  <si>
    <t>Typ položky: K - konstrukce, M - materiál, PP - plný popis, PSC - poznámka k souboru cen,  P - poznámka k položce, VV - výkaz výměr</t>
  </si>
  <si>
    <t>Kód položky</t>
  </si>
  <si>
    <t>Zkrácený popis položky</t>
  </si>
  <si>
    <t>Měrná jednotka položky</t>
  </si>
  <si>
    <t>Množství v měrné jednotce</t>
  </si>
  <si>
    <t>J.cena</t>
  </si>
  <si>
    <t xml:space="preserve">Jednotková cena položky. Zadaní může obsahovat namísto J.ceny sloupce J.materiál a J.montáž, jejichž součet definuje </t>
  </si>
  <si>
    <t>J.cenu položky.</t>
  </si>
  <si>
    <t xml:space="preserve">Cena celkem </t>
  </si>
  <si>
    <t>Celková cena položky daná jako součin množství a j.ceny</t>
  </si>
  <si>
    <t>Příslušnost položky do cenové soustavy</t>
  </si>
  <si>
    <t>Ke každé položce soupisu prací se na samostatných řádcích může zobrazovat:</t>
  </si>
  <si>
    <t>Plný popis položky</t>
  </si>
  <si>
    <t>Poznámka k souboru cen a poznámka zadavatele</t>
  </si>
  <si>
    <t>Výkaz výměr</t>
  </si>
  <si>
    <t>Pokud je k řádku výkazu výměr evidovaný údaj ve sloupci Kód, jedná se o definovaný odkaz, na který se může odvolávat výkaz výměr z jiné položky.</t>
  </si>
  <si>
    <t xml:space="preserve">Metodika pro zpracování </t>
  </si>
  <si>
    <t>Jednotlivé sestavy jsou v souboru provázány. Editovatelné pole jsou zvýrazněny žlutým podbarvením, ostatní pole neslouží k editaci a nesmí být jakkoliv</t>
  </si>
  <si>
    <t>modifikovány.</t>
  </si>
  <si>
    <t xml:space="preserve">Uchazeč je pro podání nabídky povinen vyplnit žlutě podbarvená pole: </t>
  </si>
  <si>
    <t xml:space="preserve">Pole Uchazeč v sestavě Rekapitulace stavby - zde uchazeč vyplní svůj název (název subjektu) </t>
  </si>
  <si>
    <t>Pole IČ a DIČ v sestavě Rekapitulace stavby - zde uchazeč vyplní svoje IČ a DIČ</t>
  </si>
  <si>
    <t>Datum v sestavě Rekapitulace stavby - zde uchazeč vyplní datum vytvoření nabídky</t>
  </si>
  <si>
    <t>J.cena = jednotková cena v sestavě Soupis prací o maximálním počtu desetinných míst uvedených v poli</t>
  </si>
  <si>
    <t>- pokud sestavy soupisů prací obsahují pole J.cena, musí být všechna tato pole vyplněna nenulovými kladnými číslicemi</t>
  </si>
  <si>
    <t>Poznámka - nepovinný údaj pro položku soupisu</t>
  </si>
  <si>
    <t>V případě, že sestavy soupisů prací neobsahují pole J.cena, potom ve všech soupisech prací obsahují pole:</t>
  </si>
  <si>
    <t xml:space="preserve"> - J.materiál - jednotková cena materiálu </t>
  </si>
  <si>
    <t xml:space="preserve"> - J.montáž - jednotková cena montáže</t>
  </si>
  <si>
    <t>Uchazeč je v tomto případě povinen vyplnit všechna pole J.materiál a pole J.montáž nenulovými kladnými číslicemi. V případech, kdy položka</t>
  </si>
  <si>
    <t>neobsahuje žádný materiál je přípustné, aby pole J.materiál bylo vyplněno nulou. V případech, kdy položka neobsahuje žádnou montáž je přípustné,</t>
  </si>
  <si>
    <t>aby pole J.montáž bylo vyplněno nulou. Není však přípustné, aby obě pole - J.materiál, J.Montáž byly u jedné položky vyplněny nulou.</t>
  </si>
  <si>
    <t>Název</t>
  </si>
  <si>
    <t>Povinný</t>
  </si>
  <si>
    <t>Max. počet</t>
  </si>
  <si>
    <t>atributu</t>
  </si>
  <si>
    <t>(A/N)</t>
  </si>
  <si>
    <t>znaků</t>
  </si>
  <si>
    <t>A</t>
  </si>
  <si>
    <t>Kód stavby</t>
  </si>
  <si>
    <t>String</t>
  </si>
  <si>
    <t>Stavba</t>
  </si>
  <si>
    <t>Název stavby</t>
  </si>
  <si>
    <t>Místo</t>
  </si>
  <si>
    <t>N</t>
  </si>
  <si>
    <t>Místo stavby</t>
  </si>
  <si>
    <t>Datum</t>
  </si>
  <si>
    <t>Datum vykonaného exportu</t>
  </si>
  <si>
    <t>Date</t>
  </si>
  <si>
    <t>KSO</t>
  </si>
  <si>
    <t>Klasifikace stavebního objektu</t>
  </si>
  <si>
    <t>CC-CZ</t>
  </si>
  <si>
    <t>Klasifikace stavbeních děl</t>
  </si>
  <si>
    <t>CZ-CPV</t>
  </si>
  <si>
    <t>Společný slovník pro veřejné zakázky</t>
  </si>
  <si>
    <t>CZ-CPA</t>
  </si>
  <si>
    <t>Klasifikace produkce podle činností</t>
  </si>
  <si>
    <t>Zadavatel</t>
  </si>
  <si>
    <t>Zadavatel zadaní</t>
  </si>
  <si>
    <t>IČ</t>
  </si>
  <si>
    <t>IČ zadavatele zadaní</t>
  </si>
  <si>
    <t>DIČ</t>
  </si>
  <si>
    <t>DIČ zadavatele zadaní</t>
  </si>
  <si>
    <t>Uchazeč</t>
  </si>
  <si>
    <t>Uchazeč veřejné zakázky</t>
  </si>
  <si>
    <t>Projektant</t>
  </si>
  <si>
    <t>Poznámka k zadání</t>
  </si>
  <si>
    <t>Sazba DPH</t>
  </si>
  <si>
    <t>Rekapitulace sazeb DPH u položek soupisů</t>
  </si>
  <si>
    <t>eGSazbaDph</t>
  </si>
  <si>
    <t>Základna DPH</t>
  </si>
  <si>
    <t>Základna DPH určena součtem celkové ceny z položek soupisů</t>
  </si>
  <si>
    <t>Double</t>
  </si>
  <si>
    <t>Hodnota DPH</t>
  </si>
  <si>
    <t>Celková cena bez DPH za celou stavbu. Sčítává se ze všech listů.</t>
  </si>
  <si>
    <t>Celková cena s DPH za celou stavbu</t>
  </si>
  <si>
    <t>Rekapitulace objektů stavby a soupisů prací</t>
  </si>
  <si>
    <t>Přebírá se z Rekapitulace stavby</t>
  </si>
  <si>
    <t>Kód objektu</t>
  </si>
  <si>
    <t>Objektu, Soupis prací</t>
  </si>
  <si>
    <t>Název objektu</t>
  </si>
  <si>
    <t>Cena bez DPH za daný objekt</t>
  </si>
  <si>
    <t>Cena spolu s DPH za daný objekt</t>
  </si>
  <si>
    <t>Typ zakázky</t>
  </si>
  <si>
    <t>eGTypZakazky</t>
  </si>
  <si>
    <t>Krycí list soupisu</t>
  </si>
  <si>
    <t>Objekt</t>
  </si>
  <si>
    <t>Kód a název objektu</t>
  </si>
  <si>
    <t>20 + 120</t>
  </si>
  <si>
    <t>Kód a název soupisu</t>
  </si>
  <si>
    <t>Poznámka k soupisu prací</t>
  </si>
  <si>
    <t>Rekapitulace sazeb DPH na položkách aktuálního soupisu</t>
  </si>
  <si>
    <t>Základna DPH určena součtem celkové ceny z položek aktuálního soupisu</t>
  </si>
  <si>
    <t>Cena bez DPH za daný soupis</t>
  </si>
  <si>
    <t>Cena s DPH</t>
  </si>
  <si>
    <t>Cena s DPH za daný soupis</t>
  </si>
  <si>
    <t>Rekapitulace členění soupisu prací</t>
  </si>
  <si>
    <t>Kód a název objektu, přebírá se z Krycího listu soupisu</t>
  </si>
  <si>
    <t>Kód a název objektu, přebírá se z Krycího listu soupisu</t>
  </si>
  <si>
    <t>Kód a název dílu ze soupisu</t>
  </si>
  <si>
    <t>20 + 100</t>
  </si>
  <si>
    <t>Cena celkem</t>
  </si>
  <si>
    <t>Cena celkem za díl ze soupisu</t>
  </si>
  <si>
    <t>Soupis prací</t>
  </si>
  <si>
    <t>Přebírá se z Krycího listu soupisu</t>
  </si>
  <si>
    <t>Pořadové číslo položky soupisu</t>
  </si>
  <si>
    <t>Long</t>
  </si>
  <si>
    <t>Typ položky soupisu</t>
  </si>
  <si>
    <t>eGTypPolozky</t>
  </si>
  <si>
    <t>Kód položky ze soupisu</t>
  </si>
  <si>
    <t>Popis položky ze soupisu</t>
  </si>
  <si>
    <t>Množství položky soupisu</t>
  </si>
  <si>
    <t>J.Cena</t>
  </si>
  <si>
    <t>Jednotková cena položky</t>
  </si>
  <si>
    <t>Cena celkem vyčíslena jako J.Cena * Množství</t>
  </si>
  <si>
    <t>Zařazení položky do cenové soustavy</t>
  </si>
  <si>
    <t>p</t>
  </si>
  <si>
    <t>Poznámka položky ze soupisu</t>
  </si>
  <si>
    <t>Memo</t>
  </si>
  <si>
    <t>psc</t>
  </si>
  <si>
    <t>Poznámka k souboru cen ze soupisu</t>
  </si>
  <si>
    <t>pp</t>
  </si>
  <si>
    <t>Plný popis položky ze soupisu</t>
  </si>
  <si>
    <t>vv</t>
  </si>
  <si>
    <t>Výkaz výměr (figura, výraz, výměra) ze soupisu</t>
  </si>
  <si>
    <t>Text,Text,Double</t>
  </si>
  <si>
    <t>20, 150</t>
  </si>
  <si>
    <t>Sazba DPH pro položku</t>
  </si>
  <si>
    <t>eGSazbaDPH</t>
  </si>
  <si>
    <t>Hmotnost</t>
  </si>
  <si>
    <t>Hmotnost položky ze soupisu</t>
  </si>
  <si>
    <t>Suť položky ze soupisu</t>
  </si>
  <si>
    <t>Nh</t>
  </si>
  <si>
    <t>Normohodiny položky ze soupisu</t>
  </si>
  <si>
    <t>Datová věta</t>
  </si>
  <si>
    <t>Typ věty</t>
  </si>
  <si>
    <t>Hodnota</t>
  </si>
  <si>
    <t>Význam</t>
  </si>
  <si>
    <t>Základní sazba DPH</t>
  </si>
  <si>
    <t>Snížená sazba DPH</t>
  </si>
  <si>
    <t>Nulová sazba DPH</t>
  </si>
  <si>
    <t>Základní sazba DPH přenesená</t>
  </si>
  <si>
    <t>Snížená sazba DPH přenesená</t>
  </si>
  <si>
    <t>Stavební objekt</t>
  </si>
  <si>
    <t>Inženýrský objekt</t>
  </si>
  <si>
    <t>Ostatní náklady</t>
  </si>
  <si>
    <t>Položka typu HSV</t>
  </si>
  <si>
    <t>Položka typu PSV</t>
  </si>
  <si>
    <t>Položka typu M</t>
  </si>
  <si>
    <t>Položka typu OST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</si>
</sst>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0%"/>
    <numFmt numFmtId="165" formatCode="dd\.mm\.yyyy"/>
    <numFmt numFmtId="166" formatCode="#,##0.00000"/>
    <numFmt numFmtId="167" formatCode="#,##0.000"/>
  </numFmts>
  <fonts count="51">
    <font>
      <sz val="8"/>
      <name val="Trebuchet MS"/>
      <family val="2"/>
    </font>
    <font>
      <sz val="8"/>
      <color rgb="FF969696"/>
      <name val="Trebuchet MS"/>
    </font>
    <font>
      <sz val="9"/>
      <name val="Trebuchet MS"/>
    </font>
    <font>
      <b/>
      <sz val="12"/>
      <name val="Trebuchet MS"/>
    </font>
    <font>
      <sz val="11"/>
      <name val="Trebuchet MS"/>
    </font>
    <font>
      <sz val="12"/>
      <color rgb="FF003366"/>
      <name val="Trebuchet MS"/>
    </font>
    <font>
      <sz val="10"/>
      <color rgb="FF003366"/>
      <name val="Trebuchet MS"/>
    </font>
    <font>
      <sz val="8"/>
      <color rgb="FF003366"/>
      <name val="Trebuchet MS"/>
    </font>
    <font>
      <sz val="8"/>
      <color rgb="FF800080"/>
      <name val="Trebuchet MS"/>
    </font>
    <font>
      <sz val="8"/>
      <color rgb="FF505050"/>
      <name val="Trebuchet MS"/>
    </font>
    <font>
      <sz val="8"/>
      <color rgb="FFFF0000"/>
      <name val="Trebuchet MS"/>
    </font>
    <font>
      <sz val="8"/>
      <name val="Trebuchet MS"/>
      <charset val="238"/>
    </font>
    <font>
      <sz val="8"/>
      <color rgb="FFFAE682"/>
      <name val="Trebuchet MS"/>
    </font>
    <font>
      <sz val="10"/>
      <name val="Trebuchet MS"/>
    </font>
    <font>
      <sz val="10"/>
      <color rgb="FF960000"/>
      <name val="Trebuchet MS"/>
    </font>
    <font>
      <u/>
      <sz val="10"/>
      <color theme="10"/>
      <name val="Trebuchet MS"/>
    </font>
    <font>
      <b/>
      <sz val="16"/>
      <name val="Trebuchet MS"/>
    </font>
    <font>
      <sz val="8"/>
      <color rgb="FF3366FF"/>
      <name val="Trebuchet MS"/>
    </font>
    <font>
      <b/>
      <sz val="12"/>
      <color rgb="FF969696"/>
      <name val="Trebuchet MS"/>
    </font>
    <font>
      <sz val="9"/>
      <color rgb="FF969696"/>
      <name val="Trebuchet MS"/>
    </font>
    <font>
      <b/>
      <sz val="8"/>
      <color rgb="FF969696"/>
      <name val="Trebuchet MS"/>
    </font>
    <font>
      <b/>
      <sz val="10"/>
      <name val="Trebuchet MS"/>
    </font>
    <font>
      <b/>
      <sz val="9"/>
      <name val="Trebuchet MS"/>
    </font>
    <font>
      <sz val="12"/>
      <color rgb="FF969696"/>
      <name val="Trebuchet MS"/>
    </font>
    <font>
      <b/>
      <sz val="12"/>
      <color rgb="FF960000"/>
      <name val="Trebuchet MS"/>
    </font>
    <font>
      <sz val="12"/>
      <name val="Trebuchet MS"/>
    </font>
    <font>
      <sz val="18"/>
      <color theme="10"/>
      <name val="Wingdings 2"/>
    </font>
    <font>
      <b/>
      <sz val="11"/>
      <color rgb="FF003366"/>
      <name val="Trebuchet MS"/>
    </font>
    <font>
      <sz val="11"/>
      <color rgb="FF003366"/>
      <name val="Trebuchet MS"/>
    </font>
    <font>
      <b/>
      <sz val="11"/>
      <name val="Trebuchet MS"/>
    </font>
    <font>
      <sz val="11"/>
      <color rgb="FF969696"/>
      <name val="Trebuchet MS"/>
    </font>
    <font>
      <sz val="10"/>
      <color theme="10"/>
      <name val="Trebuchet MS"/>
    </font>
    <font>
      <sz val="8"/>
      <color rgb="FF000000"/>
      <name val="Trebuchet MS"/>
    </font>
    <font>
      <b/>
      <sz val="12"/>
      <color rgb="FF800000"/>
      <name val="Trebuchet MS"/>
    </font>
    <font>
      <sz val="9"/>
      <color rgb="FF000000"/>
      <name val="Trebuchet MS"/>
    </font>
    <font>
      <sz val="8"/>
      <color rgb="FF960000"/>
      <name val="Trebuchet MS"/>
    </font>
    <font>
      <b/>
      <sz val="8"/>
      <name val="Trebuchet MS"/>
    </font>
    <font>
      <sz val="7"/>
      <color rgb="FF969696"/>
      <name val="Trebuchet MS"/>
    </font>
    <font>
      <i/>
      <sz val="7"/>
      <color rgb="FF969696"/>
      <name val="Trebuchet MS"/>
    </font>
    <font>
      <sz val="8"/>
      <color rgb="FF800080"/>
      <name val="Trebuchet MS"/>
    </font>
    <font>
      <sz val="8"/>
      <color rgb="FFFF0000"/>
      <name val="Trebuchet MS"/>
    </font>
    <font>
      <i/>
      <sz val="8"/>
      <color rgb="FF0000FF"/>
      <name val="Trebuchet MS"/>
    </font>
    <font>
      <sz val="8"/>
      <name val="Trebuchet MS"/>
      <charset val="238"/>
    </font>
    <font>
      <b/>
      <sz val="16"/>
      <name val="Trebuchet MS"/>
      <charset val="238"/>
    </font>
    <font>
      <b/>
      <sz val="11"/>
      <name val="Trebuchet MS"/>
      <charset val="238"/>
    </font>
    <font>
      <sz val="9"/>
      <name val="Trebuchet MS"/>
      <charset val="238"/>
    </font>
    <font>
      <sz val="10"/>
      <name val="Trebuchet MS"/>
      <charset val="238"/>
    </font>
    <font>
      <sz val="11"/>
      <name val="Trebuchet MS"/>
      <charset val="238"/>
    </font>
    <font>
      <b/>
      <sz val="9"/>
      <name val="Trebuchet MS"/>
      <charset val="238"/>
    </font>
    <font>
      <u/>
      <sz val="11"/>
      <color theme="10"/>
      <name val="Calibri"/>
      <scheme val="minor"/>
    </font>
    <font>
      <i/>
      <sz val="9"/>
      <name val="Trebuchet MS"/>
      <charset val="238"/>
    </font>
  </fonts>
  <fills count="7">
    <fill>
      <patternFill patternType="none"/>
    </fill>
    <fill>
      <patternFill patternType="gray125"/>
    </fill>
    <fill>
      <patternFill patternType="none"/>
    </fill>
    <fill>
      <patternFill patternType="solid">
        <fgColor rgb="FFFAE682"/>
      </patternFill>
    </fill>
    <fill>
      <patternFill patternType="solid">
        <fgColor rgb="FFFFFFCC"/>
      </patternFill>
    </fill>
    <fill>
      <patternFill patternType="solid">
        <fgColor rgb="FFBEBEBE"/>
      </patternFill>
    </fill>
    <fill>
      <patternFill patternType="solid">
        <fgColor rgb="FFD2D2D2"/>
      </patternFill>
    </fill>
  </fills>
  <borders count="37">
    <border>
      <left/>
      <right/>
      <top/>
      <bottom/>
      <diagonal/>
    </border>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top style="hair">
        <color rgb="FF000000"/>
      </top>
      <bottom/>
      <diagonal/>
    </border>
    <border>
      <left/>
      <right/>
      <top/>
      <bottom style="hair">
        <color rgb="FF000000"/>
      </bottom>
      <diagonal/>
    </border>
    <border>
      <left style="hair">
        <color rgb="FF000000"/>
      </left>
      <right/>
      <top style="hair">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hair">
        <color rgb="FF969696"/>
      </left>
      <right/>
      <top style="hair">
        <color rgb="FF969696"/>
      </top>
      <bottom/>
      <diagonal/>
    </border>
    <border>
      <left/>
      <right/>
      <top style="hair">
        <color rgb="FF969696"/>
      </top>
      <bottom/>
      <diagonal/>
    </border>
    <border>
      <left/>
      <right style="hair">
        <color rgb="FF969696"/>
      </right>
      <top style="hair">
        <color rgb="FF969696"/>
      </top>
      <bottom/>
      <diagonal/>
    </border>
    <border>
      <left style="hair">
        <color rgb="FF969696"/>
      </left>
      <right/>
      <top/>
      <bottom/>
      <diagonal/>
    </border>
    <border>
      <left/>
      <right style="hair">
        <color rgb="FF969696"/>
      </right>
      <top/>
      <bottom/>
      <diagonal/>
    </border>
    <border>
      <left style="hair">
        <color rgb="FF969696"/>
      </left>
      <right/>
      <top style="hair">
        <color rgb="FF969696"/>
      </top>
      <bottom style="hair">
        <color rgb="FF969696"/>
      </bottom>
      <diagonal/>
    </border>
    <border>
      <left/>
      <right/>
      <top style="hair">
        <color rgb="FF969696"/>
      </top>
      <bottom style="hair">
        <color rgb="FF969696"/>
      </bottom>
      <diagonal/>
    </border>
    <border>
      <left/>
      <right style="hair">
        <color rgb="FF969696"/>
      </right>
      <top style="hair">
        <color rgb="FF969696"/>
      </top>
      <bottom style="hair">
        <color rgb="FF969696"/>
      </bottom>
      <diagonal/>
    </border>
    <border>
      <left style="hair">
        <color rgb="FF969696"/>
      </left>
      <right/>
      <top/>
      <bottom style="hair">
        <color rgb="FF969696"/>
      </bottom>
      <diagonal/>
    </border>
    <border>
      <left/>
      <right/>
      <top/>
      <bottom style="hair">
        <color rgb="FF969696"/>
      </bottom>
      <diagonal/>
    </border>
    <border>
      <left/>
      <right style="hair">
        <color rgb="FF969696"/>
      </right>
      <top/>
      <bottom style="hair">
        <color rgb="FF969696"/>
      </bottom>
      <diagonal/>
    </border>
    <border>
      <left/>
      <right style="thin">
        <color rgb="FF000000"/>
      </right>
      <top style="hair">
        <color rgb="FF969696"/>
      </top>
      <bottom/>
      <diagonal/>
    </border>
    <border>
      <left/>
      <right style="thin">
        <color rgb="FF000000"/>
      </right>
      <top style="hair">
        <color rgb="FF000000"/>
      </top>
      <bottom style="hair">
        <color rgb="FF000000"/>
      </bottom>
      <diagonal/>
    </border>
    <border>
      <left style="hair">
        <color rgb="FF969696"/>
      </left>
      <right style="hair">
        <color rgb="FF969696"/>
      </right>
      <top style="hair">
        <color rgb="FF969696"/>
      </top>
      <bottom style="hair">
        <color rgb="FF969696"/>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49" fillId="0" borderId="0" applyNumberFormat="0" applyFill="0" applyBorder="0" applyAlignment="0" applyProtection="0"/>
  </cellStyleXfs>
  <cellXfs count="400">
    <xf numFmtId="0" fontId="0" fillId="0" borderId="0" xfId="0"/>
    <xf numFmtId="0" fontId="0" fillId="0" borderId="0" xfId="0" applyFont="1"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vertical="center"/>
    </xf>
    <xf numFmtId="0" fontId="0" fillId="0" borderId="0" xfId="0" applyFont="1" applyAlignment="1">
      <alignment vertical="center" wrapText="1"/>
    </xf>
    <xf numFmtId="0" fontId="5" fillId="0" borderId="0" xfId="0" applyFont="1" applyAlignment="1">
      <alignment vertical="center"/>
    </xf>
    <xf numFmtId="0" fontId="6" fillId="0" borderId="0" xfId="0" applyFont="1" applyAlignment="1">
      <alignment vertical="center"/>
    </xf>
    <xf numFmtId="0" fontId="0" fillId="0" borderId="0" xfId="0" applyFont="1" applyAlignment="1">
      <alignment horizontal="center" vertical="center" wrapText="1"/>
    </xf>
    <xf numFmtId="0" fontId="7" fillId="0" borderId="0" xfId="0" applyFont="1" applyAlignment="1"/>
    <xf numFmtId="0" fontId="8" fillId="0" borderId="0" xfId="0" applyFont="1" applyAlignment="1">
      <alignment vertical="center"/>
    </xf>
    <xf numFmtId="0" fontId="9" fillId="0" borderId="0" xfId="0" applyFont="1" applyAlignment="1">
      <alignment vertical="center"/>
    </xf>
    <xf numFmtId="0" fontId="10" fillId="0" borderId="0" xfId="0" applyFont="1" applyAlignment="1">
      <alignment vertical="center"/>
    </xf>
    <xf numFmtId="0" fontId="0" fillId="0" borderId="0" xfId="0" applyAlignment="1" applyProtection="1">
      <alignment horizontal="center" vertical="center"/>
      <protection locked="0"/>
    </xf>
    <xf numFmtId="0" fontId="12" fillId="3" borderId="0" xfId="0" applyFont="1" applyFill="1" applyAlignment="1" applyProtection="1">
      <alignment horizontal="left" vertical="center"/>
    </xf>
    <xf numFmtId="0" fontId="13" fillId="3" borderId="0" xfId="0" applyFont="1" applyFill="1" applyAlignment="1" applyProtection="1">
      <alignment vertical="center"/>
    </xf>
    <xf numFmtId="0" fontId="14" fillId="3" borderId="0" xfId="0" applyFont="1" applyFill="1" applyAlignment="1" applyProtection="1">
      <alignment horizontal="left" vertical="center"/>
    </xf>
    <xf numFmtId="0" fontId="15" fillId="3" borderId="0" xfId="1" applyFont="1" applyFill="1" applyAlignment="1" applyProtection="1">
      <alignment vertical="center"/>
    </xf>
    <xf numFmtId="0" fontId="49" fillId="3" borderId="0" xfId="1" applyFill="1"/>
    <xf numFmtId="0" fontId="0" fillId="3" borderId="0" xfId="0" applyFill="1"/>
    <xf numFmtId="0" fontId="12" fillId="3" borderId="0" xfId="0" applyFont="1" applyFill="1" applyAlignment="1">
      <alignment horizontal="left" vertical="center"/>
    </xf>
    <xf numFmtId="0" fontId="12" fillId="0" borderId="0" xfId="0" applyFont="1" applyAlignment="1">
      <alignment horizontal="left" vertical="center"/>
    </xf>
    <xf numFmtId="0" fontId="0" fillId="0" borderId="0" xfId="0" applyFont="1" applyAlignment="1">
      <alignment horizontal="left" vertical="center"/>
    </xf>
    <xf numFmtId="0" fontId="0" fillId="0" borderId="2" xfId="0" applyBorder="1" applyProtection="1"/>
    <xf numFmtId="0" fontId="0" fillId="0" borderId="3" xfId="0" applyBorder="1" applyProtection="1"/>
    <xf numFmtId="0" fontId="0" fillId="0" borderId="4" xfId="0" applyBorder="1" applyProtection="1"/>
    <xf numFmtId="0" fontId="0" fillId="0" borderId="5" xfId="0" applyBorder="1" applyProtection="1"/>
    <xf numFmtId="0" fontId="0" fillId="0" borderId="0" xfId="0" applyBorder="1" applyProtection="1"/>
    <xf numFmtId="0" fontId="16" fillId="0" borderId="0" xfId="0" applyFont="1" applyBorder="1" applyAlignment="1" applyProtection="1">
      <alignment horizontal="left" vertical="center"/>
    </xf>
    <xf numFmtId="0" fontId="0" fillId="0" borderId="6" xfId="0" applyBorder="1" applyProtection="1"/>
    <xf numFmtId="0" fontId="17" fillId="0" borderId="0" xfId="0" applyFont="1" applyAlignment="1">
      <alignment horizontal="left" vertical="center"/>
    </xf>
    <xf numFmtId="0" fontId="18" fillId="0" borderId="0" xfId="0" applyFont="1" applyAlignment="1">
      <alignment horizontal="left" vertical="center"/>
    </xf>
    <xf numFmtId="0" fontId="19" fillId="0" borderId="0" xfId="0" applyFont="1" applyBorder="1" applyAlignment="1" applyProtection="1">
      <alignment horizontal="left" vertical="top"/>
    </xf>
    <xf numFmtId="0" fontId="2" fillId="0" borderId="0" xfId="0" applyFont="1" applyBorder="1" applyAlignment="1" applyProtection="1">
      <alignment horizontal="left" vertical="center"/>
    </xf>
    <xf numFmtId="0" fontId="3" fillId="0" borderId="0" xfId="0" applyFont="1" applyBorder="1" applyAlignment="1" applyProtection="1">
      <alignment horizontal="left" vertical="top"/>
    </xf>
    <xf numFmtId="0" fontId="19" fillId="0" borderId="0" xfId="0" applyFont="1" applyBorder="1" applyAlignment="1" applyProtection="1">
      <alignment horizontal="left" vertical="center"/>
    </xf>
    <xf numFmtId="0" fontId="2" fillId="4" borderId="0" xfId="0" applyFont="1" applyFill="1" applyBorder="1" applyAlignment="1" applyProtection="1">
      <alignment horizontal="left" vertical="center"/>
      <protection locked="0"/>
    </xf>
    <xf numFmtId="49" fontId="2" fillId="4" borderId="0" xfId="0" applyNumberFormat="1" applyFont="1" applyFill="1" applyBorder="1" applyAlignment="1" applyProtection="1">
      <alignment horizontal="left" vertical="center"/>
      <protection locked="0"/>
    </xf>
    <xf numFmtId="0" fontId="0" fillId="0" borderId="7" xfId="0" applyBorder="1" applyProtection="1"/>
    <xf numFmtId="0" fontId="0" fillId="0" borderId="5" xfId="0" applyFont="1" applyBorder="1" applyAlignment="1" applyProtection="1">
      <alignment vertical="center"/>
    </xf>
    <xf numFmtId="0" fontId="0" fillId="0" borderId="0" xfId="0" applyFont="1" applyBorder="1" applyAlignment="1" applyProtection="1">
      <alignment vertical="center"/>
    </xf>
    <xf numFmtId="0" fontId="21" fillId="0" borderId="8" xfId="0" applyFont="1" applyBorder="1" applyAlignment="1" applyProtection="1">
      <alignment horizontal="left" vertical="center"/>
    </xf>
    <xf numFmtId="0" fontId="0" fillId="0" borderId="8" xfId="0" applyFont="1" applyBorder="1" applyAlignment="1" applyProtection="1">
      <alignment vertical="center"/>
    </xf>
    <xf numFmtId="0" fontId="0" fillId="0" borderId="6" xfId="0" applyFont="1" applyBorder="1" applyAlignment="1" applyProtection="1">
      <alignment vertical="center"/>
    </xf>
    <xf numFmtId="0" fontId="1" fillId="0" borderId="0" xfId="0" applyFont="1" applyBorder="1" applyAlignment="1" applyProtection="1">
      <alignment horizontal="right" vertical="center"/>
    </xf>
    <xf numFmtId="0" fontId="1" fillId="0" borderId="5" xfId="0" applyFont="1" applyBorder="1" applyAlignment="1" applyProtection="1">
      <alignment vertical="center"/>
    </xf>
    <xf numFmtId="0" fontId="1" fillId="0" borderId="0" xfId="0" applyFont="1" applyBorder="1" applyAlignment="1" applyProtection="1">
      <alignment vertical="center"/>
    </xf>
    <xf numFmtId="0" fontId="1" fillId="0" borderId="0" xfId="0" applyFont="1" applyBorder="1" applyAlignment="1" applyProtection="1">
      <alignment horizontal="left" vertical="center"/>
    </xf>
    <xf numFmtId="0" fontId="1" fillId="0" borderId="6" xfId="0" applyFont="1" applyBorder="1" applyAlignment="1" applyProtection="1">
      <alignment vertical="center"/>
    </xf>
    <xf numFmtId="0" fontId="0" fillId="5" borderId="0" xfId="0" applyFont="1" applyFill="1" applyBorder="1" applyAlignment="1" applyProtection="1">
      <alignment vertical="center"/>
    </xf>
    <xf numFmtId="0" fontId="3" fillId="5" borderId="9" xfId="0" applyFont="1" applyFill="1" applyBorder="1" applyAlignment="1" applyProtection="1">
      <alignment horizontal="left" vertical="center"/>
    </xf>
    <xf numFmtId="0" fontId="0" fillId="5" borderId="10" xfId="0" applyFont="1" applyFill="1" applyBorder="1" applyAlignment="1" applyProtection="1">
      <alignment vertical="center"/>
    </xf>
    <xf numFmtId="0" fontId="3" fillId="5" borderId="10" xfId="0" applyFont="1" applyFill="1" applyBorder="1" applyAlignment="1" applyProtection="1">
      <alignment horizontal="center" vertical="center"/>
    </xf>
    <xf numFmtId="0" fontId="0" fillId="5" borderId="6" xfId="0" applyFont="1" applyFill="1" applyBorder="1" applyAlignment="1" applyProtection="1">
      <alignment vertical="center"/>
    </xf>
    <xf numFmtId="0" fontId="0" fillId="0" borderId="12" xfId="0" applyFont="1" applyBorder="1" applyAlignment="1" applyProtection="1">
      <alignment vertical="center"/>
    </xf>
    <xf numFmtId="0" fontId="0" fillId="0" borderId="13" xfId="0" applyFont="1" applyBorder="1" applyAlignment="1" applyProtection="1">
      <alignment vertical="center"/>
    </xf>
    <xf numFmtId="0" fontId="0" fillId="0" borderId="14" xfId="0" applyFont="1" applyBorder="1" applyAlignment="1" applyProtection="1">
      <alignment vertical="center"/>
    </xf>
    <xf numFmtId="0" fontId="0" fillId="0" borderId="2" xfId="0" applyFont="1" applyBorder="1" applyAlignment="1" applyProtection="1">
      <alignment vertical="center"/>
    </xf>
    <xf numFmtId="0" fontId="0" fillId="0" borderId="3" xfId="0" applyFont="1" applyBorder="1" applyAlignment="1" applyProtection="1">
      <alignment vertical="center"/>
    </xf>
    <xf numFmtId="0" fontId="0" fillId="0" borderId="5" xfId="0" applyFont="1" applyBorder="1" applyAlignment="1">
      <alignment vertical="center"/>
    </xf>
    <xf numFmtId="0" fontId="16" fillId="0" borderId="0" xfId="0" applyFont="1" applyAlignment="1" applyProtection="1">
      <alignment horizontal="left" vertical="center"/>
    </xf>
    <xf numFmtId="0" fontId="0" fillId="0" borderId="0" xfId="0" applyFont="1" applyAlignment="1" applyProtection="1">
      <alignment vertical="center"/>
    </xf>
    <xf numFmtId="0" fontId="2" fillId="0" borderId="5" xfId="0" applyFont="1" applyBorder="1" applyAlignment="1" applyProtection="1">
      <alignment vertical="center"/>
    </xf>
    <xf numFmtId="0" fontId="19" fillId="0" borderId="0" xfId="0" applyFont="1" applyAlignment="1" applyProtection="1">
      <alignment horizontal="left" vertical="center"/>
    </xf>
    <xf numFmtId="0" fontId="2" fillId="0" borderId="0" xfId="0" applyFont="1" applyAlignment="1" applyProtection="1">
      <alignment vertical="center"/>
    </xf>
    <xf numFmtId="0" fontId="2" fillId="0" borderId="5" xfId="0" applyFont="1" applyBorder="1" applyAlignment="1">
      <alignment vertical="center"/>
    </xf>
    <xf numFmtId="0" fontId="3" fillId="0" borderId="5" xfId="0" applyFont="1" applyBorder="1" applyAlignment="1" applyProtection="1">
      <alignment vertical="center"/>
    </xf>
    <xf numFmtId="0" fontId="3" fillId="0" borderId="0" xfId="0" applyFont="1" applyAlignment="1" applyProtection="1">
      <alignment horizontal="left" vertical="center"/>
    </xf>
    <xf numFmtId="0" fontId="3" fillId="0" borderId="0" xfId="0" applyFont="1" applyAlignment="1" applyProtection="1">
      <alignment vertical="center"/>
    </xf>
    <xf numFmtId="0" fontId="3" fillId="0" borderId="5" xfId="0" applyFont="1" applyBorder="1" applyAlignment="1">
      <alignment vertical="center"/>
    </xf>
    <xf numFmtId="0" fontId="22" fillId="0" borderId="0" xfId="0" applyFont="1" applyAlignment="1" applyProtection="1">
      <alignment vertical="center"/>
    </xf>
    <xf numFmtId="165" fontId="2" fillId="0" borderId="0" xfId="0" applyNumberFormat="1" applyFont="1" applyAlignment="1" applyProtection="1">
      <alignment horizontal="left" vertical="center"/>
    </xf>
    <xf numFmtId="0" fontId="0" fillId="0" borderId="16" xfId="0" applyFont="1" applyBorder="1" applyAlignment="1">
      <alignment vertical="center"/>
    </xf>
    <xf numFmtId="0" fontId="0" fillId="0" borderId="17" xfId="0" applyFont="1" applyBorder="1" applyAlignment="1">
      <alignment vertical="center"/>
    </xf>
    <xf numFmtId="0" fontId="0" fillId="0" borderId="0" xfId="0" applyFont="1" applyBorder="1" applyAlignment="1">
      <alignment vertical="center"/>
    </xf>
    <xf numFmtId="0" fontId="0" fillId="0" borderId="19" xfId="0" applyFont="1" applyBorder="1" applyAlignment="1">
      <alignment vertical="center"/>
    </xf>
    <xf numFmtId="0" fontId="0" fillId="0" borderId="19" xfId="0" applyFont="1" applyBorder="1" applyAlignment="1" applyProtection="1">
      <alignment vertical="center"/>
    </xf>
    <xf numFmtId="0" fontId="0" fillId="6" borderId="10" xfId="0" applyFont="1" applyFill="1" applyBorder="1" applyAlignment="1" applyProtection="1">
      <alignment vertical="center"/>
    </xf>
    <xf numFmtId="0" fontId="2" fillId="6" borderId="11" xfId="0" applyFont="1" applyFill="1" applyBorder="1" applyAlignment="1" applyProtection="1">
      <alignment horizontal="center" vertical="center"/>
    </xf>
    <xf numFmtId="0" fontId="19" fillId="0" borderId="20" xfId="0" applyFont="1" applyBorder="1" applyAlignment="1" applyProtection="1">
      <alignment horizontal="center" vertical="center" wrapText="1"/>
    </xf>
    <xf numFmtId="0" fontId="19" fillId="0" borderId="21" xfId="0" applyFont="1" applyBorder="1" applyAlignment="1" applyProtection="1">
      <alignment horizontal="center" vertical="center" wrapText="1"/>
    </xf>
    <xf numFmtId="0" fontId="19" fillId="0" borderId="22" xfId="0" applyFont="1" applyBorder="1" applyAlignment="1" applyProtection="1">
      <alignment horizontal="center" vertical="center" wrapText="1"/>
    </xf>
    <xf numFmtId="0" fontId="0" fillId="0" borderId="15" xfId="0" applyFont="1" applyBorder="1" applyAlignment="1" applyProtection="1">
      <alignment vertical="center"/>
    </xf>
    <xf numFmtId="0" fontId="0" fillId="0" borderId="16" xfId="0" applyFont="1" applyBorder="1" applyAlignment="1" applyProtection="1">
      <alignment vertical="center"/>
    </xf>
    <xf numFmtId="0" fontId="0" fillId="0" borderId="17" xfId="0" applyFont="1" applyBorder="1" applyAlignment="1" applyProtection="1">
      <alignment vertical="center"/>
    </xf>
    <xf numFmtId="0" fontId="24" fillId="0" borderId="0" xfId="0" applyFont="1" applyAlignment="1" applyProtection="1">
      <alignment horizontal="left" vertical="center"/>
    </xf>
    <xf numFmtId="0" fontId="24" fillId="0" borderId="0" xfId="0" applyFont="1" applyAlignment="1" applyProtection="1">
      <alignment vertical="center"/>
    </xf>
    <xf numFmtId="0" fontId="3" fillId="0" borderId="0" xfId="0" applyFont="1" applyAlignment="1" applyProtection="1">
      <alignment horizontal="center" vertical="center"/>
    </xf>
    <xf numFmtId="4" fontId="23" fillId="0" borderId="18" xfId="0" applyNumberFormat="1" applyFont="1" applyBorder="1" applyAlignment="1" applyProtection="1">
      <alignment vertical="center"/>
    </xf>
    <xf numFmtId="4" fontId="23" fillId="0" borderId="0" xfId="0" applyNumberFormat="1" applyFont="1" applyBorder="1" applyAlignment="1" applyProtection="1">
      <alignment vertical="center"/>
    </xf>
    <xf numFmtId="166" fontId="23" fillId="0" borderId="0" xfId="0" applyNumberFormat="1" applyFont="1" applyBorder="1" applyAlignment="1" applyProtection="1">
      <alignment vertical="center"/>
    </xf>
    <xf numFmtId="4" fontId="23" fillId="0" borderId="19" xfId="0" applyNumberFormat="1" applyFont="1" applyBorder="1" applyAlignment="1" applyProtection="1">
      <alignment vertical="center"/>
    </xf>
    <xf numFmtId="0" fontId="3" fillId="0" borderId="0" xfId="0" applyFont="1" applyAlignment="1">
      <alignment horizontal="left" vertical="center"/>
    </xf>
    <xf numFmtId="0" fontId="25" fillId="0" borderId="0" xfId="0" applyFont="1" applyAlignment="1">
      <alignment horizontal="left" vertical="center"/>
    </xf>
    <xf numFmtId="0" fontId="26" fillId="0" borderId="0" xfId="1" applyFont="1" applyAlignment="1">
      <alignment horizontal="center" vertical="center"/>
    </xf>
    <xf numFmtId="0" fontId="4" fillId="0" borderId="5" xfId="0" applyFont="1" applyBorder="1" applyAlignment="1" applyProtection="1">
      <alignment vertical="center"/>
    </xf>
    <xf numFmtId="0" fontId="27" fillId="0" borderId="0" xfId="0" applyFont="1" applyAlignment="1" applyProtection="1">
      <alignment vertical="center"/>
    </xf>
    <xf numFmtId="0" fontId="28" fillId="0" borderId="0" xfId="0" applyFont="1" applyAlignment="1" applyProtection="1">
      <alignment vertical="center"/>
    </xf>
    <xf numFmtId="0" fontId="29" fillId="0" borderId="0" xfId="0" applyFont="1" applyAlignment="1" applyProtection="1">
      <alignment horizontal="center" vertical="center"/>
    </xf>
    <xf numFmtId="0" fontId="4" fillId="0" borderId="5" xfId="0" applyFont="1" applyBorder="1" applyAlignment="1">
      <alignment vertical="center"/>
    </xf>
    <xf numFmtId="4" fontId="30" fillId="0" borderId="18" xfId="0" applyNumberFormat="1" applyFont="1" applyBorder="1" applyAlignment="1" applyProtection="1">
      <alignment vertical="center"/>
    </xf>
    <xf numFmtId="4" fontId="30" fillId="0" borderId="0" xfId="0" applyNumberFormat="1" applyFont="1" applyBorder="1" applyAlignment="1" applyProtection="1">
      <alignment vertical="center"/>
    </xf>
    <xf numFmtId="166" fontId="30" fillId="0" borderId="0" xfId="0" applyNumberFormat="1" applyFont="1" applyBorder="1" applyAlignment="1" applyProtection="1">
      <alignment vertical="center"/>
    </xf>
    <xf numFmtId="4" fontId="30" fillId="0" borderId="19" xfId="0" applyNumberFormat="1" applyFont="1" applyBorder="1" applyAlignment="1" applyProtection="1">
      <alignment vertical="center"/>
    </xf>
    <xf numFmtId="0" fontId="4" fillId="0" borderId="0" xfId="0" applyFont="1" applyAlignment="1">
      <alignment horizontal="left" vertical="center"/>
    </xf>
    <xf numFmtId="4" fontId="30" fillId="0" borderId="23" xfId="0" applyNumberFormat="1" applyFont="1" applyBorder="1" applyAlignment="1" applyProtection="1">
      <alignment vertical="center"/>
    </xf>
    <xf numFmtId="4" fontId="30" fillId="0" borderId="24" xfId="0" applyNumberFormat="1" applyFont="1" applyBorder="1" applyAlignment="1" applyProtection="1">
      <alignment vertical="center"/>
    </xf>
    <xf numFmtId="166" fontId="30" fillId="0" borderId="24" xfId="0" applyNumberFormat="1" applyFont="1" applyBorder="1" applyAlignment="1" applyProtection="1">
      <alignment vertical="center"/>
    </xf>
    <xf numFmtId="4" fontId="30" fillId="0" borderId="25" xfId="0" applyNumberFormat="1" applyFont="1" applyBorder="1" applyAlignment="1" applyProtection="1">
      <alignment vertical="center"/>
    </xf>
    <xf numFmtId="0" fontId="0" fillId="0" borderId="0" xfId="0" applyProtection="1">
      <protection locked="0"/>
    </xf>
    <xf numFmtId="0" fontId="13" fillId="3" borderId="0" xfId="0" applyFont="1" applyFill="1" applyAlignment="1">
      <alignment vertical="center"/>
    </xf>
    <xf numFmtId="0" fontId="14" fillId="3" borderId="0" xfId="0" applyFont="1" applyFill="1" applyAlignment="1">
      <alignment horizontal="left" vertical="center"/>
    </xf>
    <xf numFmtId="0" fontId="31" fillId="3" borderId="0" xfId="1" applyFont="1" applyFill="1" applyAlignment="1">
      <alignment vertical="center"/>
    </xf>
    <xf numFmtId="0" fontId="13" fillId="3" borderId="0" xfId="0" applyFont="1" applyFill="1" applyAlignment="1" applyProtection="1">
      <alignment vertical="center"/>
      <protection locked="0"/>
    </xf>
    <xf numFmtId="0" fontId="32" fillId="0" borderId="0" xfId="0" applyFont="1" applyAlignment="1">
      <alignment horizontal="left" vertical="center"/>
    </xf>
    <xf numFmtId="0" fontId="0" fillId="0" borderId="3" xfId="0" applyBorder="1" applyProtection="1">
      <protection locked="0"/>
    </xf>
    <xf numFmtId="0" fontId="0" fillId="0" borderId="0" xfId="0" applyBorder="1" applyProtection="1">
      <protection locked="0"/>
    </xf>
    <xf numFmtId="0" fontId="0" fillId="0" borderId="0" xfId="0" applyFont="1" applyBorder="1" applyAlignment="1" applyProtection="1">
      <alignment vertical="center"/>
      <protection locked="0"/>
    </xf>
    <xf numFmtId="0" fontId="19" fillId="0" borderId="0" xfId="0" applyFont="1" applyBorder="1" applyAlignment="1" applyProtection="1">
      <alignment horizontal="left" vertical="center"/>
      <protection locked="0"/>
    </xf>
    <xf numFmtId="165" fontId="2" fillId="0" borderId="0" xfId="0" applyNumberFormat="1" applyFont="1" applyBorder="1" applyAlignment="1" applyProtection="1">
      <alignment horizontal="left" vertical="center"/>
    </xf>
    <xf numFmtId="0" fontId="0" fillId="0" borderId="5" xfId="0" applyFont="1" applyBorder="1" applyAlignment="1" applyProtection="1">
      <alignment vertical="center" wrapText="1"/>
    </xf>
    <xf numFmtId="0" fontId="0" fillId="0" borderId="0" xfId="0" applyFont="1" applyBorder="1" applyAlignment="1" applyProtection="1">
      <alignment vertical="center" wrapText="1"/>
    </xf>
    <xf numFmtId="0" fontId="0" fillId="0" borderId="0" xfId="0" applyFont="1" applyBorder="1" applyAlignment="1" applyProtection="1">
      <alignment vertical="center" wrapText="1"/>
      <protection locked="0"/>
    </xf>
    <xf numFmtId="0" fontId="0" fillId="0" borderId="6" xfId="0" applyFont="1" applyBorder="1" applyAlignment="1" applyProtection="1">
      <alignment vertical="center" wrapText="1"/>
    </xf>
    <xf numFmtId="0" fontId="32" fillId="0" borderId="0" xfId="0" applyFont="1" applyAlignment="1">
      <alignment horizontal="left" vertical="center" wrapText="1"/>
    </xf>
    <xf numFmtId="0" fontId="0" fillId="0" borderId="16" xfId="0" applyFont="1" applyBorder="1" applyAlignment="1" applyProtection="1">
      <alignment vertical="center"/>
      <protection locked="0"/>
    </xf>
    <xf numFmtId="0" fontId="0" fillId="0" borderId="26" xfId="0" applyFont="1" applyBorder="1" applyAlignment="1" applyProtection="1">
      <alignment vertical="center"/>
    </xf>
    <xf numFmtId="0" fontId="21" fillId="0" borderId="0" xfId="0" applyFont="1" applyBorder="1" applyAlignment="1" applyProtection="1">
      <alignment horizontal="left" vertical="center"/>
    </xf>
    <xf numFmtId="4" fontId="24" fillId="0" borderId="0" xfId="0" applyNumberFormat="1" applyFont="1" applyBorder="1" applyAlignment="1" applyProtection="1">
      <alignment vertical="center"/>
    </xf>
    <xf numFmtId="0" fontId="1" fillId="0" borderId="0" xfId="0" applyFont="1" applyBorder="1" applyAlignment="1" applyProtection="1">
      <alignment horizontal="right" vertical="center"/>
      <protection locked="0"/>
    </xf>
    <xf numFmtId="4" fontId="1" fillId="0" borderId="0" xfId="0" applyNumberFormat="1" applyFont="1" applyBorder="1" applyAlignment="1" applyProtection="1">
      <alignment vertical="center"/>
    </xf>
    <xf numFmtId="164" fontId="1" fillId="0" borderId="0" xfId="0" applyNumberFormat="1" applyFont="1" applyBorder="1" applyAlignment="1" applyProtection="1">
      <alignment horizontal="right" vertical="center"/>
      <protection locked="0"/>
    </xf>
    <xf numFmtId="0" fontId="0" fillId="6" borderId="0" xfId="0" applyFont="1" applyFill="1" applyBorder="1" applyAlignment="1" applyProtection="1">
      <alignment vertical="center"/>
    </xf>
    <xf numFmtId="0" fontId="3" fillId="6" borderId="9" xfId="0" applyFont="1" applyFill="1" applyBorder="1" applyAlignment="1" applyProtection="1">
      <alignment horizontal="left" vertical="center"/>
    </xf>
    <xf numFmtId="0" fontId="3" fillId="6" borderId="10" xfId="0" applyFont="1" applyFill="1" applyBorder="1" applyAlignment="1" applyProtection="1">
      <alignment horizontal="right" vertical="center"/>
    </xf>
    <xf numFmtId="0" fontId="3" fillId="6" borderId="10" xfId="0" applyFont="1" applyFill="1" applyBorder="1" applyAlignment="1" applyProtection="1">
      <alignment horizontal="center" vertical="center"/>
    </xf>
    <xf numFmtId="0" fontId="0" fillId="6" borderId="10" xfId="0" applyFont="1" applyFill="1" applyBorder="1" applyAlignment="1" applyProtection="1">
      <alignment vertical="center"/>
      <protection locked="0"/>
    </xf>
    <xf numFmtId="4" fontId="3" fillId="6" borderId="10" xfId="0" applyNumberFormat="1" applyFont="1" applyFill="1" applyBorder="1" applyAlignment="1" applyProtection="1">
      <alignment vertical="center"/>
    </xf>
    <xf numFmtId="0" fontId="0" fillId="6" borderId="27" xfId="0" applyFont="1" applyFill="1" applyBorder="1" applyAlignment="1" applyProtection="1">
      <alignment vertical="center"/>
    </xf>
    <xf numFmtId="0" fontId="0" fillId="0" borderId="13" xfId="0" applyFont="1" applyBorder="1" applyAlignment="1" applyProtection="1">
      <alignment vertical="center"/>
      <protection locked="0"/>
    </xf>
    <xf numFmtId="0" fontId="0" fillId="0" borderId="2" xfId="0" applyFont="1" applyBorder="1" applyAlignment="1">
      <alignment vertical="center"/>
    </xf>
    <xf numFmtId="0" fontId="0" fillId="0" borderId="3" xfId="0" applyFont="1" applyBorder="1" applyAlignment="1">
      <alignment vertical="center"/>
    </xf>
    <xf numFmtId="0" fontId="0" fillId="0" borderId="3" xfId="0" applyFont="1" applyBorder="1" applyAlignment="1" applyProtection="1">
      <alignment vertical="center"/>
      <protection locked="0"/>
    </xf>
    <xf numFmtId="0" fontId="0" fillId="0" borderId="4" xfId="0" applyFont="1" applyBorder="1" applyAlignment="1">
      <alignment vertical="center"/>
    </xf>
    <xf numFmtId="0" fontId="2" fillId="6" borderId="0" xfId="0" applyFont="1" applyFill="1" applyBorder="1" applyAlignment="1" applyProtection="1">
      <alignment horizontal="left" vertical="center"/>
    </xf>
    <xf numFmtId="0" fontId="0" fillId="6" borderId="0" xfId="0" applyFont="1" applyFill="1" applyBorder="1" applyAlignment="1" applyProtection="1">
      <alignment vertical="center"/>
      <protection locked="0"/>
    </xf>
    <xf numFmtId="0" fontId="2" fillId="6" borderId="0" xfId="0" applyFont="1" applyFill="1" applyBorder="1" applyAlignment="1" applyProtection="1">
      <alignment horizontal="right" vertical="center"/>
    </xf>
    <xf numFmtId="0" fontId="0" fillId="6" borderId="6" xfId="0" applyFont="1" applyFill="1" applyBorder="1" applyAlignment="1" applyProtection="1">
      <alignment vertical="center"/>
    </xf>
    <xf numFmtId="0" fontId="33" fillId="0" borderId="0" xfId="0" applyFont="1" applyBorder="1" applyAlignment="1" applyProtection="1">
      <alignment horizontal="left" vertical="center"/>
    </xf>
    <xf numFmtId="0" fontId="5" fillId="0" borderId="5" xfId="0" applyFont="1" applyBorder="1" applyAlignment="1" applyProtection="1">
      <alignment vertical="center"/>
    </xf>
    <xf numFmtId="0" fontId="5" fillId="0" borderId="0" xfId="0" applyFont="1" applyBorder="1" applyAlignment="1" applyProtection="1">
      <alignment vertical="center"/>
    </xf>
    <xf numFmtId="0" fontId="5" fillId="0" borderId="24" xfId="0" applyFont="1" applyBorder="1" applyAlignment="1" applyProtection="1">
      <alignment horizontal="left" vertical="center"/>
    </xf>
    <xf numFmtId="0" fontId="5" fillId="0" borderId="24" xfId="0" applyFont="1" applyBorder="1" applyAlignment="1" applyProtection="1">
      <alignment vertical="center"/>
    </xf>
    <xf numFmtId="0" fontId="5" fillId="0" borderId="24" xfId="0" applyFont="1" applyBorder="1" applyAlignment="1" applyProtection="1">
      <alignment vertical="center"/>
      <protection locked="0"/>
    </xf>
    <xf numFmtId="4" fontId="5" fillId="0" borderId="24" xfId="0" applyNumberFormat="1" applyFont="1" applyBorder="1" applyAlignment="1" applyProtection="1">
      <alignment vertical="center"/>
    </xf>
    <xf numFmtId="0" fontId="5" fillId="0" borderId="6" xfId="0" applyFont="1" applyBorder="1" applyAlignment="1" applyProtection="1">
      <alignment vertical="center"/>
    </xf>
    <xf numFmtId="0" fontId="6" fillId="0" borderId="5" xfId="0" applyFont="1" applyBorder="1" applyAlignment="1" applyProtection="1">
      <alignment vertical="center"/>
    </xf>
    <xf numFmtId="0" fontId="6" fillId="0" borderId="0" xfId="0" applyFont="1" applyBorder="1" applyAlignment="1" applyProtection="1">
      <alignment vertical="center"/>
    </xf>
    <xf numFmtId="0" fontId="6" fillId="0" borderId="24" xfId="0" applyFont="1" applyBorder="1" applyAlignment="1" applyProtection="1">
      <alignment horizontal="left" vertical="center"/>
    </xf>
    <xf numFmtId="0" fontId="6" fillId="0" borderId="24" xfId="0" applyFont="1" applyBorder="1" applyAlignment="1" applyProtection="1">
      <alignment vertical="center"/>
    </xf>
    <xf numFmtId="0" fontId="6" fillId="0" borderId="24" xfId="0" applyFont="1" applyBorder="1" applyAlignment="1" applyProtection="1">
      <alignment vertical="center"/>
      <protection locked="0"/>
    </xf>
    <xf numFmtId="4" fontId="6" fillId="0" borderId="24" xfId="0" applyNumberFormat="1" applyFont="1" applyBorder="1" applyAlignment="1" applyProtection="1">
      <alignment vertical="center"/>
    </xf>
    <xf numFmtId="0" fontId="6" fillId="0" borderId="6" xfId="0" applyFont="1" applyBorder="1" applyAlignment="1" applyProtection="1">
      <alignment vertical="center"/>
    </xf>
    <xf numFmtId="0" fontId="0" fillId="0" borderId="0" xfId="0" applyFont="1" applyAlignment="1" applyProtection="1">
      <alignment vertical="center"/>
      <protection locked="0"/>
    </xf>
    <xf numFmtId="0" fontId="2" fillId="0" borderId="0" xfId="0" applyFont="1" applyAlignment="1" applyProtection="1">
      <alignment horizontal="left" vertical="center"/>
    </xf>
    <xf numFmtId="0" fontId="19" fillId="0" borderId="0" xfId="0" applyFont="1" applyAlignment="1" applyProtection="1">
      <alignment horizontal="left" vertical="center"/>
      <protection locked="0"/>
    </xf>
    <xf numFmtId="0" fontId="0" fillId="0" borderId="5" xfId="0" applyFont="1" applyBorder="1" applyAlignment="1" applyProtection="1">
      <alignment horizontal="center" vertical="center" wrapText="1"/>
    </xf>
    <xf numFmtId="0" fontId="2" fillId="6" borderId="20" xfId="0" applyFont="1" applyFill="1" applyBorder="1" applyAlignment="1" applyProtection="1">
      <alignment horizontal="center" vertical="center" wrapText="1"/>
    </xf>
    <xf numFmtId="0" fontId="2" fillId="6" borderId="21" xfId="0" applyFont="1" applyFill="1" applyBorder="1" applyAlignment="1" applyProtection="1">
      <alignment horizontal="center" vertical="center" wrapText="1"/>
    </xf>
    <xf numFmtId="0" fontId="34" fillId="6" borderId="21" xfId="0" applyFont="1" applyFill="1" applyBorder="1" applyAlignment="1" applyProtection="1">
      <alignment horizontal="center" vertical="center" wrapText="1"/>
      <protection locked="0"/>
    </xf>
    <xf numFmtId="0" fontId="2" fillId="6" borderId="22" xfId="0" applyFont="1" applyFill="1" applyBorder="1" applyAlignment="1" applyProtection="1">
      <alignment horizontal="center" vertical="center" wrapText="1"/>
    </xf>
    <xf numFmtId="0" fontId="0" fillId="0" borderId="5" xfId="0" applyFont="1" applyBorder="1" applyAlignment="1">
      <alignment horizontal="center" vertical="center" wrapText="1"/>
    </xf>
    <xf numFmtId="4" fontId="24" fillId="0" borderId="0" xfId="0" applyNumberFormat="1" applyFont="1" applyAlignment="1" applyProtection="1"/>
    <xf numFmtId="166" fontId="35" fillId="0" borderId="16" xfId="0" applyNumberFormat="1" applyFont="1" applyBorder="1" applyAlignment="1" applyProtection="1"/>
    <xf numFmtId="166" fontId="35" fillId="0" borderId="17" xfId="0" applyNumberFormat="1" applyFont="1" applyBorder="1" applyAlignment="1" applyProtection="1"/>
    <xf numFmtId="4" fontId="36" fillId="0" borderId="0" xfId="0" applyNumberFormat="1" applyFont="1" applyAlignment="1">
      <alignment vertical="center"/>
    </xf>
    <xf numFmtId="0" fontId="7" fillId="0" borderId="5" xfId="0" applyFont="1" applyBorder="1" applyAlignment="1" applyProtection="1"/>
    <xf numFmtId="0" fontId="7" fillId="0" borderId="0" xfId="0" applyFont="1" applyAlignment="1" applyProtection="1"/>
    <xf numFmtId="0" fontId="7" fillId="0" borderId="0" xfId="0" applyFont="1" applyAlignment="1" applyProtection="1">
      <alignment horizontal="left"/>
    </xf>
    <xf numFmtId="0" fontId="5" fillId="0" borderId="0" xfId="0" applyFont="1" applyAlignment="1" applyProtection="1">
      <alignment horizontal="left"/>
    </xf>
    <xf numFmtId="0" fontId="7" fillId="0" borderId="0" xfId="0" applyFont="1" applyAlignment="1" applyProtection="1">
      <protection locked="0"/>
    </xf>
    <xf numFmtId="4" fontId="5" fillId="0" borderId="0" xfId="0" applyNumberFormat="1" applyFont="1" applyAlignment="1" applyProtection="1"/>
    <xf numFmtId="0" fontId="7" fillId="0" borderId="5" xfId="0" applyFont="1" applyBorder="1" applyAlignment="1"/>
    <xf numFmtId="0" fontId="7" fillId="0" borderId="18" xfId="0" applyFont="1" applyBorder="1" applyAlignment="1" applyProtection="1"/>
    <xf numFmtId="0" fontId="7" fillId="0" borderId="0" xfId="0" applyFont="1" applyBorder="1" applyAlignment="1" applyProtection="1"/>
    <xf numFmtId="166" fontId="7" fillId="0" borderId="0" xfId="0" applyNumberFormat="1" applyFont="1" applyBorder="1" applyAlignment="1" applyProtection="1"/>
    <xf numFmtId="166" fontId="7" fillId="0" borderId="19" xfId="0" applyNumberFormat="1" applyFont="1" applyBorder="1" applyAlignment="1" applyProtection="1"/>
    <xf numFmtId="0" fontId="7" fillId="0" borderId="0" xfId="0" applyFont="1" applyAlignment="1">
      <alignment horizontal="left"/>
    </xf>
    <xf numFmtId="0" fontId="7" fillId="0" borderId="0" xfId="0" applyFont="1" applyAlignment="1">
      <alignment horizontal="center"/>
    </xf>
    <xf numFmtId="4" fontId="7" fillId="0" borderId="0" xfId="0" applyNumberFormat="1" applyFont="1" applyAlignment="1">
      <alignment vertical="center"/>
    </xf>
    <xf numFmtId="0" fontId="7" fillId="0" borderId="0" xfId="0" applyFont="1" applyBorder="1" applyAlignment="1" applyProtection="1">
      <alignment horizontal="left"/>
    </xf>
    <xf numFmtId="0" fontId="6" fillId="0" borderId="0" xfId="0" applyFont="1" applyBorder="1" applyAlignment="1" applyProtection="1">
      <alignment horizontal="left"/>
    </xf>
    <xf numFmtId="4" fontId="6" fillId="0" borderId="0" xfId="0" applyNumberFormat="1" applyFont="1" applyBorder="1" applyAlignment="1" applyProtection="1"/>
    <xf numFmtId="0" fontId="0" fillId="0" borderId="28" xfId="0" applyFont="1" applyBorder="1" applyAlignment="1" applyProtection="1">
      <alignment horizontal="center" vertical="center"/>
    </xf>
    <xf numFmtId="49" fontId="0" fillId="0" borderId="28" xfId="0" applyNumberFormat="1" applyFont="1" applyBorder="1" applyAlignment="1" applyProtection="1">
      <alignment horizontal="left" vertical="center" wrapText="1"/>
    </xf>
    <xf numFmtId="0" fontId="0" fillId="0" borderId="28" xfId="0" applyFont="1" applyBorder="1" applyAlignment="1" applyProtection="1">
      <alignment horizontal="left" vertical="center" wrapText="1"/>
    </xf>
    <xf numFmtId="0" fontId="0" fillId="0" borderId="28" xfId="0" applyFont="1" applyBorder="1" applyAlignment="1" applyProtection="1">
      <alignment horizontal="center" vertical="center" wrapText="1"/>
    </xf>
    <xf numFmtId="167" fontId="0" fillId="0" borderId="28" xfId="0" applyNumberFormat="1" applyFont="1" applyBorder="1" applyAlignment="1" applyProtection="1">
      <alignment vertical="center"/>
    </xf>
    <xf numFmtId="4" fontId="0" fillId="4" borderId="28" xfId="0" applyNumberFormat="1" applyFont="1" applyFill="1" applyBorder="1" applyAlignment="1" applyProtection="1">
      <alignment vertical="center"/>
      <protection locked="0"/>
    </xf>
    <xf numFmtId="4" fontId="0" fillId="0" borderId="28" xfId="0" applyNumberFormat="1" applyFont="1" applyBorder="1" applyAlignment="1" applyProtection="1">
      <alignment vertical="center"/>
    </xf>
    <xf numFmtId="0" fontId="1" fillId="4" borderId="28" xfId="0" applyFont="1" applyFill="1" applyBorder="1" applyAlignment="1" applyProtection="1">
      <alignment horizontal="left" vertical="center"/>
      <protection locked="0"/>
    </xf>
    <xf numFmtId="0" fontId="1" fillId="0" borderId="0" xfId="0" applyFont="1" applyBorder="1" applyAlignment="1" applyProtection="1">
      <alignment horizontal="center" vertical="center"/>
    </xf>
    <xf numFmtId="166" fontId="1" fillId="0" borderId="0" xfId="0" applyNumberFormat="1" applyFont="1" applyBorder="1" applyAlignment="1" applyProtection="1">
      <alignment vertical="center"/>
    </xf>
    <xf numFmtId="166" fontId="1" fillId="0" borderId="19" xfId="0" applyNumberFormat="1" applyFont="1" applyBorder="1" applyAlignment="1" applyProtection="1">
      <alignment vertical="center"/>
    </xf>
    <xf numFmtId="4" fontId="0" fillId="0" borderId="0" xfId="0" applyNumberFormat="1" applyFont="1" applyAlignment="1">
      <alignment vertical="center"/>
    </xf>
    <xf numFmtId="0" fontId="37" fillId="0" borderId="0" xfId="0" applyFont="1" applyAlignment="1" applyProtection="1">
      <alignment horizontal="left" vertical="center"/>
    </xf>
    <xf numFmtId="0" fontId="38" fillId="0" borderId="0" xfId="0" applyFont="1" applyAlignment="1" applyProtection="1">
      <alignment vertical="center" wrapText="1"/>
    </xf>
    <xf numFmtId="0" fontId="0" fillId="0" borderId="18" xfId="0" applyFont="1" applyBorder="1" applyAlignment="1" applyProtection="1">
      <alignment vertical="center"/>
    </xf>
    <xf numFmtId="0" fontId="8" fillId="0" borderId="5" xfId="0" applyFont="1" applyBorder="1" applyAlignment="1" applyProtection="1">
      <alignment vertical="center"/>
    </xf>
    <xf numFmtId="0" fontId="8" fillId="0" borderId="0" xfId="0" applyFont="1" applyAlignment="1" applyProtection="1">
      <alignment vertical="center"/>
    </xf>
    <xf numFmtId="0" fontId="39" fillId="0" borderId="0" xfId="0" applyFont="1" applyAlignment="1" applyProtection="1">
      <alignment horizontal="left" vertical="center"/>
    </xf>
    <xf numFmtId="0" fontId="39" fillId="0" borderId="0" xfId="0" applyFont="1" applyAlignment="1" applyProtection="1">
      <alignment horizontal="left" vertical="center" wrapText="1"/>
    </xf>
    <xf numFmtId="0" fontId="8" fillId="0" borderId="0" xfId="0" applyFont="1" applyAlignment="1" applyProtection="1">
      <alignment horizontal="left" vertical="center"/>
    </xf>
    <xf numFmtId="0" fontId="8" fillId="0" borderId="0" xfId="0" applyFont="1" applyAlignment="1" applyProtection="1">
      <alignment vertical="center"/>
      <protection locked="0"/>
    </xf>
    <xf numFmtId="0" fontId="8" fillId="0" borderId="5" xfId="0" applyFont="1" applyBorder="1" applyAlignment="1">
      <alignment vertical="center"/>
    </xf>
    <xf numFmtId="0" fontId="8" fillId="0" borderId="18" xfId="0" applyFont="1" applyBorder="1" applyAlignment="1" applyProtection="1">
      <alignment vertical="center"/>
    </xf>
    <xf numFmtId="0" fontId="8" fillId="0" borderId="0" xfId="0" applyFont="1" applyBorder="1" applyAlignment="1" applyProtection="1">
      <alignment vertical="center"/>
    </xf>
    <xf numFmtId="0" fontId="8" fillId="0" borderId="19" xfId="0" applyFont="1" applyBorder="1" applyAlignment="1" applyProtection="1">
      <alignment vertical="center"/>
    </xf>
    <xf numFmtId="0" fontId="8" fillId="0" borderId="0" xfId="0" applyFont="1" applyAlignment="1">
      <alignment horizontal="left" vertical="center"/>
    </xf>
    <xf numFmtId="0" fontId="9" fillId="0" borderId="5" xfId="0" applyFont="1" applyBorder="1" applyAlignment="1" applyProtection="1">
      <alignment vertical="center"/>
    </xf>
    <xf numFmtId="0" fontId="9" fillId="0" borderId="0" xfId="0" applyFont="1" applyAlignment="1" applyProtection="1">
      <alignment vertical="center"/>
    </xf>
    <xf numFmtId="0" fontId="9" fillId="0" borderId="0" xfId="0" applyFont="1" applyAlignment="1" applyProtection="1">
      <alignment horizontal="left" vertical="center"/>
    </xf>
    <xf numFmtId="0" fontId="9" fillId="0" borderId="0" xfId="0" applyFont="1" applyAlignment="1" applyProtection="1">
      <alignment horizontal="left" vertical="center" wrapText="1"/>
    </xf>
    <xf numFmtId="167" fontId="9" fillId="0" borderId="0" xfId="0" applyNumberFormat="1" applyFont="1" applyAlignment="1" applyProtection="1">
      <alignment vertical="center"/>
    </xf>
    <xf numFmtId="0" fontId="9" fillId="0" borderId="0" xfId="0" applyFont="1" applyAlignment="1" applyProtection="1">
      <alignment vertical="center"/>
      <protection locked="0"/>
    </xf>
    <xf numFmtId="0" fontId="9" fillId="0" borderId="5" xfId="0" applyFont="1" applyBorder="1" applyAlignment="1">
      <alignment vertical="center"/>
    </xf>
    <xf numFmtId="0" fontId="9" fillId="0" borderId="18" xfId="0" applyFont="1" applyBorder="1" applyAlignment="1" applyProtection="1">
      <alignment vertical="center"/>
    </xf>
    <xf numFmtId="0" fontId="9" fillId="0" borderId="0" xfId="0" applyFont="1" applyBorder="1" applyAlignment="1" applyProtection="1">
      <alignment vertical="center"/>
    </xf>
    <xf numFmtId="0" fontId="9" fillId="0" borderId="19" xfId="0" applyFont="1" applyBorder="1" applyAlignment="1" applyProtection="1">
      <alignment vertical="center"/>
    </xf>
    <xf numFmtId="0" fontId="9" fillId="0" borderId="0" xfId="0" applyFont="1" applyAlignment="1">
      <alignment horizontal="left" vertical="center"/>
    </xf>
    <xf numFmtId="0" fontId="10" fillId="0" borderId="5" xfId="0" applyFont="1" applyBorder="1" applyAlignment="1" applyProtection="1">
      <alignment vertical="center"/>
    </xf>
    <xf numFmtId="0" fontId="10" fillId="0" borderId="0" xfId="0" applyFont="1" applyAlignment="1" applyProtection="1">
      <alignment vertical="center"/>
    </xf>
    <xf numFmtId="0" fontId="37" fillId="0" borderId="0" xfId="0" applyFont="1" applyBorder="1" applyAlignment="1" applyProtection="1">
      <alignment horizontal="left" vertical="center"/>
    </xf>
    <xf numFmtId="0" fontId="40" fillId="0" borderId="0" xfId="0" applyFont="1" applyBorder="1" applyAlignment="1" applyProtection="1">
      <alignment horizontal="left" vertical="center"/>
    </xf>
    <xf numFmtId="0" fontId="40" fillId="0" borderId="0" xfId="0" applyFont="1" applyBorder="1" applyAlignment="1" applyProtection="1">
      <alignment horizontal="left" vertical="center" wrapText="1"/>
    </xf>
    <xf numFmtId="167" fontId="10" fillId="0" borderId="0" xfId="0" applyNumberFormat="1" applyFont="1" applyBorder="1" applyAlignment="1" applyProtection="1">
      <alignment vertical="center"/>
    </xf>
    <xf numFmtId="0" fontId="10" fillId="0" borderId="0" xfId="0" applyFont="1" applyAlignment="1" applyProtection="1">
      <alignment vertical="center"/>
      <protection locked="0"/>
    </xf>
    <xf numFmtId="0" fontId="10" fillId="0" borderId="5" xfId="0" applyFont="1" applyBorder="1" applyAlignment="1">
      <alignment vertical="center"/>
    </xf>
    <xf numFmtId="0" fontId="10" fillId="0" borderId="18" xfId="0" applyFont="1" applyBorder="1" applyAlignment="1" applyProtection="1">
      <alignment vertical="center"/>
    </xf>
    <xf numFmtId="0" fontId="10" fillId="0" borderId="0" xfId="0" applyFont="1" applyBorder="1" applyAlignment="1" applyProtection="1">
      <alignment vertical="center"/>
    </xf>
    <xf numFmtId="0" fontId="10" fillId="0" borderId="19" xfId="0" applyFont="1" applyBorder="1" applyAlignment="1" applyProtection="1">
      <alignment vertical="center"/>
    </xf>
    <xf numFmtId="0" fontId="10" fillId="0" borderId="0" xfId="0" applyFont="1" applyAlignment="1">
      <alignment horizontal="left" vertical="center"/>
    </xf>
    <xf numFmtId="0" fontId="9" fillId="0" borderId="0" xfId="0" applyFont="1" applyBorder="1" applyAlignment="1" applyProtection="1">
      <alignment horizontal="left" vertical="center"/>
    </xf>
    <xf numFmtId="0" fontId="9" fillId="0" borderId="0" xfId="0" applyFont="1" applyBorder="1" applyAlignment="1" applyProtection="1">
      <alignment horizontal="left" vertical="center" wrapText="1"/>
    </xf>
    <xf numFmtId="167" fontId="9" fillId="0" borderId="0" xfId="0" applyNumberFormat="1" applyFont="1" applyBorder="1" applyAlignment="1" applyProtection="1">
      <alignment vertical="center"/>
    </xf>
    <xf numFmtId="0" fontId="40" fillId="0" borderId="0" xfId="0" applyFont="1" applyAlignment="1" applyProtection="1">
      <alignment horizontal="left" vertical="center"/>
    </xf>
    <xf numFmtId="0" fontId="40" fillId="0" borderId="0" xfId="0" applyFont="1" applyAlignment="1" applyProtection="1">
      <alignment horizontal="left" vertical="center" wrapText="1"/>
    </xf>
    <xf numFmtId="167" fontId="10" fillId="0" borderId="0" xfId="0" applyNumberFormat="1" applyFont="1" applyAlignment="1" applyProtection="1">
      <alignment vertical="center"/>
    </xf>
    <xf numFmtId="0" fontId="41" fillId="0" borderId="28" xfId="0" applyFont="1" applyBorder="1" applyAlignment="1" applyProtection="1">
      <alignment horizontal="center" vertical="center"/>
    </xf>
    <xf numFmtId="49" fontId="41" fillId="0" borderId="28" xfId="0" applyNumberFormat="1" applyFont="1" applyBorder="1" applyAlignment="1" applyProtection="1">
      <alignment horizontal="left" vertical="center" wrapText="1"/>
    </xf>
    <xf numFmtId="0" fontId="41" fillId="0" borderId="28" xfId="0" applyFont="1" applyBorder="1" applyAlignment="1" applyProtection="1">
      <alignment horizontal="left" vertical="center" wrapText="1"/>
    </xf>
    <xf numFmtId="0" fontId="41" fillId="0" borderId="28" xfId="0" applyFont="1" applyBorder="1" applyAlignment="1" applyProtection="1">
      <alignment horizontal="center" vertical="center" wrapText="1"/>
    </xf>
    <xf numFmtId="167" fontId="41" fillId="0" borderId="28" xfId="0" applyNumberFormat="1" applyFont="1" applyBorder="1" applyAlignment="1" applyProtection="1">
      <alignment vertical="center"/>
    </xf>
    <xf numFmtId="4" fontId="41" fillId="4" borderId="28" xfId="0" applyNumberFormat="1" applyFont="1" applyFill="1" applyBorder="1" applyAlignment="1" applyProtection="1">
      <alignment vertical="center"/>
      <protection locked="0"/>
    </xf>
    <xf numFmtId="4" fontId="41" fillId="0" borderId="28" xfId="0" applyNumberFormat="1" applyFont="1" applyBorder="1" applyAlignment="1" applyProtection="1">
      <alignment vertical="center"/>
    </xf>
    <xf numFmtId="0" fontId="41" fillId="0" borderId="5" xfId="0" applyFont="1" applyBorder="1" applyAlignment="1">
      <alignment vertical="center"/>
    </xf>
    <xf numFmtId="0" fontId="41" fillId="4" borderId="28" xfId="0" applyFont="1" applyFill="1" applyBorder="1" applyAlignment="1" applyProtection="1">
      <alignment horizontal="left" vertical="center"/>
      <protection locked="0"/>
    </xf>
    <xf numFmtId="0" fontId="41" fillId="0" borderId="0" xfId="0" applyFont="1" applyBorder="1" applyAlignment="1" applyProtection="1">
      <alignment horizontal="center" vertical="center"/>
    </xf>
    <xf numFmtId="0" fontId="9" fillId="0" borderId="23" xfId="0" applyFont="1" applyBorder="1" applyAlignment="1" applyProtection="1">
      <alignment vertical="center"/>
    </xf>
    <xf numFmtId="0" fontId="9" fillId="0" borderId="24" xfId="0" applyFont="1" applyBorder="1" applyAlignment="1" applyProtection="1">
      <alignment vertical="center"/>
    </xf>
    <xf numFmtId="0" fontId="9" fillId="0" borderId="25" xfId="0" applyFont="1" applyBorder="1" applyAlignment="1" applyProtection="1">
      <alignment vertical="center"/>
    </xf>
    <xf numFmtId="0" fontId="24" fillId="0" borderId="0" xfId="0" applyFont="1" applyBorder="1" applyAlignment="1" applyProtection="1">
      <alignment horizontal="left" vertical="center"/>
    </xf>
    <xf numFmtId="0" fontId="1" fillId="0" borderId="24" xfId="0" applyFont="1" applyBorder="1" applyAlignment="1" applyProtection="1">
      <alignment horizontal="center" vertical="center"/>
    </xf>
    <xf numFmtId="0" fontId="0" fillId="0" borderId="24" xfId="0" applyFont="1" applyBorder="1" applyAlignment="1" applyProtection="1">
      <alignment vertical="center"/>
    </xf>
    <xf numFmtId="166" fontId="1" fillId="0" borderId="24" xfId="0" applyNumberFormat="1" applyFont="1" applyBorder="1" applyAlignment="1" applyProtection="1">
      <alignment vertical="center"/>
    </xf>
    <xf numFmtId="166" fontId="1" fillId="0" borderId="25" xfId="0" applyNumberFormat="1" applyFont="1" applyBorder="1" applyAlignment="1" applyProtection="1">
      <alignment vertical="center"/>
    </xf>
    <xf numFmtId="0" fontId="0" fillId="0" borderId="28" xfId="0" applyFont="1" applyBorder="1" applyAlignment="1" applyProtection="1">
      <alignment horizontal="left" vertical="top" wrapText="1"/>
    </xf>
    <xf numFmtId="0" fontId="0" fillId="0" borderId="0" xfId="0" applyAlignment="1" applyProtection="1">
      <alignment vertical="top"/>
      <protection locked="0"/>
    </xf>
    <xf numFmtId="0" fontId="42" fillId="0" borderId="29" xfId="0" applyFont="1" applyBorder="1" applyAlignment="1" applyProtection="1">
      <alignment vertical="center" wrapText="1"/>
      <protection locked="0"/>
    </xf>
    <xf numFmtId="0" fontId="42" fillId="0" borderId="30" xfId="0" applyFont="1" applyBorder="1" applyAlignment="1" applyProtection="1">
      <alignment vertical="center" wrapText="1"/>
      <protection locked="0"/>
    </xf>
    <xf numFmtId="0" fontId="42" fillId="0" borderId="31" xfId="0" applyFont="1" applyBorder="1" applyAlignment="1" applyProtection="1">
      <alignment vertical="center" wrapText="1"/>
      <protection locked="0"/>
    </xf>
    <xf numFmtId="0" fontId="42" fillId="0" borderId="32" xfId="0" applyFont="1" applyBorder="1" applyAlignment="1" applyProtection="1">
      <alignment horizontal="center" vertical="center" wrapText="1"/>
      <protection locked="0"/>
    </xf>
    <xf numFmtId="0" fontId="42" fillId="0" borderId="33" xfId="0" applyFont="1" applyBorder="1" applyAlignment="1" applyProtection="1">
      <alignment horizontal="center" vertical="center" wrapText="1"/>
      <protection locked="0"/>
    </xf>
    <xf numFmtId="0" fontId="42" fillId="0" borderId="32" xfId="0" applyFont="1" applyBorder="1" applyAlignment="1" applyProtection="1">
      <alignment vertical="center" wrapText="1"/>
      <protection locked="0"/>
    </xf>
    <xf numFmtId="0" fontId="42" fillId="0" borderId="33" xfId="0" applyFont="1" applyBorder="1" applyAlignment="1" applyProtection="1">
      <alignment vertical="center" wrapText="1"/>
      <protection locked="0"/>
    </xf>
    <xf numFmtId="0" fontId="44" fillId="0" borderId="1" xfId="0" applyFont="1" applyBorder="1" applyAlignment="1" applyProtection="1">
      <alignment horizontal="left" vertical="center" wrapText="1"/>
      <protection locked="0"/>
    </xf>
    <xf numFmtId="0" fontId="45" fillId="0" borderId="1" xfId="0" applyFont="1" applyBorder="1" applyAlignment="1" applyProtection="1">
      <alignment horizontal="left" vertical="center" wrapText="1"/>
      <protection locked="0"/>
    </xf>
    <xf numFmtId="0" fontId="45" fillId="0" borderId="32" xfId="0" applyFont="1" applyBorder="1" applyAlignment="1" applyProtection="1">
      <alignment vertical="center" wrapText="1"/>
      <protection locked="0"/>
    </xf>
    <xf numFmtId="0" fontId="45" fillId="0" borderId="1" xfId="0" applyFont="1" applyBorder="1" applyAlignment="1" applyProtection="1">
      <alignment vertical="center" wrapText="1"/>
      <protection locked="0"/>
    </xf>
    <xf numFmtId="0" fontId="45" fillId="0" borderId="1" xfId="0" applyFont="1" applyBorder="1" applyAlignment="1" applyProtection="1">
      <alignment vertical="center"/>
      <protection locked="0"/>
    </xf>
    <xf numFmtId="0" fontId="45" fillId="0" borderId="1" xfId="0" applyFont="1" applyBorder="1" applyAlignment="1" applyProtection="1">
      <alignment horizontal="left" vertical="center"/>
      <protection locked="0"/>
    </xf>
    <xf numFmtId="49" fontId="45" fillId="0" borderId="1" xfId="0" applyNumberFormat="1" applyFont="1" applyBorder="1" applyAlignment="1" applyProtection="1">
      <alignment vertical="center" wrapText="1"/>
      <protection locked="0"/>
    </xf>
    <xf numFmtId="0" fontId="42" fillId="0" borderId="35" xfId="0" applyFont="1" applyBorder="1" applyAlignment="1" applyProtection="1">
      <alignment vertical="center" wrapText="1"/>
      <protection locked="0"/>
    </xf>
    <xf numFmtId="0" fontId="46" fillId="0" borderId="34" xfId="0" applyFont="1" applyBorder="1" applyAlignment="1" applyProtection="1">
      <alignment vertical="center" wrapText="1"/>
      <protection locked="0"/>
    </xf>
    <xf numFmtId="0" fontId="42" fillId="0" borderId="36" xfId="0" applyFont="1" applyBorder="1" applyAlignment="1" applyProtection="1">
      <alignment vertical="center" wrapText="1"/>
      <protection locked="0"/>
    </xf>
    <xf numFmtId="0" fontId="42" fillId="0" borderId="1" xfId="0" applyFont="1" applyBorder="1" applyAlignment="1" applyProtection="1">
      <alignment vertical="top"/>
      <protection locked="0"/>
    </xf>
    <xf numFmtId="0" fontId="42" fillId="0" borderId="0" xfId="0" applyFont="1" applyAlignment="1" applyProtection="1">
      <alignment vertical="top"/>
      <protection locked="0"/>
    </xf>
    <xf numFmtId="0" fontId="42" fillId="0" borderId="29" xfId="0" applyFont="1" applyBorder="1" applyAlignment="1" applyProtection="1">
      <alignment horizontal="left" vertical="center"/>
      <protection locked="0"/>
    </xf>
    <xf numFmtId="0" fontId="42" fillId="0" borderId="30" xfId="0" applyFont="1" applyBorder="1" applyAlignment="1" applyProtection="1">
      <alignment horizontal="left" vertical="center"/>
      <protection locked="0"/>
    </xf>
    <xf numFmtId="0" fontId="42" fillId="0" borderId="31" xfId="0" applyFont="1" applyBorder="1" applyAlignment="1" applyProtection="1">
      <alignment horizontal="left" vertical="center"/>
      <protection locked="0"/>
    </xf>
    <xf numFmtId="0" fontId="42" fillId="0" borderId="32" xfId="0" applyFont="1" applyBorder="1" applyAlignment="1" applyProtection="1">
      <alignment horizontal="left" vertical="center"/>
      <protection locked="0"/>
    </xf>
    <xf numFmtId="0" fontId="42" fillId="0" borderId="33" xfId="0" applyFont="1" applyBorder="1" applyAlignment="1" applyProtection="1">
      <alignment horizontal="left" vertical="center"/>
      <protection locked="0"/>
    </xf>
    <xf numFmtId="0" fontId="44" fillId="0" borderId="1" xfId="0" applyFont="1" applyBorder="1" applyAlignment="1" applyProtection="1">
      <alignment horizontal="left" vertical="center"/>
      <protection locked="0"/>
    </xf>
    <xf numFmtId="0" fontId="47" fillId="0" borderId="0" xfId="0" applyFont="1" applyAlignment="1" applyProtection="1">
      <alignment horizontal="left" vertical="center"/>
      <protection locked="0"/>
    </xf>
    <xf numFmtId="0" fontId="44" fillId="0" borderId="34" xfId="0" applyFont="1" applyBorder="1" applyAlignment="1" applyProtection="1">
      <alignment horizontal="left" vertical="center"/>
      <protection locked="0"/>
    </xf>
    <xf numFmtId="0" fontId="44" fillId="0" borderId="34" xfId="0" applyFont="1" applyBorder="1" applyAlignment="1" applyProtection="1">
      <alignment horizontal="center" vertical="center"/>
      <protection locked="0"/>
    </xf>
    <xf numFmtId="0" fontId="47" fillId="0" borderId="34" xfId="0" applyFont="1" applyBorder="1" applyAlignment="1" applyProtection="1">
      <alignment horizontal="left" vertical="center"/>
      <protection locked="0"/>
    </xf>
    <xf numFmtId="0" fontId="48" fillId="0" borderId="1" xfId="0" applyFont="1" applyBorder="1" applyAlignment="1" applyProtection="1">
      <alignment horizontal="left" vertical="center"/>
      <protection locked="0"/>
    </xf>
    <xf numFmtId="0" fontId="45" fillId="0" borderId="0" xfId="0" applyFont="1" applyAlignment="1" applyProtection="1">
      <alignment horizontal="left" vertical="center"/>
      <protection locked="0"/>
    </xf>
    <xf numFmtId="0" fontId="45" fillId="0" borderId="1" xfId="0" applyFont="1" applyBorder="1" applyAlignment="1" applyProtection="1">
      <alignment horizontal="center" vertical="center"/>
      <protection locked="0"/>
    </xf>
    <xf numFmtId="0" fontId="45" fillId="0" borderId="32" xfId="0" applyFont="1" applyBorder="1" applyAlignment="1" applyProtection="1">
      <alignment horizontal="left" vertical="center"/>
      <protection locked="0"/>
    </xf>
    <xf numFmtId="0" fontId="45" fillId="2" borderId="1" xfId="0" applyFont="1" applyFill="1" applyBorder="1" applyAlignment="1" applyProtection="1">
      <alignment horizontal="left" vertical="center"/>
      <protection locked="0"/>
    </xf>
    <xf numFmtId="0" fontId="45" fillId="2" borderId="1" xfId="0" applyFont="1" applyFill="1" applyBorder="1" applyAlignment="1" applyProtection="1">
      <alignment horizontal="center" vertical="center"/>
      <protection locked="0"/>
    </xf>
    <xf numFmtId="0" fontId="42" fillId="0" borderId="35" xfId="0" applyFont="1" applyBorder="1" applyAlignment="1" applyProtection="1">
      <alignment horizontal="left" vertical="center"/>
      <protection locked="0"/>
    </xf>
    <xf numFmtId="0" fontId="46" fillId="0" borderId="34" xfId="0" applyFont="1" applyBorder="1" applyAlignment="1" applyProtection="1">
      <alignment horizontal="left" vertical="center"/>
      <protection locked="0"/>
    </xf>
    <xf numFmtId="0" fontId="42" fillId="0" borderId="36" xfId="0" applyFont="1" applyBorder="1" applyAlignment="1" applyProtection="1">
      <alignment horizontal="left" vertical="center"/>
      <protection locked="0"/>
    </xf>
    <xf numFmtId="0" fontId="42" fillId="0" borderId="1" xfId="0" applyFont="1" applyBorder="1" applyAlignment="1" applyProtection="1">
      <alignment horizontal="left" vertical="center"/>
      <protection locked="0"/>
    </xf>
    <xf numFmtId="0" fontId="46" fillId="0" borderId="1" xfId="0" applyFont="1" applyBorder="1" applyAlignment="1" applyProtection="1">
      <alignment horizontal="left" vertical="center"/>
      <protection locked="0"/>
    </xf>
    <xf numFmtId="0" fontId="47" fillId="0" borderId="1" xfId="0" applyFont="1" applyBorder="1" applyAlignment="1" applyProtection="1">
      <alignment horizontal="left" vertical="center"/>
      <protection locked="0"/>
    </xf>
    <xf numFmtId="0" fontId="45" fillId="0" borderId="34" xfId="0" applyFont="1" applyBorder="1" applyAlignment="1" applyProtection="1">
      <alignment horizontal="left" vertical="center"/>
      <protection locked="0"/>
    </xf>
    <xf numFmtId="0" fontId="42" fillId="0" borderId="1" xfId="0" applyFont="1" applyBorder="1" applyAlignment="1" applyProtection="1">
      <alignment horizontal="left" vertical="center" wrapText="1"/>
      <protection locked="0"/>
    </xf>
    <xf numFmtId="0" fontId="45" fillId="0" borderId="1" xfId="0" applyFont="1" applyBorder="1" applyAlignment="1" applyProtection="1">
      <alignment horizontal="center" vertical="center" wrapText="1"/>
      <protection locked="0"/>
    </xf>
    <xf numFmtId="0" fontId="42" fillId="0" borderId="29" xfId="0" applyFont="1" applyBorder="1" applyAlignment="1" applyProtection="1">
      <alignment horizontal="left" vertical="center" wrapText="1"/>
      <protection locked="0"/>
    </xf>
    <xf numFmtId="0" fontId="42" fillId="0" borderId="30" xfId="0" applyFont="1" applyBorder="1" applyAlignment="1" applyProtection="1">
      <alignment horizontal="left" vertical="center" wrapText="1"/>
      <protection locked="0"/>
    </xf>
    <xf numFmtId="0" fontId="42" fillId="0" borderId="31" xfId="0" applyFont="1" applyBorder="1" applyAlignment="1" applyProtection="1">
      <alignment horizontal="left" vertical="center" wrapText="1"/>
      <protection locked="0"/>
    </xf>
    <xf numFmtId="0" fontId="42" fillId="0" borderId="32" xfId="0" applyFont="1" applyBorder="1" applyAlignment="1" applyProtection="1">
      <alignment horizontal="left" vertical="center" wrapText="1"/>
      <protection locked="0"/>
    </xf>
    <xf numFmtId="0" fontId="42" fillId="0" borderId="33" xfId="0" applyFont="1" applyBorder="1" applyAlignment="1" applyProtection="1">
      <alignment horizontal="left" vertical="center" wrapText="1"/>
      <protection locked="0"/>
    </xf>
    <xf numFmtId="0" fontId="47" fillId="0" borderId="32" xfId="0" applyFont="1" applyBorder="1" applyAlignment="1" applyProtection="1">
      <alignment horizontal="left" vertical="center" wrapText="1"/>
      <protection locked="0"/>
    </xf>
    <xf numFmtId="0" fontId="47" fillId="0" borderId="33" xfId="0" applyFont="1" applyBorder="1" applyAlignment="1" applyProtection="1">
      <alignment horizontal="left" vertical="center" wrapText="1"/>
      <protection locked="0"/>
    </xf>
    <xf numFmtId="0" fontId="45" fillId="0" borderId="32" xfId="0" applyFont="1" applyBorder="1" applyAlignment="1" applyProtection="1">
      <alignment horizontal="left" vertical="center" wrapText="1"/>
      <protection locked="0"/>
    </xf>
    <xf numFmtId="0" fontId="45" fillId="0" borderId="33" xfId="0" applyFont="1" applyBorder="1" applyAlignment="1" applyProtection="1">
      <alignment horizontal="left" vertical="center" wrapText="1"/>
      <protection locked="0"/>
    </xf>
    <xf numFmtId="0" fontId="45" fillId="0" borderId="33" xfId="0" applyFont="1" applyBorder="1" applyAlignment="1" applyProtection="1">
      <alignment horizontal="left" vertical="center"/>
      <protection locked="0"/>
    </xf>
    <xf numFmtId="0" fontId="45" fillId="0" borderId="35" xfId="0" applyFont="1" applyBorder="1" applyAlignment="1" applyProtection="1">
      <alignment horizontal="left" vertical="center" wrapText="1"/>
      <protection locked="0"/>
    </xf>
    <xf numFmtId="0" fontId="45" fillId="0" borderId="34" xfId="0" applyFont="1" applyBorder="1" applyAlignment="1" applyProtection="1">
      <alignment horizontal="left" vertical="center" wrapText="1"/>
      <protection locked="0"/>
    </xf>
    <xf numFmtId="0" fontId="45" fillId="0" borderId="36" xfId="0" applyFont="1" applyBorder="1" applyAlignment="1" applyProtection="1">
      <alignment horizontal="left" vertical="center" wrapText="1"/>
      <protection locked="0"/>
    </xf>
    <xf numFmtId="0" fontId="45" fillId="0" borderId="1" xfId="0" applyFont="1" applyBorder="1" applyAlignment="1" applyProtection="1">
      <alignment horizontal="left" vertical="top"/>
      <protection locked="0"/>
    </xf>
    <xf numFmtId="0" fontId="45" fillId="0" borderId="1" xfId="0" applyFont="1" applyBorder="1" applyAlignment="1" applyProtection="1">
      <alignment horizontal="center" vertical="top"/>
      <protection locked="0"/>
    </xf>
    <xf numFmtId="0" fontId="45" fillId="0" borderId="35" xfId="0" applyFont="1" applyBorder="1" applyAlignment="1" applyProtection="1">
      <alignment horizontal="left" vertical="center"/>
      <protection locked="0"/>
    </xf>
    <xf numFmtId="0" fontId="45" fillId="0" borderId="36" xfId="0" applyFont="1" applyBorder="1" applyAlignment="1" applyProtection="1">
      <alignment horizontal="left" vertical="center"/>
      <protection locked="0"/>
    </xf>
    <xf numFmtId="0" fontId="47" fillId="0" borderId="0" xfId="0" applyFont="1" applyAlignment="1" applyProtection="1">
      <alignment vertical="center"/>
      <protection locked="0"/>
    </xf>
    <xf numFmtId="0" fontId="44" fillId="0" borderId="1" xfId="0" applyFont="1" applyBorder="1" applyAlignment="1" applyProtection="1">
      <alignment vertical="center"/>
      <protection locked="0"/>
    </xf>
    <xf numFmtId="0" fontId="47" fillId="0" borderId="34" xfId="0" applyFont="1" applyBorder="1" applyAlignment="1" applyProtection="1">
      <alignment vertical="center"/>
      <protection locked="0"/>
    </xf>
    <xf numFmtId="0" fontId="44" fillId="0" borderId="34" xfId="0" applyFont="1" applyBorder="1" applyAlignment="1" applyProtection="1">
      <alignment vertical="center"/>
      <protection locked="0"/>
    </xf>
    <xf numFmtId="0" fontId="0" fillId="0" borderId="1" xfId="0" applyBorder="1" applyAlignment="1" applyProtection="1">
      <alignment vertical="top"/>
      <protection locked="0"/>
    </xf>
    <xf numFmtId="49" fontId="45" fillId="0" borderId="1" xfId="0" applyNumberFormat="1" applyFont="1" applyBorder="1" applyAlignment="1" applyProtection="1">
      <alignment horizontal="left" vertical="center"/>
      <protection locked="0"/>
    </xf>
    <xf numFmtId="0" fontId="0" fillId="0" borderId="34" xfId="0" applyBorder="1" applyAlignment="1" applyProtection="1">
      <alignment vertical="top"/>
      <protection locked="0"/>
    </xf>
    <xf numFmtId="0" fontId="44" fillId="0" borderId="34" xfId="0" applyFont="1" applyBorder="1" applyAlignment="1" applyProtection="1">
      <alignment horizontal="left"/>
      <protection locked="0"/>
    </xf>
    <xf numFmtId="0" fontId="47" fillId="0" borderId="34" xfId="0" applyFont="1" applyBorder="1" applyAlignment="1" applyProtection="1">
      <protection locked="0"/>
    </xf>
    <xf numFmtId="0" fontId="42" fillId="0" borderId="32" xfId="0" applyFont="1" applyBorder="1" applyAlignment="1" applyProtection="1">
      <alignment vertical="top"/>
      <protection locked="0"/>
    </xf>
    <xf numFmtId="0" fontId="42" fillId="0" borderId="33" xfId="0" applyFont="1" applyBorder="1" applyAlignment="1" applyProtection="1">
      <alignment vertical="top"/>
      <protection locked="0"/>
    </xf>
    <xf numFmtId="0" fontId="42" fillId="0" borderId="1" xfId="0" applyFont="1" applyBorder="1" applyAlignment="1" applyProtection="1">
      <alignment horizontal="center" vertical="center"/>
      <protection locked="0"/>
    </xf>
    <xf numFmtId="0" fontId="42" fillId="0" borderId="1" xfId="0" applyFont="1" applyBorder="1" applyAlignment="1" applyProtection="1">
      <alignment horizontal="left" vertical="top"/>
      <protection locked="0"/>
    </xf>
    <xf numFmtId="0" fontId="42" fillId="0" borderId="35" xfId="0" applyFont="1" applyBorder="1" applyAlignment="1" applyProtection="1">
      <alignment vertical="top"/>
      <protection locked="0"/>
    </xf>
    <xf numFmtId="0" fontId="42" fillId="0" borderId="34" xfId="0" applyFont="1" applyBorder="1" applyAlignment="1" applyProtection="1">
      <alignment vertical="top"/>
      <protection locked="0"/>
    </xf>
    <xf numFmtId="0" fontId="42" fillId="0" borderId="36" xfId="0" applyFont="1" applyBorder="1" applyAlignment="1" applyProtection="1">
      <alignment vertical="top"/>
      <protection locked="0"/>
    </xf>
    <xf numFmtId="0" fontId="20" fillId="0" borderId="0" xfId="0" applyFont="1" applyAlignment="1">
      <alignment horizontal="left" vertical="top" wrapText="1"/>
    </xf>
    <xf numFmtId="0" fontId="20" fillId="0" borderId="0" xfId="0" applyFont="1" applyAlignment="1">
      <alignment horizontal="left" vertical="center"/>
    </xf>
    <xf numFmtId="0" fontId="2" fillId="0" borderId="0" xfId="0" applyFont="1" applyBorder="1" applyAlignment="1" applyProtection="1">
      <alignment horizontal="left" vertical="center"/>
    </xf>
    <xf numFmtId="0" fontId="0" fillId="0" borderId="0" xfId="0" applyBorder="1" applyProtection="1"/>
    <xf numFmtId="0" fontId="3" fillId="0" borderId="0" xfId="0" applyFont="1" applyBorder="1" applyAlignment="1" applyProtection="1">
      <alignment horizontal="left" vertical="top" wrapText="1"/>
    </xf>
    <xf numFmtId="49" fontId="2" fillId="4" borderId="0" xfId="0" applyNumberFormat="1" applyFont="1" applyFill="1" applyBorder="1" applyAlignment="1" applyProtection="1">
      <alignment horizontal="left" vertical="center"/>
      <protection locked="0"/>
    </xf>
    <xf numFmtId="49" fontId="2" fillId="0" borderId="0" xfId="0" applyNumberFormat="1" applyFont="1" applyBorder="1" applyAlignment="1" applyProtection="1">
      <alignment horizontal="left" vertical="center"/>
    </xf>
    <xf numFmtId="0" fontId="2" fillId="0" borderId="0" xfId="0" applyFont="1" applyBorder="1" applyAlignment="1" applyProtection="1">
      <alignment horizontal="left" vertical="center" wrapText="1"/>
    </xf>
    <xf numFmtId="4" fontId="21" fillId="0" borderId="8" xfId="0" applyNumberFormat="1" applyFont="1" applyBorder="1" applyAlignment="1" applyProtection="1">
      <alignment vertical="center"/>
    </xf>
    <xf numFmtId="0" fontId="0" fillId="0" borderId="8" xfId="0" applyFont="1" applyBorder="1" applyAlignment="1" applyProtection="1">
      <alignment vertical="center"/>
    </xf>
    <xf numFmtId="0" fontId="1" fillId="0" borderId="0" xfId="0" applyFont="1" applyBorder="1" applyAlignment="1" applyProtection="1">
      <alignment horizontal="right" vertical="center"/>
    </xf>
    <xf numFmtId="164" fontId="1" fillId="0" borderId="0" xfId="0" applyNumberFormat="1" applyFont="1" applyBorder="1" applyAlignment="1" applyProtection="1">
      <alignment horizontal="center" vertical="center"/>
    </xf>
    <xf numFmtId="0" fontId="1" fillId="0" borderId="0" xfId="0" applyFont="1" applyBorder="1" applyAlignment="1" applyProtection="1">
      <alignment vertical="center"/>
    </xf>
    <xf numFmtId="4" fontId="20" fillId="0" borderId="0" xfId="0" applyNumberFormat="1" applyFont="1" applyBorder="1" applyAlignment="1" applyProtection="1">
      <alignment vertical="center"/>
    </xf>
    <xf numFmtId="0" fontId="3" fillId="5" borderId="10" xfId="0" applyFont="1" applyFill="1" applyBorder="1" applyAlignment="1" applyProtection="1">
      <alignment horizontal="left" vertical="center"/>
    </xf>
    <xf numFmtId="0" fontId="0" fillId="5" borderId="10" xfId="0" applyFont="1" applyFill="1" applyBorder="1" applyAlignment="1" applyProtection="1">
      <alignment vertical="center"/>
    </xf>
    <xf numFmtId="4" fontId="3" fillId="5" borderId="10" xfId="0" applyNumberFormat="1" applyFont="1" applyFill="1" applyBorder="1" applyAlignment="1" applyProtection="1">
      <alignment vertical="center"/>
    </xf>
    <xf numFmtId="0" fontId="0" fillId="5" borderId="11" xfId="0" applyFont="1" applyFill="1" applyBorder="1" applyAlignment="1" applyProtection="1">
      <alignment vertical="center"/>
    </xf>
    <xf numFmtId="0" fontId="3" fillId="0" borderId="0" xfId="0" applyFont="1" applyAlignment="1" applyProtection="1">
      <alignment horizontal="left" vertical="center" wrapText="1"/>
    </xf>
    <xf numFmtId="0" fontId="3" fillId="0" borderId="0" xfId="0" applyFont="1" applyAlignment="1" applyProtection="1">
      <alignment vertical="center"/>
    </xf>
    <xf numFmtId="165" fontId="2" fillId="0" borderId="0" xfId="0" applyNumberFormat="1" applyFont="1" applyAlignment="1" applyProtection="1">
      <alignment horizontal="left" vertical="center"/>
    </xf>
    <xf numFmtId="0" fontId="2" fillId="0" borderId="0" xfId="0" applyFont="1" applyAlignment="1" applyProtection="1">
      <alignment vertical="center"/>
    </xf>
    <xf numFmtId="0" fontId="23" fillId="0" borderId="15" xfId="0" applyFont="1" applyBorder="1" applyAlignment="1">
      <alignment horizontal="center" vertical="center"/>
    </xf>
    <xf numFmtId="0" fontId="23" fillId="0" borderId="16" xfId="0" applyFont="1" applyBorder="1" applyAlignment="1">
      <alignment horizontal="left" vertical="center"/>
    </xf>
    <xf numFmtId="0" fontId="1" fillId="0" borderId="18" xfId="0" applyFont="1" applyBorder="1" applyAlignment="1">
      <alignment horizontal="left" vertical="center"/>
    </xf>
    <xf numFmtId="0" fontId="1" fillId="0" borderId="0" xfId="0" applyFont="1" applyBorder="1" applyAlignment="1">
      <alignment horizontal="left" vertical="center"/>
    </xf>
    <xf numFmtId="0" fontId="1" fillId="0" borderId="18" xfId="0" applyFont="1" applyBorder="1" applyAlignment="1" applyProtection="1">
      <alignment horizontal="left" vertical="center"/>
    </xf>
    <xf numFmtId="0" fontId="1" fillId="0" borderId="0" xfId="0" applyFont="1" applyBorder="1" applyAlignment="1" applyProtection="1">
      <alignment horizontal="left" vertical="center"/>
    </xf>
    <xf numFmtId="0" fontId="2" fillId="6" borderId="9" xfId="0" applyFont="1" applyFill="1" applyBorder="1" applyAlignment="1" applyProtection="1">
      <alignment horizontal="center" vertical="center"/>
    </xf>
    <xf numFmtId="0" fontId="2" fillId="6" borderId="10" xfId="0" applyFont="1" applyFill="1" applyBorder="1" applyAlignment="1" applyProtection="1">
      <alignment horizontal="left" vertical="center"/>
    </xf>
    <xf numFmtId="0" fontId="2" fillId="6" borderId="10" xfId="0" applyFont="1" applyFill="1" applyBorder="1" applyAlignment="1" applyProtection="1">
      <alignment horizontal="center" vertical="center"/>
    </xf>
    <xf numFmtId="0" fontId="2" fillId="6" borderId="10" xfId="0" applyFont="1" applyFill="1" applyBorder="1" applyAlignment="1" applyProtection="1">
      <alignment horizontal="right" vertical="center"/>
    </xf>
    <xf numFmtId="4" fontId="28" fillId="0" borderId="0" xfId="0" applyNumberFormat="1" applyFont="1" applyAlignment="1" applyProtection="1">
      <alignment vertical="center"/>
    </xf>
    <xf numFmtId="0" fontId="28" fillId="0" borderId="0" xfId="0" applyFont="1" applyAlignment="1" applyProtection="1">
      <alignment vertical="center"/>
    </xf>
    <xf numFmtId="0" fontId="27" fillId="0" borderId="0" xfId="0" applyFont="1" applyAlignment="1" applyProtection="1">
      <alignment horizontal="left" vertical="center" wrapText="1"/>
    </xf>
    <xf numFmtId="4" fontId="24" fillId="0" borderId="0" xfId="0" applyNumberFormat="1" applyFont="1" applyAlignment="1" applyProtection="1">
      <alignment horizontal="right" vertical="center"/>
    </xf>
    <xf numFmtId="4" fontId="24" fillId="0" borderId="0" xfId="0" applyNumberFormat="1" applyFont="1" applyAlignment="1" applyProtection="1">
      <alignment vertical="center"/>
    </xf>
    <xf numFmtId="0" fontId="0" fillId="0" borderId="0" xfId="0"/>
    <xf numFmtId="0" fontId="19" fillId="0" borderId="0" xfId="0" applyFont="1" applyBorder="1" applyAlignment="1" applyProtection="1">
      <alignment horizontal="left" vertical="center" wrapText="1"/>
    </xf>
    <xf numFmtId="0" fontId="19" fillId="0" borderId="0" xfId="0" applyFont="1" applyBorder="1" applyAlignment="1" applyProtection="1">
      <alignment horizontal="left" vertical="center"/>
    </xf>
    <xf numFmtId="0" fontId="3" fillId="0" borderId="0" xfId="0" applyFont="1" applyBorder="1" applyAlignment="1" applyProtection="1">
      <alignment horizontal="left" vertical="center" wrapText="1"/>
    </xf>
    <xf numFmtId="0" fontId="0" fillId="0" borderId="0" xfId="0" applyFont="1" applyBorder="1" applyAlignment="1" applyProtection="1">
      <alignment vertical="center"/>
    </xf>
    <xf numFmtId="0" fontId="19" fillId="0" borderId="0" xfId="0" applyFont="1" applyAlignment="1" applyProtection="1">
      <alignment horizontal="left" vertical="center" wrapText="1"/>
    </xf>
    <xf numFmtId="0" fontId="19" fillId="0" borderId="0" xfId="0" applyFont="1" applyAlignment="1" applyProtection="1">
      <alignment horizontal="left" vertical="center"/>
    </xf>
    <xf numFmtId="0" fontId="0" fillId="0" borderId="0" xfId="0" applyFont="1" applyAlignment="1" applyProtection="1">
      <alignment vertical="center"/>
    </xf>
    <xf numFmtId="0" fontId="31" fillId="3" borderId="0" xfId="1" applyFont="1" applyFill="1" applyAlignment="1">
      <alignment vertical="center"/>
    </xf>
    <xf numFmtId="0" fontId="45" fillId="0" borderId="1" xfId="0" applyFont="1" applyBorder="1" applyAlignment="1" applyProtection="1">
      <alignment horizontal="left" vertical="center"/>
      <protection locked="0"/>
    </xf>
    <xf numFmtId="0" fontId="45" fillId="0" borderId="1" xfId="0" applyFont="1" applyBorder="1" applyAlignment="1" applyProtection="1">
      <alignment horizontal="left" vertical="top"/>
      <protection locked="0"/>
    </xf>
    <xf numFmtId="0" fontId="44" fillId="0" borderId="34" xfId="0" applyFont="1" applyBorder="1" applyAlignment="1" applyProtection="1">
      <alignment horizontal="left"/>
      <protection locked="0"/>
    </xf>
    <xf numFmtId="0" fontId="43" fillId="0" borderId="1" xfId="0" applyFont="1" applyBorder="1" applyAlignment="1" applyProtection="1">
      <alignment horizontal="center" vertical="center" wrapText="1"/>
      <protection locked="0"/>
    </xf>
    <xf numFmtId="0" fontId="43" fillId="0" borderId="1" xfId="0" applyFont="1" applyBorder="1" applyAlignment="1" applyProtection="1">
      <alignment horizontal="center" vertical="center"/>
      <protection locked="0"/>
    </xf>
    <xf numFmtId="49" fontId="45" fillId="0" borderId="1" xfId="0" applyNumberFormat="1" applyFont="1" applyBorder="1" applyAlignment="1" applyProtection="1">
      <alignment horizontal="left" vertical="center" wrapText="1"/>
      <protection locked="0"/>
    </xf>
    <xf numFmtId="0" fontId="45" fillId="0" borderId="1" xfId="0" applyFont="1" applyBorder="1" applyAlignment="1" applyProtection="1">
      <alignment horizontal="left" vertical="center" wrapText="1"/>
      <protection locked="0"/>
    </xf>
    <xf numFmtId="0" fontId="44" fillId="0" borderId="34" xfId="0" applyFont="1" applyBorder="1" applyAlignment="1" applyProtection="1">
      <alignment horizontal="left" wrapText="1"/>
      <protection locked="0"/>
    </xf>
  </cellXfs>
  <cellStyles count="2">
    <cellStyle name="Hypertextový odkaz" xfId="1" builtinId="8"/>
    <cellStyle name="Normální" xfId="0" builtinId="0" customBuiltin="1"/>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pro-rozpocty.cz/software-a-data/kros-4-ocenovani-a-rizeni-stavebni-vyroby/"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pro-rozpocty.cz/software-a-data/kros-4-ocenovani-a-rizeni-stavebni-vyroby/"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pro-rozpocty.cz/software-a-data/kros-4-ocenovani-a-rizeni-stavebni-vyroby/"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pro-rozpocty.cz/software-a-data/kros-4-ocenovani-a-rizeni-stavebni-vyroby/"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pro-rozpocty.cz/software-a-data/kros-4-ocenovani-a-rizeni-stavebni-vyroby/" TargetMode="Externa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pro-rozpocty.cz/software-a-data/kros-4-ocenovani-a-rizeni-stavebni-vyroby/" TargetMode="External"/></Relationships>
</file>

<file path=xl/drawings/drawing1.xml><?xml version="1.0" encoding="utf-8"?>
<xdr:wsDr xmlns:xdr="http://schemas.openxmlformats.org/drawingml/2006/spreadsheetDrawing" xmlns:a="http://schemas.openxmlformats.org/drawingml/2006/main">
  <xdr:absoluteAnchor>
    <xdr:pos x="0" y="0"/>
    <xdr:ext cx="271145" cy="271145"/>
    <xdr:pic>
      <xdr:nvPicPr>
        <xdr:cNvPr id="2" name="Picture 1">
          <a:hlinkClick xmlns:r="http://schemas.openxmlformats.org/officeDocument/2006/relationships" r:id="rId1" tooltip="http://www.pro-rozpocty.cz/software-a-data/kros-4-ocenovani-a-rizeni-stavebni-vyroby/"/>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2"/>
        <a:stretch>
          <a:fillRect/>
        </a:stretch>
      </xdr:blipFill>
      <xdr:spPr>
        <a:prstGeom prst="rect">
          <a:avLst/>
        </a:prstGeom>
      </xdr:spPr>
    </xdr:pic>
    <xdr:clientData/>
  </xdr:absoluteAnchor>
</xdr:wsDr>
</file>

<file path=xl/drawings/drawing2.xml><?xml version="1.0" encoding="utf-8"?>
<xdr:wsDr xmlns:xdr="http://schemas.openxmlformats.org/drawingml/2006/spreadsheetDrawing" xmlns:a="http://schemas.openxmlformats.org/drawingml/2006/main">
  <xdr:absoluteAnchor>
    <xdr:pos x="0" y="0"/>
    <xdr:ext cx="276860" cy="276860"/>
    <xdr:pic>
      <xdr:nvPicPr>
        <xdr:cNvPr id="2" name="Picture 1">
          <a:hlinkClick xmlns:r="http://schemas.openxmlformats.org/officeDocument/2006/relationships" r:id="rId1" tooltip="http://www.pro-rozpocty.cz/software-a-data/kros-4-ocenovani-a-rizeni-stavebni-vyroby/"/>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2"/>
        <a:stretch>
          <a:fillRect/>
        </a:stretch>
      </xdr:blipFill>
      <xdr:spPr>
        <a:prstGeom prst="rect">
          <a:avLst/>
        </a:prstGeom>
      </xdr:spPr>
    </xdr:pic>
    <xdr:clientData/>
  </xdr:absoluteAnchor>
</xdr:wsDr>
</file>

<file path=xl/drawings/drawing3.xml><?xml version="1.0" encoding="utf-8"?>
<xdr:wsDr xmlns:xdr="http://schemas.openxmlformats.org/drawingml/2006/spreadsheetDrawing" xmlns:a="http://schemas.openxmlformats.org/drawingml/2006/main">
  <xdr:absoluteAnchor>
    <xdr:pos x="0" y="0"/>
    <xdr:ext cx="276860" cy="276860"/>
    <xdr:pic>
      <xdr:nvPicPr>
        <xdr:cNvPr id="2" name="Picture 1">
          <a:hlinkClick xmlns:r="http://schemas.openxmlformats.org/officeDocument/2006/relationships" r:id="rId1" tooltip="http://www.pro-rozpocty.cz/software-a-data/kros-4-ocenovani-a-rizeni-stavebni-vyroby/"/>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2"/>
        <a:stretch>
          <a:fillRect/>
        </a:stretch>
      </xdr:blipFill>
      <xdr:spPr>
        <a:prstGeom prst="rect">
          <a:avLst/>
        </a:prstGeom>
      </xdr:spPr>
    </xdr:pic>
    <xdr:clientData/>
  </xdr:absoluteAnchor>
</xdr:wsDr>
</file>

<file path=xl/drawings/drawing4.xml><?xml version="1.0" encoding="utf-8"?>
<xdr:wsDr xmlns:xdr="http://schemas.openxmlformats.org/drawingml/2006/spreadsheetDrawing" xmlns:a="http://schemas.openxmlformats.org/drawingml/2006/main">
  <xdr:absoluteAnchor>
    <xdr:pos x="0" y="0"/>
    <xdr:ext cx="276860" cy="276860"/>
    <xdr:pic>
      <xdr:nvPicPr>
        <xdr:cNvPr id="2" name="Picture 1">
          <a:hlinkClick xmlns:r="http://schemas.openxmlformats.org/officeDocument/2006/relationships" r:id="rId1" tooltip="http://www.pro-rozpocty.cz/software-a-data/kros-4-ocenovani-a-rizeni-stavebni-vyroby/"/>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2"/>
        <a:stretch>
          <a:fillRect/>
        </a:stretch>
      </xdr:blipFill>
      <xdr:spPr>
        <a:prstGeom prst="rect">
          <a:avLst/>
        </a:prstGeom>
      </xdr:spPr>
    </xdr:pic>
    <xdr:clientData/>
  </xdr:absoluteAnchor>
</xdr:wsDr>
</file>

<file path=xl/drawings/drawing5.xml><?xml version="1.0" encoding="utf-8"?>
<xdr:wsDr xmlns:xdr="http://schemas.openxmlformats.org/drawingml/2006/spreadsheetDrawing" xmlns:a="http://schemas.openxmlformats.org/drawingml/2006/main">
  <xdr:absoluteAnchor>
    <xdr:pos x="0" y="0"/>
    <xdr:ext cx="276860" cy="276860"/>
    <xdr:pic>
      <xdr:nvPicPr>
        <xdr:cNvPr id="2" name="Picture 1">
          <a:hlinkClick xmlns:r="http://schemas.openxmlformats.org/officeDocument/2006/relationships" r:id="rId1" tooltip="http://www.pro-rozpocty.cz/software-a-data/kros-4-ocenovani-a-rizeni-stavebni-vyroby/"/>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2"/>
        <a:stretch>
          <a:fillRect/>
        </a:stretch>
      </xdr:blipFill>
      <xdr:spPr>
        <a:prstGeom prst="rect">
          <a:avLst/>
        </a:prstGeom>
      </xdr:spPr>
    </xdr:pic>
    <xdr:clientData/>
  </xdr:absoluteAnchor>
</xdr:wsDr>
</file>

<file path=xl/drawings/drawing6.xml><?xml version="1.0" encoding="utf-8"?>
<xdr:wsDr xmlns:xdr="http://schemas.openxmlformats.org/drawingml/2006/spreadsheetDrawing" xmlns:a="http://schemas.openxmlformats.org/drawingml/2006/main">
  <xdr:absoluteAnchor>
    <xdr:pos x="0" y="0"/>
    <xdr:ext cx="276860" cy="276860"/>
    <xdr:pic>
      <xdr:nvPicPr>
        <xdr:cNvPr id="2" name="Picture 1">
          <a:hlinkClick xmlns:r="http://schemas.openxmlformats.org/officeDocument/2006/relationships" r:id="rId1" tooltip="http://www.pro-rozpocty.cz/software-a-data/kros-4-ocenovani-a-rizeni-stavebni-vyroby/"/>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2"/>
        <a:stretch>
          <a:fillRect/>
        </a:stretch>
      </xdr:blipFill>
      <xdr:spPr>
        <a:prstGeom prst="rect">
          <a:avLst/>
        </a:prstGeom>
      </xdr:spPr>
    </xdr:pic>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M58"/>
  <sheetViews>
    <sheetView showGridLines="0" tabSelected="1" workbookViewId="0">
      <pane ySplit="1" topLeftCell="A2" activePane="bottomLeft" state="frozen"/>
      <selection pane="bottomLeft"/>
    </sheetView>
  </sheetViews>
  <sheetFormatPr defaultRowHeight="15"/>
  <cols>
    <col min="1" max="1" width="8.33203125" customWidth="1"/>
    <col min="2" max="2" width="1.6640625" customWidth="1"/>
    <col min="3" max="3" width="4.1640625" customWidth="1"/>
    <col min="4" max="33" width="2.6640625" customWidth="1"/>
    <col min="34" max="34" width="3.33203125" customWidth="1"/>
    <col min="35" max="35" width="31.6640625" customWidth="1"/>
    <col min="36" max="37" width="2.5" customWidth="1"/>
    <col min="38" max="38" width="8.33203125" customWidth="1"/>
    <col min="39" max="39" width="3.33203125" customWidth="1"/>
    <col min="40" max="40" width="13.33203125" customWidth="1"/>
    <col min="41" max="41" width="7.5" customWidth="1"/>
    <col min="42" max="42" width="4.1640625" customWidth="1"/>
    <col min="43" max="43" width="15.6640625" customWidth="1"/>
    <col min="44" max="44" width="13.6640625" customWidth="1"/>
    <col min="45" max="47" width="25.83203125" hidden="1" customWidth="1"/>
    <col min="48" max="52" width="21.6640625" hidden="1" customWidth="1"/>
    <col min="53" max="53" width="19.1640625" hidden="1" customWidth="1"/>
    <col min="54" max="54" width="25" hidden="1" customWidth="1"/>
    <col min="55" max="56" width="19.1640625" hidden="1" customWidth="1"/>
    <col min="57" max="57" width="66.5" customWidth="1"/>
    <col min="71" max="91" width="9.33203125" hidden="1"/>
  </cols>
  <sheetData>
    <row r="1" spans="1:74" ht="21.4" customHeight="1">
      <c r="A1" s="15" t="s">
        <v>0</v>
      </c>
      <c r="B1" s="16"/>
      <c r="C1" s="16"/>
      <c r="D1" s="17" t="s">
        <v>1</v>
      </c>
      <c r="E1" s="16"/>
      <c r="F1" s="16"/>
      <c r="G1" s="16"/>
      <c r="H1" s="16"/>
      <c r="I1" s="16"/>
      <c r="J1" s="16"/>
      <c r="K1" s="18" t="s">
        <v>2</v>
      </c>
      <c r="L1" s="18"/>
      <c r="M1" s="18"/>
      <c r="N1" s="18"/>
      <c r="O1" s="18"/>
      <c r="P1" s="18"/>
      <c r="Q1" s="18"/>
      <c r="R1" s="18"/>
      <c r="S1" s="18"/>
      <c r="T1" s="16"/>
      <c r="U1" s="16"/>
      <c r="V1" s="16"/>
      <c r="W1" s="18" t="s">
        <v>3</v>
      </c>
      <c r="X1" s="18"/>
      <c r="Y1" s="18"/>
      <c r="Z1" s="18"/>
      <c r="AA1" s="18"/>
      <c r="AB1" s="18"/>
      <c r="AC1" s="18"/>
      <c r="AD1" s="18"/>
      <c r="AE1" s="18"/>
      <c r="AF1" s="18"/>
      <c r="AG1" s="18"/>
      <c r="AH1" s="18"/>
      <c r="AI1" s="19"/>
      <c r="AJ1" s="20"/>
      <c r="AK1" s="20"/>
      <c r="AL1" s="20"/>
      <c r="AM1" s="20"/>
      <c r="AN1" s="20"/>
      <c r="AO1" s="20"/>
      <c r="AP1" s="20"/>
      <c r="AQ1" s="20"/>
      <c r="AR1" s="20"/>
      <c r="AS1" s="20"/>
      <c r="AT1" s="20"/>
      <c r="AU1" s="20"/>
      <c r="AV1" s="20"/>
      <c r="AW1" s="20"/>
      <c r="AX1" s="20"/>
      <c r="AY1" s="20"/>
      <c r="AZ1" s="20"/>
      <c r="BA1" s="21" t="s">
        <v>4</v>
      </c>
      <c r="BB1" s="21" t="s">
        <v>5</v>
      </c>
      <c r="BC1" s="20"/>
      <c r="BD1" s="20"/>
      <c r="BE1" s="20"/>
      <c r="BF1" s="20"/>
      <c r="BG1" s="20"/>
      <c r="BH1" s="20"/>
      <c r="BI1" s="20"/>
      <c r="BJ1" s="20"/>
      <c r="BK1" s="20"/>
      <c r="BL1" s="20"/>
      <c r="BM1" s="20"/>
      <c r="BN1" s="20"/>
      <c r="BO1" s="20"/>
      <c r="BP1" s="20"/>
      <c r="BQ1" s="20"/>
      <c r="BR1" s="20"/>
      <c r="BT1" s="22" t="s">
        <v>6</v>
      </c>
      <c r="BU1" s="22" t="s">
        <v>6</v>
      </c>
      <c r="BV1" s="22" t="s">
        <v>7</v>
      </c>
    </row>
    <row r="2" spans="1:74" ht="36.950000000000003" customHeight="1">
      <c r="AR2" s="383"/>
      <c r="AS2" s="383"/>
      <c r="AT2" s="383"/>
      <c r="AU2" s="383"/>
      <c r="AV2" s="383"/>
      <c r="AW2" s="383"/>
      <c r="AX2" s="383"/>
      <c r="AY2" s="383"/>
      <c r="AZ2" s="383"/>
      <c r="BA2" s="383"/>
      <c r="BB2" s="383"/>
      <c r="BC2" s="383"/>
      <c r="BD2" s="383"/>
      <c r="BE2" s="383"/>
      <c r="BS2" s="23" t="s">
        <v>8</v>
      </c>
      <c r="BT2" s="23" t="s">
        <v>9</v>
      </c>
    </row>
    <row r="3" spans="1:74" ht="6.95" customHeight="1">
      <c r="B3" s="24"/>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6"/>
      <c r="BS3" s="23" t="s">
        <v>8</v>
      </c>
      <c r="BT3" s="23" t="s">
        <v>10</v>
      </c>
    </row>
    <row r="4" spans="1:74" ht="36.950000000000003" customHeight="1">
      <c r="B4" s="27"/>
      <c r="C4" s="28"/>
      <c r="D4" s="29" t="s">
        <v>11</v>
      </c>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30"/>
      <c r="AS4" s="31" t="s">
        <v>12</v>
      </c>
      <c r="BE4" s="32" t="s">
        <v>13</v>
      </c>
      <c r="BS4" s="23" t="s">
        <v>14</v>
      </c>
    </row>
    <row r="5" spans="1:74" ht="14.45" customHeight="1">
      <c r="B5" s="27"/>
      <c r="C5" s="28"/>
      <c r="D5" s="33" t="s">
        <v>15</v>
      </c>
      <c r="E5" s="28"/>
      <c r="F5" s="28"/>
      <c r="G5" s="28"/>
      <c r="H5" s="28"/>
      <c r="I5" s="28"/>
      <c r="J5" s="28"/>
      <c r="K5" s="348" t="s">
        <v>16</v>
      </c>
      <c r="L5" s="349"/>
      <c r="M5" s="349"/>
      <c r="N5" s="349"/>
      <c r="O5" s="349"/>
      <c r="P5" s="349"/>
      <c r="Q5" s="349"/>
      <c r="R5" s="349"/>
      <c r="S5" s="349"/>
      <c r="T5" s="349"/>
      <c r="U5" s="349"/>
      <c r="V5" s="349"/>
      <c r="W5" s="349"/>
      <c r="X5" s="349"/>
      <c r="Y5" s="349"/>
      <c r="Z5" s="349"/>
      <c r="AA5" s="349"/>
      <c r="AB5" s="349"/>
      <c r="AC5" s="349"/>
      <c r="AD5" s="349"/>
      <c r="AE5" s="349"/>
      <c r="AF5" s="349"/>
      <c r="AG5" s="349"/>
      <c r="AH5" s="349"/>
      <c r="AI5" s="349"/>
      <c r="AJ5" s="349"/>
      <c r="AK5" s="349"/>
      <c r="AL5" s="349"/>
      <c r="AM5" s="349"/>
      <c r="AN5" s="349"/>
      <c r="AO5" s="349"/>
      <c r="AP5" s="28"/>
      <c r="AQ5" s="30"/>
      <c r="BE5" s="346" t="s">
        <v>17</v>
      </c>
      <c r="BS5" s="23" t="s">
        <v>8</v>
      </c>
    </row>
    <row r="6" spans="1:74" ht="36.950000000000003" customHeight="1">
      <c r="B6" s="27"/>
      <c r="C6" s="28"/>
      <c r="D6" s="35" t="s">
        <v>18</v>
      </c>
      <c r="E6" s="28"/>
      <c r="F6" s="28"/>
      <c r="G6" s="28"/>
      <c r="H6" s="28"/>
      <c r="I6" s="28"/>
      <c r="J6" s="28"/>
      <c r="K6" s="350" t="s">
        <v>19</v>
      </c>
      <c r="L6" s="349"/>
      <c r="M6" s="349"/>
      <c r="N6" s="349"/>
      <c r="O6" s="349"/>
      <c r="P6" s="349"/>
      <c r="Q6" s="349"/>
      <c r="R6" s="349"/>
      <c r="S6" s="349"/>
      <c r="T6" s="349"/>
      <c r="U6" s="349"/>
      <c r="V6" s="349"/>
      <c r="W6" s="349"/>
      <c r="X6" s="349"/>
      <c r="Y6" s="349"/>
      <c r="Z6" s="349"/>
      <c r="AA6" s="349"/>
      <c r="AB6" s="349"/>
      <c r="AC6" s="349"/>
      <c r="AD6" s="349"/>
      <c r="AE6" s="349"/>
      <c r="AF6" s="349"/>
      <c r="AG6" s="349"/>
      <c r="AH6" s="349"/>
      <c r="AI6" s="349"/>
      <c r="AJ6" s="349"/>
      <c r="AK6" s="349"/>
      <c r="AL6" s="349"/>
      <c r="AM6" s="349"/>
      <c r="AN6" s="349"/>
      <c r="AO6" s="349"/>
      <c r="AP6" s="28"/>
      <c r="AQ6" s="30"/>
      <c r="BE6" s="347"/>
      <c r="BS6" s="23" t="s">
        <v>20</v>
      </c>
    </row>
    <row r="7" spans="1:74" ht="14.45" customHeight="1">
      <c r="B7" s="27"/>
      <c r="C7" s="28"/>
      <c r="D7" s="36" t="s">
        <v>21</v>
      </c>
      <c r="E7" s="28"/>
      <c r="F7" s="28"/>
      <c r="G7" s="28"/>
      <c r="H7" s="28"/>
      <c r="I7" s="28"/>
      <c r="J7" s="28"/>
      <c r="K7" s="34" t="s">
        <v>22</v>
      </c>
      <c r="L7" s="28"/>
      <c r="M7" s="28"/>
      <c r="N7" s="28"/>
      <c r="O7" s="28"/>
      <c r="P7" s="28"/>
      <c r="Q7" s="28"/>
      <c r="R7" s="28"/>
      <c r="S7" s="28"/>
      <c r="T7" s="28"/>
      <c r="U7" s="28"/>
      <c r="V7" s="28"/>
      <c r="W7" s="28"/>
      <c r="X7" s="28"/>
      <c r="Y7" s="28"/>
      <c r="Z7" s="28"/>
      <c r="AA7" s="28"/>
      <c r="AB7" s="28"/>
      <c r="AC7" s="28"/>
      <c r="AD7" s="28"/>
      <c r="AE7" s="28"/>
      <c r="AF7" s="28"/>
      <c r="AG7" s="28"/>
      <c r="AH7" s="28"/>
      <c r="AI7" s="28"/>
      <c r="AJ7" s="28"/>
      <c r="AK7" s="36" t="s">
        <v>23</v>
      </c>
      <c r="AL7" s="28"/>
      <c r="AM7" s="28"/>
      <c r="AN7" s="34" t="s">
        <v>22</v>
      </c>
      <c r="AO7" s="28"/>
      <c r="AP7" s="28"/>
      <c r="AQ7" s="30"/>
      <c r="BE7" s="347"/>
      <c r="BS7" s="23" t="s">
        <v>24</v>
      </c>
    </row>
    <row r="8" spans="1:74" ht="14.45" customHeight="1">
      <c r="B8" s="27"/>
      <c r="C8" s="28"/>
      <c r="D8" s="36" t="s">
        <v>25</v>
      </c>
      <c r="E8" s="28"/>
      <c r="F8" s="28"/>
      <c r="G8" s="28"/>
      <c r="H8" s="28"/>
      <c r="I8" s="28"/>
      <c r="J8" s="28"/>
      <c r="K8" s="34" t="s">
        <v>26</v>
      </c>
      <c r="L8" s="28"/>
      <c r="M8" s="28"/>
      <c r="N8" s="28"/>
      <c r="O8" s="28"/>
      <c r="P8" s="28"/>
      <c r="Q8" s="28"/>
      <c r="R8" s="28"/>
      <c r="S8" s="28"/>
      <c r="T8" s="28"/>
      <c r="U8" s="28"/>
      <c r="V8" s="28"/>
      <c r="W8" s="28"/>
      <c r="X8" s="28"/>
      <c r="Y8" s="28"/>
      <c r="Z8" s="28"/>
      <c r="AA8" s="28"/>
      <c r="AB8" s="28"/>
      <c r="AC8" s="28"/>
      <c r="AD8" s="28"/>
      <c r="AE8" s="28"/>
      <c r="AF8" s="28"/>
      <c r="AG8" s="28"/>
      <c r="AH8" s="28"/>
      <c r="AI8" s="28"/>
      <c r="AJ8" s="28"/>
      <c r="AK8" s="36" t="s">
        <v>27</v>
      </c>
      <c r="AL8" s="28"/>
      <c r="AM8" s="28"/>
      <c r="AN8" s="37" t="s">
        <v>28</v>
      </c>
      <c r="AO8" s="28"/>
      <c r="AP8" s="28"/>
      <c r="AQ8" s="30"/>
      <c r="BE8" s="347"/>
      <c r="BS8" s="23" t="s">
        <v>29</v>
      </c>
    </row>
    <row r="9" spans="1:74" ht="14.45" customHeight="1">
      <c r="B9" s="27"/>
      <c r="C9" s="28"/>
      <c r="D9" s="28"/>
      <c r="E9" s="28"/>
      <c r="F9" s="28"/>
      <c r="G9" s="28"/>
      <c r="H9" s="28"/>
      <c r="I9" s="28"/>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30"/>
      <c r="BE9" s="347"/>
      <c r="BS9" s="23" t="s">
        <v>30</v>
      </c>
    </row>
    <row r="10" spans="1:74" ht="14.45" customHeight="1">
      <c r="B10" s="27"/>
      <c r="C10" s="28"/>
      <c r="D10" s="36" t="s">
        <v>31</v>
      </c>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36" t="s">
        <v>32</v>
      </c>
      <c r="AL10" s="28"/>
      <c r="AM10" s="28"/>
      <c r="AN10" s="34" t="s">
        <v>22</v>
      </c>
      <c r="AO10" s="28"/>
      <c r="AP10" s="28"/>
      <c r="AQ10" s="30"/>
      <c r="BE10" s="347"/>
      <c r="BS10" s="23" t="s">
        <v>20</v>
      </c>
    </row>
    <row r="11" spans="1:74" ht="18.399999999999999" customHeight="1">
      <c r="B11" s="27"/>
      <c r="C11" s="28"/>
      <c r="D11" s="28"/>
      <c r="E11" s="34" t="s">
        <v>26</v>
      </c>
      <c r="F11" s="28"/>
      <c r="G11" s="28"/>
      <c r="H11" s="28"/>
      <c r="I11" s="28"/>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36" t="s">
        <v>33</v>
      </c>
      <c r="AL11" s="28"/>
      <c r="AM11" s="28"/>
      <c r="AN11" s="34" t="s">
        <v>22</v>
      </c>
      <c r="AO11" s="28"/>
      <c r="AP11" s="28"/>
      <c r="AQ11" s="30"/>
      <c r="BE11" s="347"/>
      <c r="BS11" s="23" t="s">
        <v>20</v>
      </c>
    </row>
    <row r="12" spans="1:74" ht="6.95" customHeight="1">
      <c r="B12" s="27"/>
      <c r="C12" s="28"/>
      <c r="D12" s="28"/>
      <c r="E12" s="28"/>
      <c r="F12" s="28"/>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30"/>
      <c r="BE12" s="347"/>
      <c r="BS12" s="23" t="s">
        <v>20</v>
      </c>
    </row>
    <row r="13" spans="1:74" ht="14.45" customHeight="1">
      <c r="B13" s="27"/>
      <c r="C13" s="28"/>
      <c r="D13" s="36" t="s">
        <v>34</v>
      </c>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36" t="s">
        <v>32</v>
      </c>
      <c r="AL13" s="28"/>
      <c r="AM13" s="28"/>
      <c r="AN13" s="38" t="s">
        <v>35</v>
      </c>
      <c r="AO13" s="28"/>
      <c r="AP13" s="28"/>
      <c r="AQ13" s="30"/>
      <c r="BE13" s="347"/>
      <c r="BS13" s="23" t="s">
        <v>20</v>
      </c>
    </row>
    <row r="14" spans="1:74">
      <c r="B14" s="27"/>
      <c r="C14" s="28"/>
      <c r="D14" s="28"/>
      <c r="E14" s="351" t="s">
        <v>35</v>
      </c>
      <c r="F14" s="352"/>
      <c r="G14" s="352"/>
      <c r="H14" s="352"/>
      <c r="I14" s="352"/>
      <c r="J14" s="352"/>
      <c r="K14" s="352"/>
      <c r="L14" s="352"/>
      <c r="M14" s="352"/>
      <c r="N14" s="352"/>
      <c r="O14" s="352"/>
      <c r="P14" s="352"/>
      <c r="Q14" s="352"/>
      <c r="R14" s="352"/>
      <c r="S14" s="352"/>
      <c r="T14" s="352"/>
      <c r="U14" s="352"/>
      <c r="V14" s="352"/>
      <c r="W14" s="352"/>
      <c r="X14" s="352"/>
      <c r="Y14" s="352"/>
      <c r="Z14" s="352"/>
      <c r="AA14" s="352"/>
      <c r="AB14" s="352"/>
      <c r="AC14" s="352"/>
      <c r="AD14" s="352"/>
      <c r="AE14" s="352"/>
      <c r="AF14" s="352"/>
      <c r="AG14" s="352"/>
      <c r="AH14" s="352"/>
      <c r="AI14" s="352"/>
      <c r="AJ14" s="352"/>
      <c r="AK14" s="36" t="s">
        <v>33</v>
      </c>
      <c r="AL14" s="28"/>
      <c r="AM14" s="28"/>
      <c r="AN14" s="38" t="s">
        <v>35</v>
      </c>
      <c r="AO14" s="28"/>
      <c r="AP14" s="28"/>
      <c r="AQ14" s="30"/>
      <c r="BE14" s="347"/>
      <c r="BS14" s="23" t="s">
        <v>20</v>
      </c>
    </row>
    <row r="15" spans="1:74" ht="6.95" customHeight="1">
      <c r="B15" s="27"/>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30"/>
      <c r="BE15" s="347"/>
      <c r="BS15" s="23" t="s">
        <v>6</v>
      </c>
    </row>
    <row r="16" spans="1:74" ht="14.45" customHeight="1">
      <c r="B16" s="27"/>
      <c r="C16" s="28"/>
      <c r="D16" s="36" t="s">
        <v>36</v>
      </c>
      <c r="E16" s="28"/>
      <c r="F16" s="28"/>
      <c r="G16" s="28"/>
      <c r="H16" s="28"/>
      <c r="I16" s="28"/>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36" t="s">
        <v>32</v>
      </c>
      <c r="AL16" s="28"/>
      <c r="AM16" s="28"/>
      <c r="AN16" s="34" t="s">
        <v>22</v>
      </c>
      <c r="AO16" s="28"/>
      <c r="AP16" s="28"/>
      <c r="AQ16" s="30"/>
      <c r="BE16" s="347"/>
      <c r="BS16" s="23" t="s">
        <v>6</v>
      </c>
    </row>
    <row r="17" spans="2:71" ht="18.399999999999999" customHeight="1">
      <c r="B17" s="27"/>
      <c r="C17" s="28"/>
      <c r="D17" s="28"/>
      <c r="E17" s="34" t="s">
        <v>26</v>
      </c>
      <c r="F17" s="28"/>
      <c r="G17" s="28"/>
      <c r="H17" s="28"/>
      <c r="I17" s="28"/>
      <c r="J17" s="28"/>
      <c r="K17" s="28"/>
      <c r="L17" s="28"/>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36" t="s">
        <v>33</v>
      </c>
      <c r="AL17" s="28"/>
      <c r="AM17" s="28"/>
      <c r="AN17" s="34" t="s">
        <v>22</v>
      </c>
      <c r="AO17" s="28"/>
      <c r="AP17" s="28"/>
      <c r="AQ17" s="30"/>
      <c r="BE17" s="347"/>
      <c r="BS17" s="23" t="s">
        <v>37</v>
      </c>
    </row>
    <row r="18" spans="2:71" ht="6.95" customHeight="1">
      <c r="B18" s="27"/>
      <c r="C18" s="28"/>
      <c r="D18" s="28"/>
      <c r="E18" s="28"/>
      <c r="F18" s="28"/>
      <c r="G18" s="28"/>
      <c r="H18" s="28"/>
      <c r="I18" s="28"/>
      <c r="J18" s="28"/>
      <c r="K18" s="28"/>
      <c r="L18" s="28"/>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30"/>
      <c r="BE18" s="347"/>
      <c r="BS18" s="23" t="s">
        <v>8</v>
      </c>
    </row>
    <row r="19" spans="2:71" ht="14.45" customHeight="1">
      <c r="B19" s="27"/>
      <c r="C19" s="28"/>
      <c r="D19" s="36" t="s">
        <v>38</v>
      </c>
      <c r="E19" s="28"/>
      <c r="F19" s="28"/>
      <c r="G19" s="28"/>
      <c r="H19" s="28"/>
      <c r="I19" s="28"/>
      <c r="J19" s="28"/>
      <c r="K19" s="28"/>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30"/>
      <c r="BE19" s="347"/>
      <c r="BS19" s="23" t="s">
        <v>8</v>
      </c>
    </row>
    <row r="20" spans="2:71" ht="22.5" customHeight="1">
      <c r="B20" s="27"/>
      <c r="C20" s="28"/>
      <c r="D20" s="28"/>
      <c r="E20" s="353" t="s">
        <v>22</v>
      </c>
      <c r="F20" s="353"/>
      <c r="G20" s="353"/>
      <c r="H20" s="353"/>
      <c r="I20" s="353"/>
      <c r="J20" s="353"/>
      <c r="K20" s="353"/>
      <c r="L20" s="353"/>
      <c r="M20" s="353"/>
      <c r="N20" s="353"/>
      <c r="O20" s="353"/>
      <c r="P20" s="353"/>
      <c r="Q20" s="353"/>
      <c r="R20" s="353"/>
      <c r="S20" s="353"/>
      <c r="T20" s="353"/>
      <c r="U20" s="353"/>
      <c r="V20" s="353"/>
      <c r="W20" s="353"/>
      <c r="X20" s="353"/>
      <c r="Y20" s="353"/>
      <c r="Z20" s="353"/>
      <c r="AA20" s="353"/>
      <c r="AB20" s="353"/>
      <c r="AC20" s="353"/>
      <c r="AD20" s="353"/>
      <c r="AE20" s="353"/>
      <c r="AF20" s="353"/>
      <c r="AG20" s="353"/>
      <c r="AH20" s="353"/>
      <c r="AI20" s="353"/>
      <c r="AJ20" s="353"/>
      <c r="AK20" s="353"/>
      <c r="AL20" s="353"/>
      <c r="AM20" s="353"/>
      <c r="AN20" s="353"/>
      <c r="AO20" s="28"/>
      <c r="AP20" s="28"/>
      <c r="AQ20" s="30"/>
      <c r="BE20" s="347"/>
      <c r="BS20" s="23" t="s">
        <v>6</v>
      </c>
    </row>
    <row r="21" spans="2:71" ht="6.95" customHeight="1">
      <c r="B21" s="27"/>
      <c r="C21" s="28"/>
      <c r="D21" s="28"/>
      <c r="E21" s="28"/>
      <c r="F21" s="28"/>
      <c r="G21" s="28"/>
      <c r="H21" s="28"/>
      <c r="I21" s="28"/>
      <c r="J21" s="28"/>
      <c r="K21" s="28"/>
      <c r="L21" s="28"/>
      <c r="M21" s="28"/>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30"/>
      <c r="BE21" s="347"/>
    </row>
    <row r="22" spans="2:71" ht="6.95" customHeight="1">
      <c r="B22" s="27"/>
      <c r="C22" s="28"/>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28"/>
      <c r="AQ22" s="30"/>
      <c r="BE22" s="347"/>
    </row>
    <row r="23" spans="2:71" s="1" customFormat="1" ht="25.9" customHeight="1">
      <c r="B23" s="40"/>
      <c r="C23" s="41"/>
      <c r="D23" s="42" t="s">
        <v>39</v>
      </c>
      <c r="E23" s="43"/>
      <c r="F23" s="43"/>
      <c r="G23" s="43"/>
      <c r="H23" s="43"/>
      <c r="I23" s="43"/>
      <c r="J23" s="43"/>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354">
        <f>ROUND(AG51,2)</f>
        <v>0</v>
      </c>
      <c r="AL23" s="355"/>
      <c r="AM23" s="355"/>
      <c r="AN23" s="355"/>
      <c r="AO23" s="355"/>
      <c r="AP23" s="41"/>
      <c r="AQ23" s="44"/>
      <c r="BE23" s="347"/>
    </row>
    <row r="24" spans="2:71" s="1" customFormat="1" ht="6.95" customHeight="1">
      <c r="B24" s="40"/>
      <c r="C24" s="41"/>
      <c r="D24" s="41"/>
      <c r="E24" s="41"/>
      <c r="F24" s="41"/>
      <c r="G24" s="41"/>
      <c r="H24" s="41"/>
      <c r="I24" s="41"/>
      <c r="J24" s="41"/>
      <c r="K24" s="41"/>
      <c r="L24" s="41"/>
      <c r="M24" s="41"/>
      <c r="N24" s="41"/>
      <c r="O24" s="41"/>
      <c r="P24" s="41"/>
      <c r="Q24" s="41"/>
      <c r="R24" s="41"/>
      <c r="S24" s="41"/>
      <c r="T24" s="41"/>
      <c r="U24" s="41"/>
      <c r="V24" s="41"/>
      <c r="W24" s="41"/>
      <c r="X24" s="41"/>
      <c r="Y24" s="41"/>
      <c r="Z24" s="41"/>
      <c r="AA24" s="41"/>
      <c r="AB24" s="41"/>
      <c r="AC24" s="41"/>
      <c r="AD24" s="41"/>
      <c r="AE24" s="41"/>
      <c r="AF24" s="41"/>
      <c r="AG24" s="41"/>
      <c r="AH24" s="41"/>
      <c r="AI24" s="41"/>
      <c r="AJ24" s="41"/>
      <c r="AK24" s="41"/>
      <c r="AL24" s="41"/>
      <c r="AM24" s="41"/>
      <c r="AN24" s="41"/>
      <c r="AO24" s="41"/>
      <c r="AP24" s="41"/>
      <c r="AQ24" s="44"/>
      <c r="BE24" s="347"/>
    </row>
    <row r="25" spans="2:71" s="1" customFormat="1" ht="13.5">
      <c r="B25" s="40"/>
      <c r="C25" s="41"/>
      <c r="D25" s="41"/>
      <c r="E25" s="41"/>
      <c r="F25" s="41"/>
      <c r="G25" s="41"/>
      <c r="H25" s="41"/>
      <c r="I25" s="41"/>
      <c r="J25" s="41"/>
      <c r="K25" s="41"/>
      <c r="L25" s="356" t="s">
        <v>40</v>
      </c>
      <c r="M25" s="356"/>
      <c r="N25" s="356"/>
      <c r="O25" s="356"/>
      <c r="P25" s="41"/>
      <c r="Q25" s="41"/>
      <c r="R25" s="41"/>
      <c r="S25" s="41"/>
      <c r="T25" s="41"/>
      <c r="U25" s="41"/>
      <c r="V25" s="41"/>
      <c r="W25" s="356" t="s">
        <v>41</v>
      </c>
      <c r="X25" s="356"/>
      <c r="Y25" s="356"/>
      <c r="Z25" s="356"/>
      <c r="AA25" s="356"/>
      <c r="AB25" s="356"/>
      <c r="AC25" s="356"/>
      <c r="AD25" s="356"/>
      <c r="AE25" s="356"/>
      <c r="AF25" s="41"/>
      <c r="AG25" s="41"/>
      <c r="AH25" s="41"/>
      <c r="AI25" s="41"/>
      <c r="AJ25" s="41"/>
      <c r="AK25" s="356" t="s">
        <v>42</v>
      </c>
      <c r="AL25" s="356"/>
      <c r="AM25" s="356"/>
      <c r="AN25" s="356"/>
      <c r="AO25" s="356"/>
      <c r="AP25" s="41"/>
      <c r="AQ25" s="44"/>
      <c r="BE25" s="347"/>
    </row>
    <row r="26" spans="2:71" s="2" customFormat="1" ht="14.45" customHeight="1">
      <c r="B26" s="46"/>
      <c r="C26" s="47"/>
      <c r="D26" s="48" t="s">
        <v>43</v>
      </c>
      <c r="E26" s="47"/>
      <c r="F26" s="48" t="s">
        <v>44</v>
      </c>
      <c r="G26" s="47"/>
      <c r="H26" s="47"/>
      <c r="I26" s="47"/>
      <c r="J26" s="47"/>
      <c r="K26" s="47"/>
      <c r="L26" s="357">
        <v>0.21</v>
      </c>
      <c r="M26" s="358"/>
      <c r="N26" s="358"/>
      <c r="O26" s="358"/>
      <c r="P26" s="47"/>
      <c r="Q26" s="47"/>
      <c r="R26" s="47"/>
      <c r="S26" s="47"/>
      <c r="T26" s="47"/>
      <c r="U26" s="47"/>
      <c r="V26" s="47"/>
      <c r="W26" s="359">
        <f>ROUND(AZ51,2)</f>
        <v>0</v>
      </c>
      <c r="X26" s="358"/>
      <c r="Y26" s="358"/>
      <c r="Z26" s="358"/>
      <c r="AA26" s="358"/>
      <c r="AB26" s="358"/>
      <c r="AC26" s="358"/>
      <c r="AD26" s="358"/>
      <c r="AE26" s="358"/>
      <c r="AF26" s="47"/>
      <c r="AG26" s="47"/>
      <c r="AH26" s="47"/>
      <c r="AI26" s="47"/>
      <c r="AJ26" s="47"/>
      <c r="AK26" s="359">
        <f>ROUND(AV51,2)</f>
        <v>0</v>
      </c>
      <c r="AL26" s="358"/>
      <c r="AM26" s="358"/>
      <c r="AN26" s="358"/>
      <c r="AO26" s="358"/>
      <c r="AP26" s="47"/>
      <c r="AQ26" s="49"/>
      <c r="BE26" s="347"/>
    </row>
    <row r="27" spans="2:71" s="2" customFormat="1" ht="14.45" customHeight="1">
      <c r="B27" s="46"/>
      <c r="C27" s="47"/>
      <c r="D27" s="47"/>
      <c r="E27" s="47"/>
      <c r="F27" s="48" t="s">
        <v>45</v>
      </c>
      <c r="G27" s="47"/>
      <c r="H27" s="47"/>
      <c r="I27" s="47"/>
      <c r="J27" s="47"/>
      <c r="K27" s="47"/>
      <c r="L27" s="357">
        <v>0.15</v>
      </c>
      <c r="M27" s="358"/>
      <c r="N27" s="358"/>
      <c r="O27" s="358"/>
      <c r="P27" s="47"/>
      <c r="Q27" s="47"/>
      <c r="R27" s="47"/>
      <c r="S27" s="47"/>
      <c r="T27" s="47"/>
      <c r="U27" s="47"/>
      <c r="V27" s="47"/>
      <c r="W27" s="359">
        <f>ROUND(BA51,2)</f>
        <v>0</v>
      </c>
      <c r="X27" s="358"/>
      <c r="Y27" s="358"/>
      <c r="Z27" s="358"/>
      <c r="AA27" s="358"/>
      <c r="AB27" s="358"/>
      <c r="AC27" s="358"/>
      <c r="AD27" s="358"/>
      <c r="AE27" s="358"/>
      <c r="AF27" s="47"/>
      <c r="AG27" s="47"/>
      <c r="AH27" s="47"/>
      <c r="AI27" s="47"/>
      <c r="AJ27" s="47"/>
      <c r="AK27" s="359">
        <f>ROUND(AW51,2)</f>
        <v>0</v>
      </c>
      <c r="AL27" s="358"/>
      <c r="AM27" s="358"/>
      <c r="AN27" s="358"/>
      <c r="AO27" s="358"/>
      <c r="AP27" s="47"/>
      <c r="AQ27" s="49"/>
      <c r="BE27" s="347"/>
    </row>
    <row r="28" spans="2:71" s="2" customFormat="1" ht="14.45" hidden="1" customHeight="1">
      <c r="B28" s="46"/>
      <c r="C28" s="47"/>
      <c r="D28" s="47"/>
      <c r="E28" s="47"/>
      <c r="F28" s="48" t="s">
        <v>46</v>
      </c>
      <c r="G28" s="47"/>
      <c r="H28" s="47"/>
      <c r="I28" s="47"/>
      <c r="J28" s="47"/>
      <c r="K28" s="47"/>
      <c r="L28" s="357">
        <v>0.21</v>
      </c>
      <c r="M28" s="358"/>
      <c r="N28" s="358"/>
      <c r="O28" s="358"/>
      <c r="P28" s="47"/>
      <c r="Q28" s="47"/>
      <c r="R28" s="47"/>
      <c r="S28" s="47"/>
      <c r="T28" s="47"/>
      <c r="U28" s="47"/>
      <c r="V28" s="47"/>
      <c r="W28" s="359">
        <f>ROUND(BB51,2)</f>
        <v>0</v>
      </c>
      <c r="X28" s="358"/>
      <c r="Y28" s="358"/>
      <c r="Z28" s="358"/>
      <c r="AA28" s="358"/>
      <c r="AB28" s="358"/>
      <c r="AC28" s="358"/>
      <c r="AD28" s="358"/>
      <c r="AE28" s="358"/>
      <c r="AF28" s="47"/>
      <c r="AG28" s="47"/>
      <c r="AH28" s="47"/>
      <c r="AI28" s="47"/>
      <c r="AJ28" s="47"/>
      <c r="AK28" s="359">
        <v>0</v>
      </c>
      <c r="AL28" s="358"/>
      <c r="AM28" s="358"/>
      <c r="AN28" s="358"/>
      <c r="AO28" s="358"/>
      <c r="AP28" s="47"/>
      <c r="AQ28" s="49"/>
      <c r="BE28" s="347"/>
    </row>
    <row r="29" spans="2:71" s="2" customFormat="1" ht="14.45" hidden="1" customHeight="1">
      <c r="B29" s="46"/>
      <c r="C29" s="47"/>
      <c r="D29" s="47"/>
      <c r="E29" s="47"/>
      <c r="F29" s="48" t="s">
        <v>47</v>
      </c>
      <c r="G29" s="47"/>
      <c r="H29" s="47"/>
      <c r="I29" s="47"/>
      <c r="J29" s="47"/>
      <c r="K29" s="47"/>
      <c r="L29" s="357">
        <v>0.15</v>
      </c>
      <c r="M29" s="358"/>
      <c r="N29" s="358"/>
      <c r="O29" s="358"/>
      <c r="P29" s="47"/>
      <c r="Q29" s="47"/>
      <c r="R29" s="47"/>
      <c r="S29" s="47"/>
      <c r="T29" s="47"/>
      <c r="U29" s="47"/>
      <c r="V29" s="47"/>
      <c r="W29" s="359">
        <f>ROUND(BC51,2)</f>
        <v>0</v>
      </c>
      <c r="X29" s="358"/>
      <c r="Y29" s="358"/>
      <c r="Z29" s="358"/>
      <c r="AA29" s="358"/>
      <c r="AB29" s="358"/>
      <c r="AC29" s="358"/>
      <c r="AD29" s="358"/>
      <c r="AE29" s="358"/>
      <c r="AF29" s="47"/>
      <c r="AG29" s="47"/>
      <c r="AH29" s="47"/>
      <c r="AI29" s="47"/>
      <c r="AJ29" s="47"/>
      <c r="AK29" s="359">
        <v>0</v>
      </c>
      <c r="AL29" s="358"/>
      <c r="AM29" s="358"/>
      <c r="AN29" s="358"/>
      <c r="AO29" s="358"/>
      <c r="AP29" s="47"/>
      <c r="AQ29" s="49"/>
      <c r="BE29" s="347"/>
    </row>
    <row r="30" spans="2:71" s="2" customFormat="1" ht="14.45" hidden="1" customHeight="1">
      <c r="B30" s="46"/>
      <c r="C30" s="47"/>
      <c r="D30" s="47"/>
      <c r="E30" s="47"/>
      <c r="F30" s="48" t="s">
        <v>48</v>
      </c>
      <c r="G30" s="47"/>
      <c r="H30" s="47"/>
      <c r="I30" s="47"/>
      <c r="J30" s="47"/>
      <c r="K30" s="47"/>
      <c r="L30" s="357">
        <v>0</v>
      </c>
      <c r="M30" s="358"/>
      <c r="N30" s="358"/>
      <c r="O30" s="358"/>
      <c r="P30" s="47"/>
      <c r="Q30" s="47"/>
      <c r="R30" s="47"/>
      <c r="S30" s="47"/>
      <c r="T30" s="47"/>
      <c r="U30" s="47"/>
      <c r="V30" s="47"/>
      <c r="W30" s="359">
        <f>ROUND(BD51,2)</f>
        <v>0</v>
      </c>
      <c r="X30" s="358"/>
      <c r="Y30" s="358"/>
      <c r="Z30" s="358"/>
      <c r="AA30" s="358"/>
      <c r="AB30" s="358"/>
      <c r="AC30" s="358"/>
      <c r="AD30" s="358"/>
      <c r="AE30" s="358"/>
      <c r="AF30" s="47"/>
      <c r="AG30" s="47"/>
      <c r="AH30" s="47"/>
      <c r="AI30" s="47"/>
      <c r="AJ30" s="47"/>
      <c r="AK30" s="359">
        <v>0</v>
      </c>
      <c r="AL30" s="358"/>
      <c r="AM30" s="358"/>
      <c r="AN30" s="358"/>
      <c r="AO30" s="358"/>
      <c r="AP30" s="47"/>
      <c r="AQ30" s="49"/>
      <c r="BE30" s="347"/>
    </row>
    <row r="31" spans="2:71" s="1" customFormat="1" ht="6.95" customHeight="1">
      <c r="B31" s="40"/>
      <c r="C31" s="41"/>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c r="AL31" s="41"/>
      <c r="AM31" s="41"/>
      <c r="AN31" s="41"/>
      <c r="AO31" s="41"/>
      <c r="AP31" s="41"/>
      <c r="AQ31" s="44"/>
      <c r="BE31" s="347"/>
    </row>
    <row r="32" spans="2:71" s="1" customFormat="1" ht="25.9" customHeight="1">
      <c r="B32" s="40"/>
      <c r="C32" s="50"/>
      <c r="D32" s="51" t="s">
        <v>49</v>
      </c>
      <c r="E32" s="52"/>
      <c r="F32" s="52"/>
      <c r="G32" s="52"/>
      <c r="H32" s="52"/>
      <c r="I32" s="52"/>
      <c r="J32" s="52"/>
      <c r="K32" s="52"/>
      <c r="L32" s="52"/>
      <c r="M32" s="52"/>
      <c r="N32" s="52"/>
      <c r="O32" s="52"/>
      <c r="P32" s="52"/>
      <c r="Q32" s="52"/>
      <c r="R32" s="52"/>
      <c r="S32" s="52"/>
      <c r="T32" s="53" t="s">
        <v>50</v>
      </c>
      <c r="U32" s="52"/>
      <c r="V32" s="52"/>
      <c r="W32" s="52"/>
      <c r="X32" s="360" t="s">
        <v>51</v>
      </c>
      <c r="Y32" s="361"/>
      <c r="Z32" s="361"/>
      <c r="AA32" s="361"/>
      <c r="AB32" s="361"/>
      <c r="AC32" s="52"/>
      <c r="AD32" s="52"/>
      <c r="AE32" s="52"/>
      <c r="AF32" s="52"/>
      <c r="AG32" s="52"/>
      <c r="AH32" s="52"/>
      <c r="AI32" s="52"/>
      <c r="AJ32" s="52"/>
      <c r="AK32" s="362">
        <f>SUM(AK23:AK30)</f>
        <v>0</v>
      </c>
      <c r="AL32" s="361"/>
      <c r="AM32" s="361"/>
      <c r="AN32" s="361"/>
      <c r="AO32" s="363"/>
      <c r="AP32" s="50"/>
      <c r="AQ32" s="54"/>
      <c r="BE32" s="347"/>
    </row>
    <row r="33" spans="2:56" s="1" customFormat="1" ht="6.95" customHeight="1">
      <c r="B33" s="40"/>
      <c r="C33" s="41"/>
      <c r="D33" s="41"/>
      <c r="E33" s="41"/>
      <c r="F33" s="41"/>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4"/>
    </row>
    <row r="34" spans="2:56" s="1" customFormat="1" ht="6.95" customHeight="1">
      <c r="B34" s="55"/>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7"/>
    </row>
    <row r="38" spans="2:56" s="1" customFormat="1" ht="6.95" customHeight="1">
      <c r="B38" s="58"/>
      <c r="C38" s="59"/>
      <c r="D38" s="59"/>
      <c r="E38" s="59"/>
      <c r="F38" s="59"/>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60"/>
    </row>
    <row r="39" spans="2:56" s="1" customFormat="1" ht="36.950000000000003" customHeight="1">
      <c r="B39" s="40"/>
      <c r="C39" s="61" t="s">
        <v>52</v>
      </c>
      <c r="D39" s="62"/>
      <c r="E39" s="62"/>
      <c r="F39" s="62"/>
      <c r="G39" s="62"/>
      <c r="H39" s="62"/>
      <c r="I39" s="62"/>
      <c r="J39" s="62"/>
      <c r="K39" s="62"/>
      <c r="L39" s="62"/>
      <c r="M39" s="62"/>
      <c r="N39" s="62"/>
      <c r="O39" s="62"/>
      <c r="P39" s="62"/>
      <c r="Q39" s="62"/>
      <c r="R39" s="62"/>
      <c r="S39" s="62"/>
      <c r="T39" s="62"/>
      <c r="U39" s="62"/>
      <c r="V39" s="62"/>
      <c r="W39" s="62"/>
      <c r="X39" s="62"/>
      <c r="Y39" s="62"/>
      <c r="Z39" s="62"/>
      <c r="AA39" s="62"/>
      <c r="AB39" s="62"/>
      <c r="AC39" s="62"/>
      <c r="AD39" s="62"/>
      <c r="AE39" s="62"/>
      <c r="AF39" s="62"/>
      <c r="AG39" s="62"/>
      <c r="AH39" s="62"/>
      <c r="AI39" s="62"/>
      <c r="AJ39" s="62"/>
      <c r="AK39" s="62"/>
      <c r="AL39" s="62"/>
      <c r="AM39" s="62"/>
      <c r="AN39" s="62"/>
      <c r="AO39" s="62"/>
      <c r="AP39" s="62"/>
      <c r="AQ39" s="62"/>
      <c r="AR39" s="60"/>
    </row>
    <row r="40" spans="2:56" s="1" customFormat="1" ht="6.95" customHeight="1">
      <c r="B40" s="40"/>
      <c r="C40" s="62"/>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62"/>
      <c r="AO40" s="62"/>
      <c r="AP40" s="62"/>
      <c r="AQ40" s="62"/>
      <c r="AR40" s="60"/>
    </row>
    <row r="41" spans="2:56" s="3" customFormat="1" ht="14.45" customHeight="1">
      <c r="B41" s="63"/>
      <c r="C41" s="64" t="s">
        <v>15</v>
      </c>
      <c r="D41" s="65"/>
      <c r="E41" s="65"/>
      <c r="F41" s="65"/>
      <c r="G41" s="65"/>
      <c r="H41" s="65"/>
      <c r="I41" s="65"/>
      <c r="J41" s="65"/>
      <c r="K41" s="65"/>
      <c r="L41" s="65" t="str">
        <f>K5</f>
        <v>12345</v>
      </c>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6"/>
    </row>
    <row r="42" spans="2:56" s="4" customFormat="1" ht="36.950000000000003" customHeight="1">
      <c r="B42" s="67"/>
      <c r="C42" s="68" t="s">
        <v>18</v>
      </c>
      <c r="D42" s="69"/>
      <c r="E42" s="69"/>
      <c r="F42" s="69"/>
      <c r="G42" s="69"/>
      <c r="H42" s="69"/>
      <c r="I42" s="69"/>
      <c r="J42" s="69"/>
      <c r="K42" s="69"/>
      <c r="L42" s="364" t="str">
        <f>K6</f>
        <v>Regenerace sídliště 9.května - II. Etapa</v>
      </c>
      <c r="M42" s="365"/>
      <c r="N42" s="365"/>
      <c r="O42" s="365"/>
      <c r="P42" s="365"/>
      <c r="Q42" s="365"/>
      <c r="R42" s="365"/>
      <c r="S42" s="365"/>
      <c r="T42" s="365"/>
      <c r="U42" s="365"/>
      <c r="V42" s="365"/>
      <c r="W42" s="365"/>
      <c r="X42" s="365"/>
      <c r="Y42" s="365"/>
      <c r="Z42" s="365"/>
      <c r="AA42" s="365"/>
      <c r="AB42" s="365"/>
      <c r="AC42" s="365"/>
      <c r="AD42" s="365"/>
      <c r="AE42" s="365"/>
      <c r="AF42" s="365"/>
      <c r="AG42" s="365"/>
      <c r="AH42" s="365"/>
      <c r="AI42" s="365"/>
      <c r="AJ42" s="365"/>
      <c r="AK42" s="365"/>
      <c r="AL42" s="365"/>
      <c r="AM42" s="365"/>
      <c r="AN42" s="365"/>
      <c r="AO42" s="365"/>
      <c r="AP42" s="69"/>
      <c r="AQ42" s="69"/>
      <c r="AR42" s="70"/>
    </row>
    <row r="43" spans="2:56" s="1" customFormat="1" ht="6.95" customHeight="1">
      <c r="B43" s="40"/>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0"/>
    </row>
    <row r="44" spans="2:56" s="1" customFormat="1">
      <c r="B44" s="40"/>
      <c r="C44" s="64" t="s">
        <v>25</v>
      </c>
      <c r="D44" s="62"/>
      <c r="E44" s="62"/>
      <c r="F44" s="62"/>
      <c r="G44" s="62"/>
      <c r="H44" s="62"/>
      <c r="I44" s="62"/>
      <c r="J44" s="62"/>
      <c r="K44" s="62"/>
      <c r="L44" s="71" t="str">
        <f>IF(K8="","",K8)</f>
        <v xml:space="preserve"> </v>
      </c>
      <c r="M44" s="62"/>
      <c r="N44" s="62"/>
      <c r="O44" s="62"/>
      <c r="P44" s="62"/>
      <c r="Q44" s="62"/>
      <c r="R44" s="62"/>
      <c r="S44" s="62"/>
      <c r="T44" s="62"/>
      <c r="U44" s="62"/>
      <c r="V44" s="62"/>
      <c r="W44" s="62"/>
      <c r="X44" s="62"/>
      <c r="Y44" s="62"/>
      <c r="Z44" s="62"/>
      <c r="AA44" s="62"/>
      <c r="AB44" s="62"/>
      <c r="AC44" s="62"/>
      <c r="AD44" s="62"/>
      <c r="AE44" s="62"/>
      <c r="AF44" s="62"/>
      <c r="AG44" s="62"/>
      <c r="AH44" s="62"/>
      <c r="AI44" s="64" t="s">
        <v>27</v>
      </c>
      <c r="AJ44" s="62"/>
      <c r="AK44" s="62"/>
      <c r="AL44" s="62"/>
      <c r="AM44" s="366" t="str">
        <f>IF(AN8= "","",AN8)</f>
        <v>13. 1. 2017</v>
      </c>
      <c r="AN44" s="366"/>
      <c r="AO44" s="62"/>
      <c r="AP44" s="62"/>
      <c r="AQ44" s="62"/>
      <c r="AR44" s="60"/>
    </row>
    <row r="45" spans="2:56" s="1" customFormat="1" ht="6.95" customHeight="1">
      <c r="B45" s="40"/>
      <c r="C45" s="62"/>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c r="AE45" s="62"/>
      <c r="AF45" s="62"/>
      <c r="AG45" s="62"/>
      <c r="AH45" s="62"/>
      <c r="AI45" s="62"/>
      <c r="AJ45" s="62"/>
      <c r="AK45" s="62"/>
      <c r="AL45" s="62"/>
      <c r="AM45" s="62"/>
      <c r="AN45" s="62"/>
      <c r="AO45" s="62"/>
      <c r="AP45" s="62"/>
      <c r="AQ45" s="62"/>
      <c r="AR45" s="60"/>
    </row>
    <row r="46" spans="2:56" s="1" customFormat="1">
      <c r="B46" s="40"/>
      <c r="C46" s="64" t="s">
        <v>31</v>
      </c>
      <c r="D46" s="62"/>
      <c r="E46" s="62"/>
      <c r="F46" s="62"/>
      <c r="G46" s="62"/>
      <c r="H46" s="62"/>
      <c r="I46" s="62"/>
      <c r="J46" s="62"/>
      <c r="K46" s="62"/>
      <c r="L46" s="65" t="str">
        <f>IF(E11= "","",E11)</f>
        <v xml:space="preserve"> </v>
      </c>
      <c r="M46" s="62"/>
      <c r="N46" s="62"/>
      <c r="O46" s="62"/>
      <c r="P46" s="62"/>
      <c r="Q46" s="62"/>
      <c r="R46" s="62"/>
      <c r="S46" s="62"/>
      <c r="T46" s="62"/>
      <c r="U46" s="62"/>
      <c r="V46" s="62"/>
      <c r="W46" s="62"/>
      <c r="X46" s="62"/>
      <c r="Y46" s="62"/>
      <c r="Z46" s="62"/>
      <c r="AA46" s="62"/>
      <c r="AB46" s="62"/>
      <c r="AC46" s="62"/>
      <c r="AD46" s="62"/>
      <c r="AE46" s="62"/>
      <c r="AF46" s="62"/>
      <c r="AG46" s="62"/>
      <c r="AH46" s="62"/>
      <c r="AI46" s="64" t="s">
        <v>36</v>
      </c>
      <c r="AJ46" s="62"/>
      <c r="AK46" s="62"/>
      <c r="AL46" s="62"/>
      <c r="AM46" s="367" t="str">
        <f>IF(E17="","",E17)</f>
        <v xml:space="preserve"> </v>
      </c>
      <c r="AN46" s="367"/>
      <c r="AO46" s="367"/>
      <c r="AP46" s="367"/>
      <c r="AQ46" s="62"/>
      <c r="AR46" s="60"/>
      <c r="AS46" s="368" t="s">
        <v>53</v>
      </c>
      <c r="AT46" s="369"/>
      <c r="AU46" s="73"/>
      <c r="AV46" s="73"/>
      <c r="AW46" s="73"/>
      <c r="AX46" s="73"/>
      <c r="AY46" s="73"/>
      <c r="AZ46" s="73"/>
      <c r="BA46" s="73"/>
      <c r="BB46" s="73"/>
      <c r="BC46" s="73"/>
      <c r="BD46" s="74"/>
    </row>
    <row r="47" spans="2:56" s="1" customFormat="1">
      <c r="B47" s="40"/>
      <c r="C47" s="64" t="s">
        <v>34</v>
      </c>
      <c r="D47" s="62"/>
      <c r="E47" s="62"/>
      <c r="F47" s="62"/>
      <c r="G47" s="62"/>
      <c r="H47" s="62"/>
      <c r="I47" s="62"/>
      <c r="J47" s="62"/>
      <c r="K47" s="62"/>
      <c r="L47" s="65" t="str">
        <f>IF(E14= "Vyplň údaj","",E14)</f>
        <v/>
      </c>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62"/>
      <c r="AR47" s="60"/>
      <c r="AS47" s="370"/>
      <c r="AT47" s="371"/>
      <c r="AU47" s="75"/>
      <c r="AV47" s="75"/>
      <c r="AW47" s="75"/>
      <c r="AX47" s="75"/>
      <c r="AY47" s="75"/>
      <c r="AZ47" s="75"/>
      <c r="BA47" s="75"/>
      <c r="BB47" s="75"/>
      <c r="BC47" s="75"/>
      <c r="BD47" s="76"/>
    </row>
    <row r="48" spans="2:56" s="1" customFormat="1" ht="10.9" customHeight="1">
      <c r="B48" s="40"/>
      <c r="C48" s="62"/>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c r="AE48" s="62"/>
      <c r="AF48" s="62"/>
      <c r="AG48" s="62"/>
      <c r="AH48" s="62"/>
      <c r="AI48" s="62"/>
      <c r="AJ48" s="62"/>
      <c r="AK48" s="62"/>
      <c r="AL48" s="62"/>
      <c r="AM48" s="62"/>
      <c r="AN48" s="62"/>
      <c r="AO48" s="62"/>
      <c r="AP48" s="62"/>
      <c r="AQ48" s="62"/>
      <c r="AR48" s="60"/>
      <c r="AS48" s="372"/>
      <c r="AT48" s="373"/>
      <c r="AU48" s="41"/>
      <c r="AV48" s="41"/>
      <c r="AW48" s="41"/>
      <c r="AX48" s="41"/>
      <c r="AY48" s="41"/>
      <c r="AZ48" s="41"/>
      <c r="BA48" s="41"/>
      <c r="BB48" s="41"/>
      <c r="BC48" s="41"/>
      <c r="BD48" s="77"/>
    </row>
    <row r="49" spans="1:91" s="1" customFormat="1" ht="29.25" customHeight="1">
      <c r="B49" s="40"/>
      <c r="C49" s="374" t="s">
        <v>54</v>
      </c>
      <c r="D49" s="375"/>
      <c r="E49" s="375"/>
      <c r="F49" s="375"/>
      <c r="G49" s="375"/>
      <c r="H49" s="78"/>
      <c r="I49" s="376" t="s">
        <v>55</v>
      </c>
      <c r="J49" s="375"/>
      <c r="K49" s="375"/>
      <c r="L49" s="375"/>
      <c r="M49" s="375"/>
      <c r="N49" s="375"/>
      <c r="O49" s="375"/>
      <c r="P49" s="375"/>
      <c r="Q49" s="375"/>
      <c r="R49" s="375"/>
      <c r="S49" s="375"/>
      <c r="T49" s="375"/>
      <c r="U49" s="375"/>
      <c r="V49" s="375"/>
      <c r="W49" s="375"/>
      <c r="X49" s="375"/>
      <c r="Y49" s="375"/>
      <c r="Z49" s="375"/>
      <c r="AA49" s="375"/>
      <c r="AB49" s="375"/>
      <c r="AC49" s="375"/>
      <c r="AD49" s="375"/>
      <c r="AE49" s="375"/>
      <c r="AF49" s="375"/>
      <c r="AG49" s="377" t="s">
        <v>56</v>
      </c>
      <c r="AH49" s="375"/>
      <c r="AI49" s="375"/>
      <c r="AJ49" s="375"/>
      <c r="AK49" s="375"/>
      <c r="AL49" s="375"/>
      <c r="AM49" s="375"/>
      <c r="AN49" s="376" t="s">
        <v>57</v>
      </c>
      <c r="AO49" s="375"/>
      <c r="AP49" s="375"/>
      <c r="AQ49" s="79" t="s">
        <v>58</v>
      </c>
      <c r="AR49" s="60"/>
      <c r="AS49" s="80" t="s">
        <v>59</v>
      </c>
      <c r="AT49" s="81" t="s">
        <v>60</v>
      </c>
      <c r="AU49" s="81" t="s">
        <v>61</v>
      </c>
      <c r="AV49" s="81" t="s">
        <v>62</v>
      </c>
      <c r="AW49" s="81" t="s">
        <v>63</v>
      </c>
      <c r="AX49" s="81" t="s">
        <v>64</v>
      </c>
      <c r="AY49" s="81" t="s">
        <v>65</v>
      </c>
      <c r="AZ49" s="81" t="s">
        <v>66</v>
      </c>
      <c r="BA49" s="81" t="s">
        <v>67</v>
      </c>
      <c r="BB49" s="81" t="s">
        <v>68</v>
      </c>
      <c r="BC49" s="81" t="s">
        <v>69</v>
      </c>
      <c r="BD49" s="82" t="s">
        <v>70</v>
      </c>
    </row>
    <row r="50" spans="1:91" s="1" customFormat="1" ht="10.9" customHeight="1">
      <c r="B50" s="40"/>
      <c r="C50" s="62"/>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0"/>
      <c r="AS50" s="83"/>
      <c r="AT50" s="84"/>
      <c r="AU50" s="84"/>
      <c r="AV50" s="84"/>
      <c r="AW50" s="84"/>
      <c r="AX50" s="84"/>
      <c r="AY50" s="84"/>
      <c r="AZ50" s="84"/>
      <c r="BA50" s="84"/>
      <c r="BB50" s="84"/>
      <c r="BC50" s="84"/>
      <c r="BD50" s="85"/>
    </row>
    <row r="51" spans="1:91" s="4" customFormat="1" ht="32.450000000000003" customHeight="1">
      <c r="B51" s="67"/>
      <c r="C51" s="86" t="s">
        <v>71</v>
      </c>
      <c r="D51" s="87"/>
      <c r="E51" s="87"/>
      <c r="F51" s="87"/>
      <c r="G51" s="87"/>
      <c r="H51" s="87"/>
      <c r="I51" s="87"/>
      <c r="J51" s="87"/>
      <c r="K51" s="87"/>
      <c r="L51" s="87"/>
      <c r="M51" s="87"/>
      <c r="N51" s="87"/>
      <c r="O51" s="87"/>
      <c r="P51" s="87"/>
      <c r="Q51" s="87"/>
      <c r="R51" s="87"/>
      <c r="S51" s="87"/>
      <c r="T51" s="87"/>
      <c r="U51" s="87"/>
      <c r="V51" s="87"/>
      <c r="W51" s="87"/>
      <c r="X51" s="87"/>
      <c r="Y51" s="87"/>
      <c r="Z51" s="87"/>
      <c r="AA51" s="87"/>
      <c r="AB51" s="87"/>
      <c r="AC51" s="87"/>
      <c r="AD51" s="87"/>
      <c r="AE51" s="87"/>
      <c r="AF51" s="87"/>
      <c r="AG51" s="381">
        <f>ROUND(SUM(AG52:AG56),2)</f>
        <v>0</v>
      </c>
      <c r="AH51" s="381"/>
      <c r="AI51" s="381"/>
      <c r="AJ51" s="381"/>
      <c r="AK51" s="381"/>
      <c r="AL51" s="381"/>
      <c r="AM51" s="381"/>
      <c r="AN51" s="382">
        <f t="shared" ref="AN51:AN56" si="0">SUM(AG51,AT51)</f>
        <v>0</v>
      </c>
      <c r="AO51" s="382"/>
      <c r="AP51" s="382"/>
      <c r="AQ51" s="88" t="s">
        <v>22</v>
      </c>
      <c r="AR51" s="70"/>
      <c r="AS51" s="89">
        <f>ROUND(SUM(AS52:AS56),2)</f>
        <v>0</v>
      </c>
      <c r="AT51" s="90">
        <f t="shared" ref="AT51:AT56" si="1">ROUND(SUM(AV51:AW51),2)</f>
        <v>0</v>
      </c>
      <c r="AU51" s="91">
        <f>ROUND(SUM(AU52:AU56),5)</f>
        <v>0</v>
      </c>
      <c r="AV51" s="90">
        <f>ROUND(AZ51*L26,2)</f>
        <v>0</v>
      </c>
      <c r="AW51" s="90">
        <f>ROUND(BA51*L27,2)</f>
        <v>0</v>
      </c>
      <c r="AX51" s="90">
        <f>ROUND(BB51*L26,2)</f>
        <v>0</v>
      </c>
      <c r="AY51" s="90">
        <f>ROUND(BC51*L27,2)</f>
        <v>0</v>
      </c>
      <c r="AZ51" s="90">
        <f>ROUND(SUM(AZ52:AZ56),2)</f>
        <v>0</v>
      </c>
      <c r="BA51" s="90">
        <f>ROUND(SUM(BA52:BA56),2)</f>
        <v>0</v>
      </c>
      <c r="BB51" s="90">
        <f>ROUND(SUM(BB52:BB56),2)</f>
        <v>0</v>
      </c>
      <c r="BC51" s="90">
        <f>ROUND(SUM(BC52:BC56),2)</f>
        <v>0</v>
      </c>
      <c r="BD51" s="92">
        <f>ROUND(SUM(BD52:BD56),2)</f>
        <v>0</v>
      </c>
      <c r="BS51" s="93" t="s">
        <v>72</v>
      </c>
      <c r="BT51" s="93" t="s">
        <v>73</v>
      </c>
      <c r="BU51" s="94" t="s">
        <v>74</v>
      </c>
      <c r="BV51" s="93" t="s">
        <v>75</v>
      </c>
      <c r="BW51" s="93" t="s">
        <v>7</v>
      </c>
      <c r="BX51" s="93" t="s">
        <v>76</v>
      </c>
      <c r="CL51" s="93" t="s">
        <v>22</v>
      </c>
    </row>
    <row r="52" spans="1:91" s="5" customFormat="1" ht="37.5" customHeight="1">
      <c r="A52" s="95" t="s">
        <v>77</v>
      </c>
      <c r="B52" s="96"/>
      <c r="C52" s="97"/>
      <c r="D52" s="380" t="s">
        <v>78</v>
      </c>
      <c r="E52" s="380"/>
      <c r="F52" s="380"/>
      <c r="G52" s="380"/>
      <c r="H52" s="380"/>
      <c r="I52" s="98"/>
      <c r="J52" s="380" t="s">
        <v>79</v>
      </c>
      <c r="K52" s="380"/>
      <c r="L52" s="380"/>
      <c r="M52" s="380"/>
      <c r="N52" s="380"/>
      <c r="O52" s="380"/>
      <c r="P52" s="380"/>
      <c r="Q52" s="380"/>
      <c r="R52" s="380"/>
      <c r="S52" s="380"/>
      <c r="T52" s="380"/>
      <c r="U52" s="380"/>
      <c r="V52" s="380"/>
      <c r="W52" s="380"/>
      <c r="X52" s="380"/>
      <c r="Y52" s="380"/>
      <c r="Z52" s="380"/>
      <c r="AA52" s="380"/>
      <c r="AB52" s="380"/>
      <c r="AC52" s="380"/>
      <c r="AD52" s="380"/>
      <c r="AE52" s="380"/>
      <c r="AF52" s="380"/>
      <c r="AG52" s="378">
        <f>'SO 101 - Rekonstrukce mís...'!J27</f>
        <v>0</v>
      </c>
      <c r="AH52" s="379"/>
      <c r="AI52" s="379"/>
      <c r="AJ52" s="379"/>
      <c r="AK52" s="379"/>
      <c r="AL52" s="379"/>
      <c r="AM52" s="379"/>
      <c r="AN52" s="378">
        <f t="shared" si="0"/>
        <v>0</v>
      </c>
      <c r="AO52" s="379"/>
      <c r="AP52" s="379"/>
      <c r="AQ52" s="99" t="s">
        <v>80</v>
      </c>
      <c r="AR52" s="100"/>
      <c r="AS52" s="101">
        <v>0</v>
      </c>
      <c r="AT52" s="102">
        <f t="shared" si="1"/>
        <v>0</v>
      </c>
      <c r="AU52" s="103">
        <f>'SO 101 - Rekonstrukce mís...'!P83</f>
        <v>0</v>
      </c>
      <c r="AV52" s="102">
        <f>'SO 101 - Rekonstrukce mís...'!J30</f>
        <v>0</v>
      </c>
      <c r="AW52" s="102">
        <f>'SO 101 - Rekonstrukce mís...'!J31</f>
        <v>0</v>
      </c>
      <c r="AX52" s="102">
        <f>'SO 101 - Rekonstrukce mís...'!J32</f>
        <v>0</v>
      </c>
      <c r="AY52" s="102">
        <f>'SO 101 - Rekonstrukce mís...'!J33</f>
        <v>0</v>
      </c>
      <c r="AZ52" s="102">
        <f>'SO 101 - Rekonstrukce mís...'!F30</f>
        <v>0</v>
      </c>
      <c r="BA52" s="102">
        <f>'SO 101 - Rekonstrukce mís...'!F31</f>
        <v>0</v>
      </c>
      <c r="BB52" s="102">
        <f>'SO 101 - Rekonstrukce mís...'!F32</f>
        <v>0</v>
      </c>
      <c r="BC52" s="102">
        <f>'SO 101 - Rekonstrukce mís...'!F33</f>
        <v>0</v>
      </c>
      <c r="BD52" s="104">
        <f>'SO 101 - Rekonstrukce mís...'!F34</f>
        <v>0</v>
      </c>
      <c r="BT52" s="105" t="s">
        <v>24</v>
      </c>
      <c r="BV52" s="105" t="s">
        <v>75</v>
      </c>
      <c r="BW52" s="105" t="s">
        <v>81</v>
      </c>
      <c r="BX52" s="105" t="s">
        <v>7</v>
      </c>
      <c r="CL52" s="105" t="s">
        <v>22</v>
      </c>
      <c r="CM52" s="105" t="s">
        <v>82</v>
      </c>
    </row>
    <row r="53" spans="1:91" s="5" customFormat="1" ht="22.5" customHeight="1">
      <c r="A53" s="95" t="s">
        <v>77</v>
      </c>
      <c r="B53" s="96"/>
      <c r="C53" s="97"/>
      <c r="D53" s="380" t="s">
        <v>83</v>
      </c>
      <c r="E53" s="380"/>
      <c r="F53" s="380"/>
      <c r="G53" s="380"/>
      <c r="H53" s="380"/>
      <c r="I53" s="98"/>
      <c r="J53" s="380" t="s">
        <v>84</v>
      </c>
      <c r="K53" s="380"/>
      <c r="L53" s="380"/>
      <c r="M53" s="380"/>
      <c r="N53" s="380"/>
      <c r="O53" s="380"/>
      <c r="P53" s="380"/>
      <c r="Q53" s="380"/>
      <c r="R53" s="380"/>
      <c r="S53" s="380"/>
      <c r="T53" s="380"/>
      <c r="U53" s="380"/>
      <c r="V53" s="380"/>
      <c r="W53" s="380"/>
      <c r="X53" s="380"/>
      <c r="Y53" s="380"/>
      <c r="Z53" s="380"/>
      <c r="AA53" s="380"/>
      <c r="AB53" s="380"/>
      <c r="AC53" s="380"/>
      <c r="AD53" s="380"/>
      <c r="AE53" s="380"/>
      <c r="AF53" s="380"/>
      <c r="AG53" s="378">
        <f>'SO 401 - Veřejné osvětlení'!J27</f>
        <v>0</v>
      </c>
      <c r="AH53" s="379"/>
      <c r="AI53" s="379"/>
      <c r="AJ53" s="379"/>
      <c r="AK53" s="379"/>
      <c r="AL53" s="379"/>
      <c r="AM53" s="379"/>
      <c r="AN53" s="378">
        <f t="shared" si="0"/>
        <v>0</v>
      </c>
      <c r="AO53" s="379"/>
      <c r="AP53" s="379"/>
      <c r="AQ53" s="99" t="s">
        <v>80</v>
      </c>
      <c r="AR53" s="100"/>
      <c r="AS53" s="101">
        <v>0</v>
      </c>
      <c r="AT53" s="102">
        <f t="shared" si="1"/>
        <v>0</v>
      </c>
      <c r="AU53" s="103">
        <f>'SO 401 - Veřejné osvětlení'!P76</f>
        <v>0</v>
      </c>
      <c r="AV53" s="102">
        <f>'SO 401 - Veřejné osvětlení'!J30</f>
        <v>0</v>
      </c>
      <c r="AW53" s="102">
        <f>'SO 401 - Veřejné osvětlení'!J31</f>
        <v>0</v>
      </c>
      <c r="AX53" s="102">
        <f>'SO 401 - Veřejné osvětlení'!J32</f>
        <v>0</v>
      </c>
      <c r="AY53" s="102">
        <f>'SO 401 - Veřejné osvětlení'!J33</f>
        <v>0</v>
      </c>
      <c r="AZ53" s="102">
        <f>'SO 401 - Veřejné osvětlení'!F30</f>
        <v>0</v>
      </c>
      <c r="BA53" s="102">
        <f>'SO 401 - Veřejné osvětlení'!F31</f>
        <v>0</v>
      </c>
      <c r="BB53" s="102">
        <f>'SO 401 - Veřejné osvětlení'!F32</f>
        <v>0</v>
      </c>
      <c r="BC53" s="102">
        <f>'SO 401 - Veřejné osvětlení'!F33</f>
        <v>0</v>
      </c>
      <c r="BD53" s="104">
        <f>'SO 401 - Veřejné osvětlení'!F34</f>
        <v>0</v>
      </c>
      <c r="BT53" s="105" t="s">
        <v>24</v>
      </c>
      <c r="BV53" s="105" t="s">
        <v>75</v>
      </c>
      <c r="BW53" s="105" t="s">
        <v>85</v>
      </c>
      <c r="BX53" s="105" t="s">
        <v>7</v>
      </c>
      <c r="CL53" s="105" t="s">
        <v>22</v>
      </c>
      <c r="CM53" s="105" t="s">
        <v>82</v>
      </c>
    </row>
    <row r="54" spans="1:91" s="5" customFormat="1" ht="22.5" customHeight="1">
      <c r="A54" s="95" t="s">
        <v>77</v>
      </c>
      <c r="B54" s="96"/>
      <c r="C54" s="97"/>
      <c r="D54" s="380" t="s">
        <v>86</v>
      </c>
      <c r="E54" s="380"/>
      <c r="F54" s="380"/>
      <c r="G54" s="380"/>
      <c r="H54" s="380"/>
      <c r="I54" s="98"/>
      <c r="J54" s="380" t="s">
        <v>87</v>
      </c>
      <c r="K54" s="380"/>
      <c r="L54" s="380"/>
      <c r="M54" s="380"/>
      <c r="N54" s="380"/>
      <c r="O54" s="380"/>
      <c r="P54" s="380"/>
      <c r="Q54" s="380"/>
      <c r="R54" s="380"/>
      <c r="S54" s="380"/>
      <c r="T54" s="380"/>
      <c r="U54" s="380"/>
      <c r="V54" s="380"/>
      <c r="W54" s="380"/>
      <c r="X54" s="380"/>
      <c r="Y54" s="380"/>
      <c r="Z54" s="380"/>
      <c r="AA54" s="380"/>
      <c r="AB54" s="380"/>
      <c r="AC54" s="380"/>
      <c r="AD54" s="380"/>
      <c r="AE54" s="380"/>
      <c r="AF54" s="380"/>
      <c r="AG54" s="378">
        <f>'SO 801 - Sadové úpravy'!J27</f>
        <v>0</v>
      </c>
      <c r="AH54" s="379"/>
      <c r="AI54" s="379"/>
      <c r="AJ54" s="379"/>
      <c r="AK54" s="379"/>
      <c r="AL54" s="379"/>
      <c r="AM54" s="379"/>
      <c r="AN54" s="378">
        <f t="shared" si="0"/>
        <v>0</v>
      </c>
      <c r="AO54" s="379"/>
      <c r="AP54" s="379"/>
      <c r="AQ54" s="99" t="s">
        <v>80</v>
      </c>
      <c r="AR54" s="100"/>
      <c r="AS54" s="101">
        <v>0</v>
      </c>
      <c r="AT54" s="102">
        <f t="shared" si="1"/>
        <v>0</v>
      </c>
      <c r="AU54" s="103">
        <f>'SO 801 - Sadové úpravy'!P79</f>
        <v>0</v>
      </c>
      <c r="AV54" s="102">
        <f>'SO 801 - Sadové úpravy'!J30</f>
        <v>0</v>
      </c>
      <c r="AW54" s="102">
        <f>'SO 801 - Sadové úpravy'!J31</f>
        <v>0</v>
      </c>
      <c r="AX54" s="102">
        <f>'SO 801 - Sadové úpravy'!J32</f>
        <v>0</v>
      </c>
      <c r="AY54" s="102">
        <f>'SO 801 - Sadové úpravy'!J33</f>
        <v>0</v>
      </c>
      <c r="AZ54" s="102">
        <f>'SO 801 - Sadové úpravy'!F30</f>
        <v>0</v>
      </c>
      <c r="BA54" s="102">
        <f>'SO 801 - Sadové úpravy'!F31</f>
        <v>0</v>
      </c>
      <c r="BB54" s="102">
        <f>'SO 801 - Sadové úpravy'!F32</f>
        <v>0</v>
      </c>
      <c r="BC54" s="102">
        <f>'SO 801 - Sadové úpravy'!F33</f>
        <v>0</v>
      </c>
      <c r="BD54" s="104">
        <f>'SO 801 - Sadové úpravy'!F34</f>
        <v>0</v>
      </c>
      <c r="BT54" s="105" t="s">
        <v>24</v>
      </c>
      <c r="BV54" s="105" t="s">
        <v>75</v>
      </c>
      <c r="BW54" s="105" t="s">
        <v>88</v>
      </c>
      <c r="BX54" s="105" t="s">
        <v>7</v>
      </c>
      <c r="CL54" s="105" t="s">
        <v>22</v>
      </c>
      <c r="CM54" s="105" t="s">
        <v>82</v>
      </c>
    </row>
    <row r="55" spans="1:91" s="5" customFormat="1" ht="22.5" customHeight="1">
      <c r="A55" s="95" t="s">
        <v>77</v>
      </c>
      <c r="B55" s="96"/>
      <c r="C55" s="97"/>
      <c r="D55" s="380" t="s">
        <v>89</v>
      </c>
      <c r="E55" s="380"/>
      <c r="F55" s="380"/>
      <c r="G55" s="380"/>
      <c r="H55" s="380"/>
      <c r="I55" s="98"/>
      <c r="J55" s="380" t="s">
        <v>90</v>
      </c>
      <c r="K55" s="380"/>
      <c r="L55" s="380"/>
      <c r="M55" s="380"/>
      <c r="N55" s="380"/>
      <c r="O55" s="380"/>
      <c r="P55" s="380"/>
      <c r="Q55" s="380"/>
      <c r="R55" s="380"/>
      <c r="S55" s="380"/>
      <c r="T55" s="380"/>
      <c r="U55" s="380"/>
      <c r="V55" s="380"/>
      <c r="W55" s="380"/>
      <c r="X55" s="380"/>
      <c r="Y55" s="380"/>
      <c r="Z55" s="380"/>
      <c r="AA55" s="380"/>
      <c r="AB55" s="380"/>
      <c r="AC55" s="380"/>
      <c r="AD55" s="380"/>
      <c r="AE55" s="380"/>
      <c r="AF55" s="380"/>
      <c r="AG55" s="378">
        <f>'SO 901 - Plochy pro denní...'!J27</f>
        <v>0</v>
      </c>
      <c r="AH55" s="379"/>
      <c r="AI55" s="379"/>
      <c r="AJ55" s="379"/>
      <c r="AK55" s="379"/>
      <c r="AL55" s="379"/>
      <c r="AM55" s="379"/>
      <c r="AN55" s="378">
        <f t="shared" si="0"/>
        <v>0</v>
      </c>
      <c r="AO55" s="379"/>
      <c r="AP55" s="379"/>
      <c r="AQ55" s="99" t="s">
        <v>80</v>
      </c>
      <c r="AR55" s="100"/>
      <c r="AS55" s="101">
        <v>0</v>
      </c>
      <c r="AT55" s="102">
        <f t="shared" si="1"/>
        <v>0</v>
      </c>
      <c r="AU55" s="103">
        <f>'SO 901 - Plochy pro denní...'!P78</f>
        <v>0</v>
      </c>
      <c r="AV55" s="102">
        <f>'SO 901 - Plochy pro denní...'!J30</f>
        <v>0</v>
      </c>
      <c r="AW55" s="102">
        <f>'SO 901 - Plochy pro denní...'!J31</f>
        <v>0</v>
      </c>
      <c r="AX55" s="102">
        <f>'SO 901 - Plochy pro denní...'!J32</f>
        <v>0</v>
      </c>
      <c r="AY55" s="102">
        <f>'SO 901 - Plochy pro denní...'!J33</f>
        <v>0</v>
      </c>
      <c r="AZ55" s="102">
        <f>'SO 901 - Plochy pro denní...'!F30</f>
        <v>0</v>
      </c>
      <c r="BA55" s="102">
        <f>'SO 901 - Plochy pro denní...'!F31</f>
        <v>0</v>
      </c>
      <c r="BB55" s="102">
        <f>'SO 901 - Plochy pro denní...'!F32</f>
        <v>0</v>
      </c>
      <c r="BC55" s="102">
        <f>'SO 901 - Plochy pro denní...'!F33</f>
        <v>0</v>
      </c>
      <c r="BD55" s="104">
        <f>'SO 901 - Plochy pro denní...'!F34</f>
        <v>0</v>
      </c>
      <c r="BT55" s="105" t="s">
        <v>24</v>
      </c>
      <c r="BV55" s="105" t="s">
        <v>75</v>
      </c>
      <c r="BW55" s="105" t="s">
        <v>91</v>
      </c>
      <c r="BX55" s="105" t="s">
        <v>7</v>
      </c>
      <c r="CL55" s="105" t="s">
        <v>22</v>
      </c>
      <c r="CM55" s="105" t="s">
        <v>82</v>
      </c>
    </row>
    <row r="56" spans="1:91" s="5" customFormat="1" ht="22.5" customHeight="1">
      <c r="A56" s="95" t="s">
        <v>77</v>
      </c>
      <c r="B56" s="96"/>
      <c r="C56" s="97"/>
      <c r="D56" s="380" t="s">
        <v>92</v>
      </c>
      <c r="E56" s="380"/>
      <c r="F56" s="380"/>
      <c r="G56" s="380"/>
      <c r="H56" s="380"/>
      <c r="I56" s="98"/>
      <c r="J56" s="380" t="s">
        <v>93</v>
      </c>
      <c r="K56" s="380"/>
      <c r="L56" s="380"/>
      <c r="M56" s="380"/>
      <c r="N56" s="380"/>
      <c r="O56" s="380"/>
      <c r="P56" s="380"/>
      <c r="Q56" s="380"/>
      <c r="R56" s="380"/>
      <c r="S56" s="380"/>
      <c r="T56" s="380"/>
      <c r="U56" s="380"/>
      <c r="V56" s="380"/>
      <c r="W56" s="380"/>
      <c r="X56" s="380"/>
      <c r="Y56" s="380"/>
      <c r="Z56" s="380"/>
      <c r="AA56" s="380"/>
      <c r="AB56" s="380"/>
      <c r="AC56" s="380"/>
      <c r="AD56" s="380"/>
      <c r="AE56" s="380"/>
      <c r="AF56" s="380"/>
      <c r="AG56" s="378">
        <f>'VRN - Vedlejší rozpočtové...'!J27</f>
        <v>0</v>
      </c>
      <c r="AH56" s="379"/>
      <c r="AI56" s="379"/>
      <c r="AJ56" s="379"/>
      <c r="AK56" s="379"/>
      <c r="AL56" s="379"/>
      <c r="AM56" s="379"/>
      <c r="AN56" s="378">
        <f t="shared" si="0"/>
        <v>0</v>
      </c>
      <c r="AO56" s="379"/>
      <c r="AP56" s="379"/>
      <c r="AQ56" s="99" t="s">
        <v>80</v>
      </c>
      <c r="AR56" s="100"/>
      <c r="AS56" s="106">
        <v>0</v>
      </c>
      <c r="AT56" s="107">
        <f t="shared" si="1"/>
        <v>0</v>
      </c>
      <c r="AU56" s="108">
        <f>'VRN - Vedlejší rozpočtové...'!P80</f>
        <v>0</v>
      </c>
      <c r="AV56" s="107">
        <f>'VRN - Vedlejší rozpočtové...'!J30</f>
        <v>0</v>
      </c>
      <c r="AW56" s="107">
        <f>'VRN - Vedlejší rozpočtové...'!J31</f>
        <v>0</v>
      </c>
      <c r="AX56" s="107">
        <f>'VRN - Vedlejší rozpočtové...'!J32</f>
        <v>0</v>
      </c>
      <c r="AY56" s="107">
        <f>'VRN - Vedlejší rozpočtové...'!J33</f>
        <v>0</v>
      </c>
      <c r="AZ56" s="107">
        <f>'VRN - Vedlejší rozpočtové...'!F30</f>
        <v>0</v>
      </c>
      <c r="BA56" s="107">
        <f>'VRN - Vedlejší rozpočtové...'!F31</f>
        <v>0</v>
      </c>
      <c r="BB56" s="107">
        <f>'VRN - Vedlejší rozpočtové...'!F32</f>
        <v>0</v>
      </c>
      <c r="BC56" s="107">
        <f>'VRN - Vedlejší rozpočtové...'!F33</f>
        <v>0</v>
      </c>
      <c r="BD56" s="109">
        <f>'VRN - Vedlejší rozpočtové...'!F34</f>
        <v>0</v>
      </c>
      <c r="BT56" s="105" t="s">
        <v>24</v>
      </c>
      <c r="BV56" s="105" t="s">
        <v>75</v>
      </c>
      <c r="BW56" s="105" t="s">
        <v>94</v>
      </c>
      <c r="BX56" s="105" t="s">
        <v>7</v>
      </c>
      <c r="CL56" s="105" t="s">
        <v>22</v>
      </c>
      <c r="CM56" s="105" t="s">
        <v>82</v>
      </c>
    </row>
    <row r="57" spans="1:91" s="1" customFormat="1" ht="30" customHeight="1">
      <c r="B57" s="40"/>
      <c r="C57" s="62"/>
      <c r="D57" s="62"/>
      <c r="E57" s="62"/>
      <c r="F57" s="62"/>
      <c r="G57" s="62"/>
      <c r="H57" s="62"/>
      <c r="I57" s="62"/>
      <c r="J57" s="62"/>
      <c r="K57" s="62"/>
      <c r="L57" s="62"/>
      <c r="M57" s="62"/>
      <c r="N57" s="62"/>
      <c r="O57" s="62"/>
      <c r="P57" s="62"/>
      <c r="Q57" s="62"/>
      <c r="R57" s="62"/>
      <c r="S57" s="62"/>
      <c r="T57" s="62"/>
      <c r="U57" s="62"/>
      <c r="V57" s="62"/>
      <c r="W57" s="62"/>
      <c r="X57" s="62"/>
      <c r="Y57" s="62"/>
      <c r="Z57" s="62"/>
      <c r="AA57" s="62"/>
      <c r="AB57" s="62"/>
      <c r="AC57" s="62"/>
      <c r="AD57" s="62"/>
      <c r="AE57" s="62"/>
      <c r="AF57" s="62"/>
      <c r="AG57" s="62"/>
      <c r="AH57" s="62"/>
      <c r="AI57" s="62"/>
      <c r="AJ57" s="62"/>
      <c r="AK57" s="62"/>
      <c r="AL57" s="62"/>
      <c r="AM57" s="62"/>
      <c r="AN57" s="62"/>
      <c r="AO57" s="62"/>
      <c r="AP57" s="62"/>
      <c r="AQ57" s="62"/>
      <c r="AR57" s="60"/>
    </row>
    <row r="58" spans="1:91" s="1" customFormat="1" ht="6.95" customHeight="1">
      <c r="B58" s="55"/>
      <c r="C58" s="56"/>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60"/>
    </row>
  </sheetData>
  <sheetProtection algorithmName="SHA-512" hashValue="CFg/6iVr9fq70aItppHFK/1Ptdxi4Fy0nOzf4WxFlJJjAUOSQVDFwMEfosH/PxAAhg/8/tzDR35a7ad4MZhEXg==" saltValue="7QPLQsD2RoP6TcifjtdpbA==" spinCount="100000" sheet="1" objects="1" scenarios="1" formatCells="0" formatColumns="0" formatRows="0" sort="0" autoFilter="0"/>
  <mergeCells count="57">
    <mergeCell ref="AR2:BE2"/>
    <mergeCell ref="AN56:AP56"/>
    <mergeCell ref="AG56:AM56"/>
    <mergeCell ref="D56:H56"/>
    <mergeCell ref="J56:AF56"/>
    <mergeCell ref="AG51:AM51"/>
    <mergeCell ref="AN51:AP51"/>
    <mergeCell ref="AN54:AP54"/>
    <mergeCell ref="AG54:AM54"/>
    <mergeCell ref="D54:H54"/>
    <mergeCell ref="J54:AF54"/>
    <mergeCell ref="AN55:AP55"/>
    <mergeCell ref="AG55:AM55"/>
    <mergeCell ref="D55:H55"/>
    <mergeCell ref="J55:AF55"/>
    <mergeCell ref="AN52:AP52"/>
    <mergeCell ref="AG52:AM52"/>
    <mergeCell ref="D52:H52"/>
    <mergeCell ref="J52:AF52"/>
    <mergeCell ref="AN53:AP53"/>
    <mergeCell ref="AG53:AM53"/>
    <mergeCell ref="D53:H53"/>
    <mergeCell ref="J53:AF53"/>
    <mergeCell ref="L42:AO42"/>
    <mergeCell ref="AM44:AN44"/>
    <mergeCell ref="AM46:AP46"/>
    <mergeCell ref="AS46:AT48"/>
    <mergeCell ref="C49:G49"/>
    <mergeCell ref="I49:AF49"/>
    <mergeCell ref="AG49:AM49"/>
    <mergeCell ref="AN49:AP49"/>
    <mergeCell ref="L30:O30"/>
    <mergeCell ref="W30:AE30"/>
    <mergeCell ref="AK30:AO30"/>
    <mergeCell ref="X32:AB32"/>
    <mergeCell ref="AK32:AO32"/>
    <mergeCell ref="W28:AE28"/>
    <mergeCell ref="AK28:AO28"/>
    <mergeCell ref="L29:O29"/>
    <mergeCell ref="W29:AE29"/>
    <mergeCell ref="AK29:AO29"/>
    <mergeCell ref="BE5:BE32"/>
    <mergeCell ref="K5:AO5"/>
    <mergeCell ref="K6:AO6"/>
    <mergeCell ref="E14:AJ14"/>
    <mergeCell ref="E20:AN20"/>
    <mergeCell ref="AK23:AO23"/>
    <mergeCell ref="L25:O25"/>
    <mergeCell ref="W25:AE25"/>
    <mergeCell ref="AK25:AO25"/>
    <mergeCell ref="L26:O26"/>
    <mergeCell ref="W26:AE26"/>
    <mergeCell ref="AK26:AO26"/>
    <mergeCell ref="L27:O27"/>
    <mergeCell ref="W27:AE27"/>
    <mergeCell ref="AK27:AO27"/>
    <mergeCell ref="L28:O28"/>
  </mergeCells>
  <hyperlinks>
    <hyperlink ref="K1:S1" location="C2" display="1) Rekapitulace stavby"/>
    <hyperlink ref="W1:AI1" location="C51" display="2) Rekapitulace objektů stavby a soupisů prací"/>
    <hyperlink ref="A52" location="'SO 101 - Rekonstrukce mís...'!C2" display="/"/>
    <hyperlink ref="A53" location="'SO 401 - Veřejné osvětlení'!C2" display="/"/>
    <hyperlink ref="A54" location="'SO 801 - Sadové úpravy'!C2" display="/"/>
    <hyperlink ref="A55" location="'SO 901 - Plochy pro denní...'!C2" display="/"/>
    <hyperlink ref="A56" location="'VRN - Vedlejší rozpočtové...'!C2" display="/"/>
  </hyperlinks>
  <pageMargins left="0.58333330000000005" right="0.58333330000000005" top="0.58333330000000005" bottom="0.58333330000000005" header="0" footer="0"/>
  <pageSetup paperSize="9" fitToHeight="100" orientation="landscape" blackAndWhite="1" r:id="rId1"/>
  <headerFooter>
    <oddFooter>&amp;CStrana &amp;P z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R467"/>
  <sheetViews>
    <sheetView showGridLines="0" workbookViewId="0">
      <pane ySplit="1" topLeftCell="A2" activePane="bottomLeft" state="frozen"/>
      <selection pane="bottomLeft"/>
    </sheetView>
  </sheetViews>
  <sheetFormatPr defaultRowHeight="15"/>
  <cols>
    <col min="1" max="1" width="8.33203125" customWidth="1"/>
    <col min="2" max="2" width="1.6640625" customWidth="1"/>
    <col min="3" max="3" width="4.1640625" customWidth="1"/>
    <col min="4" max="4" width="4.33203125" customWidth="1"/>
    <col min="5" max="5" width="17.1640625" customWidth="1"/>
    <col min="6" max="6" width="75" customWidth="1"/>
    <col min="7" max="7" width="8.6640625" customWidth="1"/>
    <col min="8" max="8" width="11.1640625" customWidth="1"/>
    <col min="9" max="9" width="12.6640625" style="110" customWidth="1"/>
    <col min="10" max="10" width="23.5" customWidth="1"/>
    <col min="11" max="11" width="15.5" customWidth="1"/>
    <col min="13" max="18" width="9.33203125" hidden="1"/>
    <col min="19" max="19" width="8.1640625" hidden="1" customWidth="1"/>
    <col min="20" max="20" width="29.6640625" hidden="1" customWidth="1"/>
    <col min="21" max="21" width="16.33203125" hidden="1" customWidth="1"/>
    <col min="22" max="22" width="12.33203125" customWidth="1"/>
    <col min="23" max="23" width="16.33203125" customWidth="1"/>
    <col min="24" max="24" width="12.33203125" customWidth="1"/>
    <col min="25" max="25" width="15" customWidth="1"/>
    <col min="26" max="26" width="11" customWidth="1"/>
    <col min="27" max="27" width="15" customWidth="1"/>
    <col min="28" max="28" width="16.33203125" customWidth="1"/>
    <col min="29" max="29" width="11" customWidth="1"/>
    <col min="30" max="30" width="15" customWidth="1"/>
    <col min="31" max="31" width="16.33203125" customWidth="1"/>
    <col min="44" max="65" width="9.33203125" hidden="1"/>
  </cols>
  <sheetData>
    <row r="1" spans="1:70" ht="21.75" customHeight="1">
      <c r="A1" s="20"/>
      <c r="B1" s="111"/>
      <c r="C1" s="111"/>
      <c r="D1" s="112" t="s">
        <v>1</v>
      </c>
      <c r="E1" s="111"/>
      <c r="F1" s="113" t="s">
        <v>95</v>
      </c>
      <c r="G1" s="391" t="s">
        <v>96</v>
      </c>
      <c r="H1" s="391"/>
      <c r="I1" s="114"/>
      <c r="J1" s="113" t="s">
        <v>97</v>
      </c>
      <c r="K1" s="112" t="s">
        <v>98</v>
      </c>
      <c r="L1" s="113" t="s">
        <v>99</v>
      </c>
      <c r="M1" s="113"/>
      <c r="N1" s="113"/>
      <c r="O1" s="113"/>
      <c r="P1" s="113"/>
      <c r="Q1" s="113"/>
      <c r="R1" s="113"/>
      <c r="S1" s="113"/>
      <c r="T1" s="113"/>
      <c r="U1" s="19"/>
      <c r="V1" s="19"/>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c r="BG1" s="20"/>
      <c r="BH1" s="20"/>
      <c r="BI1" s="20"/>
      <c r="BJ1" s="20"/>
      <c r="BK1" s="20"/>
      <c r="BL1" s="20"/>
      <c r="BM1" s="20"/>
      <c r="BN1" s="20"/>
      <c r="BO1" s="20"/>
      <c r="BP1" s="20"/>
      <c r="BQ1" s="20"/>
      <c r="BR1" s="20"/>
    </row>
    <row r="2" spans="1:70" ht="36.950000000000003" customHeight="1">
      <c r="L2" s="383"/>
      <c r="M2" s="383"/>
      <c r="N2" s="383"/>
      <c r="O2" s="383"/>
      <c r="P2" s="383"/>
      <c r="Q2" s="383"/>
      <c r="R2" s="383"/>
      <c r="S2" s="383"/>
      <c r="T2" s="383"/>
      <c r="U2" s="383"/>
      <c r="V2" s="383"/>
      <c r="AT2" s="23" t="s">
        <v>81</v>
      </c>
      <c r="AZ2" s="115" t="s">
        <v>100</v>
      </c>
      <c r="BA2" s="115" t="s">
        <v>22</v>
      </c>
      <c r="BB2" s="115" t="s">
        <v>22</v>
      </c>
      <c r="BC2" s="115" t="s">
        <v>101</v>
      </c>
      <c r="BD2" s="115" t="s">
        <v>82</v>
      </c>
    </row>
    <row r="3" spans="1:70" ht="6.95" customHeight="1">
      <c r="B3" s="24"/>
      <c r="C3" s="25"/>
      <c r="D3" s="25"/>
      <c r="E3" s="25"/>
      <c r="F3" s="25"/>
      <c r="G3" s="25"/>
      <c r="H3" s="25"/>
      <c r="I3" s="116"/>
      <c r="J3" s="25"/>
      <c r="K3" s="26"/>
      <c r="AT3" s="23" t="s">
        <v>82</v>
      </c>
      <c r="AZ3" s="115" t="s">
        <v>102</v>
      </c>
      <c r="BA3" s="115" t="s">
        <v>22</v>
      </c>
      <c r="BB3" s="115" t="s">
        <v>22</v>
      </c>
      <c r="BC3" s="115" t="s">
        <v>103</v>
      </c>
      <c r="BD3" s="115" t="s">
        <v>82</v>
      </c>
    </row>
    <row r="4" spans="1:70" ht="36.950000000000003" customHeight="1">
      <c r="B4" s="27"/>
      <c r="C4" s="28"/>
      <c r="D4" s="29" t="s">
        <v>104</v>
      </c>
      <c r="E4" s="28"/>
      <c r="F4" s="28"/>
      <c r="G4" s="28"/>
      <c r="H4" s="28"/>
      <c r="I4" s="117"/>
      <c r="J4" s="28"/>
      <c r="K4" s="30"/>
      <c r="M4" s="31" t="s">
        <v>12</v>
      </c>
      <c r="AT4" s="23" t="s">
        <v>6</v>
      </c>
      <c r="AZ4" s="115" t="s">
        <v>105</v>
      </c>
      <c r="BA4" s="115" t="s">
        <v>22</v>
      </c>
      <c r="BB4" s="115" t="s">
        <v>106</v>
      </c>
      <c r="BC4" s="115" t="s">
        <v>107</v>
      </c>
      <c r="BD4" s="115" t="s">
        <v>82</v>
      </c>
    </row>
    <row r="5" spans="1:70" ht="6.95" customHeight="1">
      <c r="B5" s="27"/>
      <c r="C5" s="28"/>
      <c r="D5" s="28"/>
      <c r="E5" s="28"/>
      <c r="F5" s="28"/>
      <c r="G5" s="28"/>
      <c r="H5" s="28"/>
      <c r="I5" s="117"/>
      <c r="J5" s="28"/>
      <c r="K5" s="30"/>
      <c r="AZ5" s="115" t="s">
        <v>108</v>
      </c>
      <c r="BA5" s="115" t="s">
        <v>22</v>
      </c>
      <c r="BB5" s="115" t="s">
        <v>22</v>
      </c>
      <c r="BC5" s="115" t="s">
        <v>109</v>
      </c>
      <c r="BD5" s="115" t="s">
        <v>82</v>
      </c>
    </row>
    <row r="6" spans="1:70">
      <c r="B6" s="27"/>
      <c r="C6" s="28"/>
      <c r="D6" s="36" t="s">
        <v>18</v>
      </c>
      <c r="E6" s="28"/>
      <c r="F6" s="28"/>
      <c r="G6" s="28"/>
      <c r="H6" s="28"/>
      <c r="I6" s="117"/>
      <c r="J6" s="28"/>
      <c r="K6" s="30"/>
      <c r="AZ6" s="115" t="s">
        <v>110</v>
      </c>
      <c r="BA6" s="115" t="s">
        <v>22</v>
      </c>
      <c r="BB6" s="115" t="s">
        <v>22</v>
      </c>
      <c r="BC6" s="115" t="s">
        <v>111</v>
      </c>
      <c r="BD6" s="115" t="s">
        <v>82</v>
      </c>
    </row>
    <row r="7" spans="1:70" ht="22.5" customHeight="1">
      <c r="B7" s="27"/>
      <c r="C7" s="28"/>
      <c r="D7" s="28"/>
      <c r="E7" s="384" t="str">
        <f>'Rekapitulace stavby'!K6</f>
        <v>Regenerace sídliště 9.května - II. Etapa</v>
      </c>
      <c r="F7" s="385"/>
      <c r="G7" s="385"/>
      <c r="H7" s="385"/>
      <c r="I7" s="117"/>
      <c r="J7" s="28"/>
      <c r="K7" s="30"/>
      <c r="AZ7" s="115" t="s">
        <v>112</v>
      </c>
      <c r="BA7" s="115" t="s">
        <v>22</v>
      </c>
      <c r="BB7" s="115" t="s">
        <v>22</v>
      </c>
      <c r="BC7" s="115" t="s">
        <v>113</v>
      </c>
      <c r="BD7" s="115" t="s">
        <v>82</v>
      </c>
    </row>
    <row r="8" spans="1:70" s="1" customFormat="1">
      <c r="B8" s="40"/>
      <c r="C8" s="41"/>
      <c r="D8" s="36" t="s">
        <v>114</v>
      </c>
      <c r="E8" s="41"/>
      <c r="F8" s="41"/>
      <c r="G8" s="41"/>
      <c r="H8" s="41"/>
      <c r="I8" s="118"/>
      <c r="J8" s="41"/>
      <c r="K8" s="44"/>
      <c r="AZ8" s="115" t="s">
        <v>115</v>
      </c>
      <c r="BA8" s="115" t="s">
        <v>22</v>
      </c>
      <c r="BB8" s="115" t="s">
        <v>22</v>
      </c>
      <c r="BC8" s="115" t="s">
        <v>116</v>
      </c>
      <c r="BD8" s="115" t="s">
        <v>82</v>
      </c>
    </row>
    <row r="9" spans="1:70" s="1" customFormat="1" ht="36.950000000000003" customHeight="1">
      <c r="B9" s="40"/>
      <c r="C9" s="41"/>
      <c r="D9" s="41"/>
      <c r="E9" s="386" t="s">
        <v>117</v>
      </c>
      <c r="F9" s="387"/>
      <c r="G9" s="387"/>
      <c r="H9" s="387"/>
      <c r="I9" s="118"/>
      <c r="J9" s="41"/>
      <c r="K9" s="44"/>
      <c r="AZ9" s="115" t="s">
        <v>118</v>
      </c>
      <c r="BA9" s="115" t="s">
        <v>22</v>
      </c>
      <c r="BB9" s="115" t="s">
        <v>22</v>
      </c>
      <c r="BC9" s="115" t="s">
        <v>119</v>
      </c>
      <c r="BD9" s="115" t="s">
        <v>82</v>
      </c>
    </row>
    <row r="10" spans="1:70" s="1" customFormat="1" ht="13.5">
      <c r="B10" s="40"/>
      <c r="C10" s="41"/>
      <c r="D10" s="41"/>
      <c r="E10" s="41"/>
      <c r="F10" s="41"/>
      <c r="G10" s="41"/>
      <c r="H10" s="41"/>
      <c r="I10" s="118"/>
      <c r="J10" s="41"/>
      <c r="K10" s="44"/>
      <c r="AZ10" s="115" t="s">
        <v>120</v>
      </c>
      <c r="BA10" s="115" t="s">
        <v>22</v>
      </c>
      <c r="BB10" s="115" t="s">
        <v>22</v>
      </c>
      <c r="BC10" s="115" t="s">
        <v>121</v>
      </c>
      <c r="BD10" s="115" t="s">
        <v>82</v>
      </c>
    </row>
    <row r="11" spans="1:70" s="1" customFormat="1" ht="14.45" customHeight="1">
      <c r="B11" s="40"/>
      <c r="C11" s="41"/>
      <c r="D11" s="36" t="s">
        <v>21</v>
      </c>
      <c r="E11" s="41"/>
      <c r="F11" s="34" t="s">
        <v>22</v>
      </c>
      <c r="G11" s="41"/>
      <c r="H11" s="41"/>
      <c r="I11" s="119" t="s">
        <v>23</v>
      </c>
      <c r="J11" s="34" t="s">
        <v>22</v>
      </c>
      <c r="K11" s="44"/>
      <c r="AZ11" s="115" t="s">
        <v>122</v>
      </c>
      <c r="BA11" s="115" t="s">
        <v>22</v>
      </c>
      <c r="BB11" s="115" t="s">
        <v>123</v>
      </c>
      <c r="BC11" s="115" t="s">
        <v>124</v>
      </c>
      <c r="BD11" s="115" t="s">
        <v>82</v>
      </c>
    </row>
    <row r="12" spans="1:70" s="1" customFormat="1" ht="14.45" customHeight="1">
      <c r="B12" s="40"/>
      <c r="C12" s="41"/>
      <c r="D12" s="36" t="s">
        <v>25</v>
      </c>
      <c r="E12" s="41"/>
      <c r="F12" s="34" t="s">
        <v>26</v>
      </c>
      <c r="G12" s="41"/>
      <c r="H12" s="41"/>
      <c r="I12" s="119" t="s">
        <v>27</v>
      </c>
      <c r="J12" s="120" t="str">
        <f>'Rekapitulace stavby'!AN8</f>
        <v>13. 1. 2017</v>
      </c>
      <c r="K12" s="44"/>
      <c r="AZ12" s="115" t="s">
        <v>125</v>
      </c>
      <c r="BA12" s="115" t="s">
        <v>22</v>
      </c>
      <c r="BB12" s="115" t="s">
        <v>123</v>
      </c>
      <c r="BC12" s="115" t="s">
        <v>126</v>
      </c>
      <c r="BD12" s="115" t="s">
        <v>82</v>
      </c>
    </row>
    <row r="13" spans="1:70" s="1" customFormat="1" ht="10.9" customHeight="1">
      <c r="B13" s="40"/>
      <c r="C13" s="41"/>
      <c r="D13" s="41"/>
      <c r="E13" s="41"/>
      <c r="F13" s="41"/>
      <c r="G13" s="41"/>
      <c r="H13" s="41"/>
      <c r="I13" s="118"/>
      <c r="J13" s="41"/>
      <c r="K13" s="44"/>
      <c r="AZ13" s="115" t="s">
        <v>127</v>
      </c>
      <c r="BA13" s="115" t="s">
        <v>22</v>
      </c>
      <c r="BB13" s="115" t="s">
        <v>123</v>
      </c>
      <c r="BC13" s="115" t="s">
        <v>128</v>
      </c>
      <c r="BD13" s="115" t="s">
        <v>82</v>
      </c>
    </row>
    <row r="14" spans="1:70" s="1" customFormat="1" ht="14.45" customHeight="1">
      <c r="B14" s="40"/>
      <c r="C14" s="41"/>
      <c r="D14" s="36" t="s">
        <v>31</v>
      </c>
      <c r="E14" s="41"/>
      <c r="F14" s="41"/>
      <c r="G14" s="41"/>
      <c r="H14" s="41"/>
      <c r="I14" s="119" t="s">
        <v>32</v>
      </c>
      <c r="J14" s="34" t="str">
        <f>IF('Rekapitulace stavby'!AN10="","",'Rekapitulace stavby'!AN10)</f>
        <v/>
      </c>
      <c r="K14" s="44"/>
      <c r="AZ14" s="115" t="s">
        <v>129</v>
      </c>
      <c r="BA14" s="115" t="s">
        <v>22</v>
      </c>
      <c r="BB14" s="115" t="s">
        <v>22</v>
      </c>
      <c r="BC14" s="115" t="s">
        <v>130</v>
      </c>
      <c r="BD14" s="115" t="s">
        <v>82</v>
      </c>
    </row>
    <row r="15" spans="1:70" s="1" customFormat="1" ht="18" customHeight="1">
      <c r="B15" s="40"/>
      <c r="C15" s="41"/>
      <c r="D15" s="41"/>
      <c r="E15" s="34" t="str">
        <f>IF('Rekapitulace stavby'!E11="","",'Rekapitulace stavby'!E11)</f>
        <v xml:space="preserve"> </v>
      </c>
      <c r="F15" s="41"/>
      <c r="G15" s="41"/>
      <c r="H15" s="41"/>
      <c r="I15" s="119" t="s">
        <v>33</v>
      </c>
      <c r="J15" s="34" t="str">
        <f>IF('Rekapitulace stavby'!AN11="","",'Rekapitulace stavby'!AN11)</f>
        <v/>
      </c>
      <c r="K15" s="44"/>
      <c r="AZ15" s="115" t="s">
        <v>131</v>
      </c>
      <c r="BA15" s="115" t="s">
        <v>22</v>
      </c>
      <c r="BB15" s="115" t="s">
        <v>106</v>
      </c>
      <c r="BC15" s="115" t="s">
        <v>132</v>
      </c>
      <c r="BD15" s="115" t="s">
        <v>82</v>
      </c>
    </row>
    <row r="16" spans="1:70" s="1" customFormat="1" ht="6.95" customHeight="1">
      <c r="B16" s="40"/>
      <c r="C16" s="41"/>
      <c r="D16" s="41"/>
      <c r="E16" s="41"/>
      <c r="F16" s="41"/>
      <c r="G16" s="41"/>
      <c r="H16" s="41"/>
      <c r="I16" s="118"/>
      <c r="J16" s="41"/>
      <c r="K16" s="44"/>
      <c r="AZ16" s="115" t="s">
        <v>133</v>
      </c>
      <c r="BA16" s="115" t="s">
        <v>22</v>
      </c>
      <c r="BB16" s="115" t="s">
        <v>106</v>
      </c>
      <c r="BC16" s="115" t="s">
        <v>134</v>
      </c>
      <c r="BD16" s="115" t="s">
        <v>82</v>
      </c>
    </row>
    <row r="17" spans="2:56" s="1" customFormat="1" ht="14.45" customHeight="1">
      <c r="B17" s="40"/>
      <c r="C17" s="41"/>
      <c r="D17" s="36" t="s">
        <v>34</v>
      </c>
      <c r="E17" s="41"/>
      <c r="F17" s="41"/>
      <c r="G17" s="41"/>
      <c r="H17" s="41"/>
      <c r="I17" s="119" t="s">
        <v>32</v>
      </c>
      <c r="J17" s="34" t="str">
        <f>IF('Rekapitulace stavby'!AN13="Vyplň údaj","",IF('Rekapitulace stavby'!AN13="","",'Rekapitulace stavby'!AN13))</f>
        <v/>
      </c>
      <c r="K17" s="44"/>
      <c r="AZ17" s="115" t="s">
        <v>135</v>
      </c>
      <c r="BA17" s="115" t="s">
        <v>22</v>
      </c>
      <c r="BB17" s="115" t="s">
        <v>22</v>
      </c>
      <c r="BC17" s="115" t="s">
        <v>136</v>
      </c>
      <c r="BD17" s="115" t="s">
        <v>82</v>
      </c>
    </row>
    <row r="18" spans="2:56" s="1" customFormat="1" ht="18" customHeight="1">
      <c r="B18" s="40"/>
      <c r="C18" s="41"/>
      <c r="D18" s="41"/>
      <c r="E18" s="34" t="str">
        <f>IF('Rekapitulace stavby'!E14="Vyplň údaj","",IF('Rekapitulace stavby'!E14="","",'Rekapitulace stavby'!E14))</f>
        <v/>
      </c>
      <c r="F18" s="41"/>
      <c r="G18" s="41"/>
      <c r="H18" s="41"/>
      <c r="I18" s="119" t="s">
        <v>33</v>
      </c>
      <c r="J18" s="34" t="str">
        <f>IF('Rekapitulace stavby'!AN14="Vyplň údaj","",IF('Rekapitulace stavby'!AN14="","",'Rekapitulace stavby'!AN14))</f>
        <v/>
      </c>
      <c r="K18" s="44"/>
      <c r="AZ18" s="115" t="s">
        <v>137</v>
      </c>
      <c r="BA18" s="115" t="s">
        <v>22</v>
      </c>
      <c r="BB18" s="115" t="s">
        <v>22</v>
      </c>
      <c r="BC18" s="115" t="s">
        <v>138</v>
      </c>
      <c r="BD18" s="115" t="s">
        <v>82</v>
      </c>
    </row>
    <row r="19" spans="2:56" s="1" customFormat="1" ht="6.95" customHeight="1">
      <c r="B19" s="40"/>
      <c r="C19" s="41"/>
      <c r="D19" s="41"/>
      <c r="E19" s="41"/>
      <c r="F19" s="41"/>
      <c r="G19" s="41"/>
      <c r="H19" s="41"/>
      <c r="I19" s="118"/>
      <c r="J19" s="41"/>
      <c r="K19" s="44"/>
      <c r="AZ19" s="115" t="s">
        <v>139</v>
      </c>
      <c r="BA19" s="115" t="s">
        <v>22</v>
      </c>
      <c r="BB19" s="115" t="s">
        <v>22</v>
      </c>
      <c r="BC19" s="115" t="s">
        <v>140</v>
      </c>
      <c r="BD19" s="115" t="s">
        <v>82</v>
      </c>
    </row>
    <row r="20" spans="2:56" s="1" customFormat="1" ht="14.45" customHeight="1">
      <c r="B20" s="40"/>
      <c r="C20" s="41"/>
      <c r="D20" s="36" t="s">
        <v>36</v>
      </c>
      <c r="E20" s="41"/>
      <c r="F20" s="41"/>
      <c r="G20" s="41"/>
      <c r="H20" s="41"/>
      <c r="I20" s="119" t="s">
        <v>32</v>
      </c>
      <c r="J20" s="34" t="str">
        <f>IF('Rekapitulace stavby'!AN16="","",'Rekapitulace stavby'!AN16)</f>
        <v/>
      </c>
      <c r="K20" s="44"/>
      <c r="AZ20" s="115" t="s">
        <v>141</v>
      </c>
      <c r="BA20" s="115" t="s">
        <v>22</v>
      </c>
      <c r="BB20" s="115" t="s">
        <v>22</v>
      </c>
      <c r="BC20" s="115" t="s">
        <v>142</v>
      </c>
      <c r="BD20" s="115" t="s">
        <v>82</v>
      </c>
    </row>
    <row r="21" spans="2:56" s="1" customFormat="1" ht="18" customHeight="1">
      <c r="B21" s="40"/>
      <c r="C21" s="41"/>
      <c r="D21" s="41"/>
      <c r="E21" s="34" t="str">
        <f>IF('Rekapitulace stavby'!E17="","",'Rekapitulace stavby'!E17)</f>
        <v xml:space="preserve"> </v>
      </c>
      <c r="F21" s="41"/>
      <c r="G21" s="41"/>
      <c r="H21" s="41"/>
      <c r="I21" s="119" t="s">
        <v>33</v>
      </c>
      <c r="J21" s="34" t="str">
        <f>IF('Rekapitulace stavby'!AN17="","",'Rekapitulace stavby'!AN17)</f>
        <v/>
      </c>
      <c r="K21" s="44"/>
      <c r="AZ21" s="115" t="s">
        <v>143</v>
      </c>
      <c r="BA21" s="115" t="s">
        <v>22</v>
      </c>
      <c r="BB21" s="115" t="s">
        <v>144</v>
      </c>
      <c r="BC21" s="115" t="s">
        <v>145</v>
      </c>
      <c r="BD21" s="115" t="s">
        <v>82</v>
      </c>
    </row>
    <row r="22" spans="2:56" s="1" customFormat="1" ht="6.95" customHeight="1">
      <c r="B22" s="40"/>
      <c r="C22" s="41"/>
      <c r="D22" s="41"/>
      <c r="E22" s="41"/>
      <c r="F22" s="41"/>
      <c r="G22" s="41"/>
      <c r="H22" s="41"/>
      <c r="I22" s="118"/>
      <c r="J22" s="41"/>
      <c r="K22" s="44"/>
      <c r="AZ22" s="115" t="s">
        <v>146</v>
      </c>
      <c r="BA22" s="115" t="s">
        <v>22</v>
      </c>
      <c r="BB22" s="115" t="s">
        <v>22</v>
      </c>
      <c r="BC22" s="115" t="s">
        <v>147</v>
      </c>
      <c r="BD22" s="115" t="s">
        <v>82</v>
      </c>
    </row>
    <row r="23" spans="2:56" s="1" customFormat="1" ht="14.45" customHeight="1">
      <c r="B23" s="40"/>
      <c r="C23" s="41"/>
      <c r="D23" s="36" t="s">
        <v>38</v>
      </c>
      <c r="E23" s="41"/>
      <c r="F23" s="41"/>
      <c r="G23" s="41"/>
      <c r="H23" s="41"/>
      <c r="I23" s="118"/>
      <c r="J23" s="41"/>
      <c r="K23" s="44"/>
      <c r="AZ23" s="115" t="s">
        <v>148</v>
      </c>
      <c r="BA23" s="115" t="s">
        <v>22</v>
      </c>
      <c r="BB23" s="115" t="s">
        <v>22</v>
      </c>
      <c r="BC23" s="115" t="s">
        <v>149</v>
      </c>
      <c r="BD23" s="115" t="s">
        <v>82</v>
      </c>
    </row>
    <row r="24" spans="2:56" s="6" customFormat="1" ht="22.5" customHeight="1">
      <c r="B24" s="121"/>
      <c r="C24" s="122"/>
      <c r="D24" s="122"/>
      <c r="E24" s="353" t="s">
        <v>22</v>
      </c>
      <c r="F24" s="353"/>
      <c r="G24" s="353"/>
      <c r="H24" s="353"/>
      <c r="I24" s="123"/>
      <c r="J24" s="122"/>
      <c r="K24" s="124"/>
      <c r="AZ24" s="125" t="s">
        <v>150</v>
      </c>
      <c r="BA24" s="125" t="s">
        <v>22</v>
      </c>
      <c r="BB24" s="125" t="s">
        <v>22</v>
      </c>
      <c r="BC24" s="125" t="s">
        <v>151</v>
      </c>
      <c r="BD24" s="125" t="s">
        <v>82</v>
      </c>
    </row>
    <row r="25" spans="2:56" s="1" customFormat="1" ht="6.95" customHeight="1">
      <c r="B25" s="40"/>
      <c r="C25" s="41"/>
      <c r="D25" s="41"/>
      <c r="E25" s="41"/>
      <c r="F25" s="41"/>
      <c r="G25" s="41"/>
      <c r="H25" s="41"/>
      <c r="I25" s="118"/>
      <c r="J25" s="41"/>
      <c r="K25" s="44"/>
    </row>
    <row r="26" spans="2:56" s="1" customFormat="1" ht="6.95" customHeight="1">
      <c r="B26" s="40"/>
      <c r="C26" s="41"/>
      <c r="D26" s="84"/>
      <c r="E26" s="84"/>
      <c r="F26" s="84"/>
      <c r="G26" s="84"/>
      <c r="H26" s="84"/>
      <c r="I26" s="126"/>
      <c r="J26" s="84"/>
      <c r="K26" s="127"/>
    </row>
    <row r="27" spans="2:56" s="1" customFormat="1" ht="25.35" customHeight="1">
      <c r="B27" s="40"/>
      <c r="C27" s="41"/>
      <c r="D27" s="128" t="s">
        <v>39</v>
      </c>
      <c r="E27" s="41"/>
      <c r="F27" s="41"/>
      <c r="G27" s="41"/>
      <c r="H27" s="41"/>
      <c r="I27" s="118"/>
      <c r="J27" s="129">
        <f>ROUND(J83,2)</f>
        <v>0</v>
      </c>
      <c r="K27" s="44"/>
    </row>
    <row r="28" spans="2:56" s="1" customFormat="1" ht="6.95" customHeight="1">
      <c r="B28" s="40"/>
      <c r="C28" s="41"/>
      <c r="D28" s="84"/>
      <c r="E28" s="84"/>
      <c r="F28" s="84"/>
      <c r="G28" s="84"/>
      <c r="H28" s="84"/>
      <c r="I28" s="126"/>
      <c r="J28" s="84"/>
      <c r="K28" s="127"/>
    </row>
    <row r="29" spans="2:56" s="1" customFormat="1" ht="14.45" customHeight="1">
      <c r="B29" s="40"/>
      <c r="C29" s="41"/>
      <c r="D29" s="41"/>
      <c r="E29" s="41"/>
      <c r="F29" s="45" t="s">
        <v>41</v>
      </c>
      <c r="G29" s="41"/>
      <c r="H29" s="41"/>
      <c r="I29" s="130" t="s">
        <v>40</v>
      </c>
      <c r="J29" s="45" t="s">
        <v>42</v>
      </c>
      <c r="K29" s="44"/>
    </row>
    <row r="30" spans="2:56" s="1" customFormat="1" ht="14.45" customHeight="1">
      <c r="B30" s="40"/>
      <c r="C30" s="41"/>
      <c r="D30" s="48" t="s">
        <v>43</v>
      </c>
      <c r="E30" s="48" t="s">
        <v>44</v>
      </c>
      <c r="F30" s="131">
        <f>ROUND(SUM(BE83:BE466), 2)</f>
        <v>0</v>
      </c>
      <c r="G30" s="41"/>
      <c r="H30" s="41"/>
      <c r="I30" s="132">
        <v>0.21</v>
      </c>
      <c r="J30" s="131">
        <f>ROUND(ROUND((SUM(BE83:BE466)), 2)*I30, 2)</f>
        <v>0</v>
      </c>
      <c r="K30" s="44"/>
    </row>
    <row r="31" spans="2:56" s="1" customFormat="1" ht="14.45" customHeight="1">
      <c r="B31" s="40"/>
      <c r="C31" s="41"/>
      <c r="D31" s="41"/>
      <c r="E31" s="48" t="s">
        <v>45</v>
      </c>
      <c r="F31" s="131">
        <f>ROUND(SUM(BF83:BF466), 2)</f>
        <v>0</v>
      </c>
      <c r="G31" s="41"/>
      <c r="H31" s="41"/>
      <c r="I31" s="132">
        <v>0.15</v>
      </c>
      <c r="J31" s="131">
        <f>ROUND(ROUND((SUM(BF83:BF466)), 2)*I31, 2)</f>
        <v>0</v>
      </c>
      <c r="K31" s="44"/>
    </row>
    <row r="32" spans="2:56" s="1" customFormat="1" ht="14.45" hidden="1" customHeight="1">
      <c r="B32" s="40"/>
      <c r="C32" s="41"/>
      <c r="D32" s="41"/>
      <c r="E32" s="48" t="s">
        <v>46</v>
      </c>
      <c r="F32" s="131">
        <f>ROUND(SUM(BG83:BG466), 2)</f>
        <v>0</v>
      </c>
      <c r="G32" s="41"/>
      <c r="H32" s="41"/>
      <c r="I32" s="132">
        <v>0.21</v>
      </c>
      <c r="J32" s="131">
        <v>0</v>
      </c>
      <c r="K32" s="44"/>
    </row>
    <row r="33" spans="2:11" s="1" customFormat="1" ht="14.45" hidden="1" customHeight="1">
      <c r="B33" s="40"/>
      <c r="C33" s="41"/>
      <c r="D33" s="41"/>
      <c r="E33" s="48" t="s">
        <v>47</v>
      </c>
      <c r="F33" s="131">
        <f>ROUND(SUM(BH83:BH466), 2)</f>
        <v>0</v>
      </c>
      <c r="G33" s="41"/>
      <c r="H33" s="41"/>
      <c r="I33" s="132">
        <v>0.15</v>
      </c>
      <c r="J33" s="131">
        <v>0</v>
      </c>
      <c r="K33" s="44"/>
    </row>
    <row r="34" spans="2:11" s="1" customFormat="1" ht="14.45" hidden="1" customHeight="1">
      <c r="B34" s="40"/>
      <c r="C34" s="41"/>
      <c r="D34" s="41"/>
      <c r="E34" s="48" t="s">
        <v>48</v>
      </c>
      <c r="F34" s="131">
        <f>ROUND(SUM(BI83:BI466), 2)</f>
        <v>0</v>
      </c>
      <c r="G34" s="41"/>
      <c r="H34" s="41"/>
      <c r="I34" s="132">
        <v>0</v>
      </c>
      <c r="J34" s="131">
        <v>0</v>
      </c>
      <c r="K34" s="44"/>
    </row>
    <row r="35" spans="2:11" s="1" customFormat="1" ht="6.95" customHeight="1">
      <c r="B35" s="40"/>
      <c r="C35" s="41"/>
      <c r="D35" s="41"/>
      <c r="E35" s="41"/>
      <c r="F35" s="41"/>
      <c r="G35" s="41"/>
      <c r="H35" s="41"/>
      <c r="I35" s="118"/>
      <c r="J35" s="41"/>
      <c r="K35" s="44"/>
    </row>
    <row r="36" spans="2:11" s="1" customFormat="1" ht="25.35" customHeight="1">
      <c r="B36" s="40"/>
      <c r="C36" s="133"/>
      <c r="D36" s="134" t="s">
        <v>49</v>
      </c>
      <c r="E36" s="78"/>
      <c r="F36" s="78"/>
      <c r="G36" s="135" t="s">
        <v>50</v>
      </c>
      <c r="H36" s="136" t="s">
        <v>51</v>
      </c>
      <c r="I36" s="137"/>
      <c r="J36" s="138">
        <f>SUM(J27:J34)</f>
        <v>0</v>
      </c>
      <c r="K36" s="139"/>
    </row>
    <row r="37" spans="2:11" s="1" customFormat="1" ht="14.45" customHeight="1">
      <c r="B37" s="55"/>
      <c r="C37" s="56"/>
      <c r="D37" s="56"/>
      <c r="E37" s="56"/>
      <c r="F37" s="56"/>
      <c r="G37" s="56"/>
      <c r="H37" s="56"/>
      <c r="I37" s="140"/>
      <c r="J37" s="56"/>
      <c r="K37" s="57"/>
    </row>
    <row r="41" spans="2:11" s="1" customFormat="1" ht="6.95" customHeight="1">
      <c r="B41" s="141"/>
      <c r="C41" s="142"/>
      <c r="D41" s="142"/>
      <c r="E41" s="142"/>
      <c r="F41" s="142"/>
      <c r="G41" s="142"/>
      <c r="H41" s="142"/>
      <c r="I41" s="143"/>
      <c r="J41" s="142"/>
      <c r="K41" s="144"/>
    </row>
    <row r="42" spans="2:11" s="1" customFormat="1" ht="36.950000000000003" customHeight="1">
      <c r="B42" s="40"/>
      <c r="C42" s="29" t="s">
        <v>152</v>
      </c>
      <c r="D42" s="41"/>
      <c r="E42" s="41"/>
      <c r="F42" s="41"/>
      <c r="G42" s="41"/>
      <c r="H42" s="41"/>
      <c r="I42" s="118"/>
      <c r="J42" s="41"/>
      <c r="K42" s="44"/>
    </row>
    <row r="43" spans="2:11" s="1" customFormat="1" ht="6.95" customHeight="1">
      <c r="B43" s="40"/>
      <c r="C43" s="41"/>
      <c r="D43" s="41"/>
      <c r="E43" s="41"/>
      <c r="F43" s="41"/>
      <c r="G43" s="41"/>
      <c r="H43" s="41"/>
      <c r="I43" s="118"/>
      <c r="J43" s="41"/>
      <c r="K43" s="44"/>
    </row>
    <row r="44" spans="2:11" s="1" customFormat="1" ht="14.45" customHeight="1">
      <c r="B44" s="40"/>
      <c r="C44" s="36" t="s">
        <v>18</v>
      </c>
      <c r="D44" s="41"/>
      <c r="E44" s="41"/>
      <c r="F44" s="41"/>
      <c r="G44" s="41"/>
      <c r="H44" s="41"/>
      <c r="I44" s="118"/>
      <c r="J44" s="41"/>
      <c r="K44" s="44"/>
    </row>
    <row r="45" spans="2:11" s="1" customFormat="1" ht="22.5" customHeight="1">
      <c r="B45" s="40"/>
      <c r="C45" s="41"/>
      <c r="D45" s="41"/>
      <c r="E45" s="384" t="str">
        <f>E7</f>
        <v>Regenerace sídliště 9.května - II. Etapa</v>
      </c>
      <c r="F45" s="385"/>
      <c r="G45" s="385"/>
      <c r="H45" s="385"/>
      <c r="I45" s="118"/>
      <c r="J45" s="41"/>
      <c r="K45" s="44"/>
    </row>
    <row r="46" spans="2:11" s="1" customFormat="1" ht="14.45" customHeight="1">
      <c r="B46" s="40"/>
      <c r="C46" s="36" t="s">
        <v>114</v>
      </c>
      <c r="D46" s="41"/>
      <c r="E46" s="41"/>
      <c r="F46" s="41"/>
      <c r="G46" s="41"/>
      <c r="H46" s="41"/>
      <c r="I46" s="118"/>
      <c r="J46" s="41"/>
      <c r="K46" s="44"/>
    </row>
    <row r="47" spans="2:11" s="1" customFormat="1" ht="23.25" customHeight="1">
      <c r="B47" s="40"/>
      <c r="C47" s="41"/>
      <c r="D47" s="41"/>
      <c r="E47" s="386" t="str">
        <f>E9</f>
        <v>SO 101 - Rekonstrukce místních komunikací a zpevněných ploch</v>
      </c>
      <c r="F47" s="387"/>
      <c r="G47" s="387"/>
      <c r="H47" s="387"/>
      <c r="I47" s="118"/>
      <c r="J47" s="41"/>
      <c r="K47" s="44"/>
    </row>
    <row r="48" spans="2:11" s="1" customFormat="1" ht="6.95" customHeight="1">
      <c r="B48" s="40"/>
      <c r="C48" s="41"/>
      <c r="D48" s="41"/>
      <c r="E48" s="41"/>
      <c r="F48" s="41"/>
      <c r="G48" s="41"/>
      <c r="H48" s="41"/>
      <c r="I48" s="118"/>
      <c r="J48" s="41"/>
      <c r="K48" s="44"/>
    </row>
    <row r="49" spans="2:47" s="1" customFormat="1" ht="18" customHeight="1">
      <c r="B49" s="40"/>
      <c r="C49" s="36" t="s">
        <v>25</v>
      </c>
      <c r="D49" s="41"/>
      <c r="E49" s="41"/>
      <c r="F49" s="34" t="str">
        <f>F12</f>
        <v xml:space="preserve"> </v>
      </c>
      <c r="G49" s="41"/>
      <c r="H49" s="41"/>
      <c r="I49" s="119" t="s">
        <v>27</v>
      </c>
      <c r="J49" s="120" t="str">
        <f>IF(J12="","",J12)</f>
        <v>13. 1. 2017</v>
      </c>
      <c r="K49" s="44"/>
    </row>
    <row r="50" spans="2:47" s="1" customFormat="1" ht="6.95" customHeight="1">
      <c r="B50" s="40"/>
      <c r="C50" s="41"/>
      <c r="D50" s="41"/>
      <c r="E50" s="41"/>
      <c r="F50" s="41"/>
      <c r="G50" s="41"/>
      <c r="H50" s="41"/>
      <c r="I50" s="118"/>
      <c r="J50" s="41"/>
      <c r="K50" s="44"/>
    </row>
    <row r="51" spans="2:47" s="1" customFormat="1">
      <c r="B51" s="40"/>
      <c r="C51" s="36" t="s">
        <v>31</v>
      </c>
      <c r="D51" s="41"/>
      <c r="E51" s="41"/>
      <c r="F51" s="34" t="str">
        <f>E15</f>
        <v xml:space="preserve"> </v>
      </c>
      <c r="G51" s="41"/>
      <c r="H51" s="41"/>
      <c r="I51" s="119" t="s">
        <v>36</v>
      </c>
      <c r="J51" s="34" t="str">
        <f>E21</f>
        <v xml:space="preserve"> </v>
      </c>
      <c r="K51" s="44"/>
    </row>
    <row r="52" spans="2:47" s="1" customFormat="1" ht="14.45" customHeight="1">
      <c r="B52" s="40"/>
      <c r="C52" s="36" t="s">
        <v>34</v>
      </c>
      <c r="D52" s="41"/>
      <c r="E52" s="41"/>
      <c r="F52" s="34" t="str">
        <f>IF(E18="","",E18)</f>
        <v/>
      </c>
      <c r="G52" s="41"/>
      <c r="H52" s="41"/>
      <c r="I52" s="118"/>
      <c r="J52" s="41"/>
      <c r="K52" s="44"/>
    </row>
    <row r="53" spans="2:47" s="1" customFormat="1" ht="10.35" customHeight="1">
      <c r="B53" s="40"/>
      <c r="C53" s="41"/>
      <c r="D53" s="41"/>
      <c r="E53" s="41"/>
      <c r="F53" s="41"/>
      <c r="G53" s="41"/>
      <c r="H53" s="41"/>
      <c r="I53" s="118"/>
      <c r="J53" s="41"/>
      <c r="K53" s="44"/>
    </row>
    <row r="54" spans="2:47" s="1" customFormat="1" ht="29.25" customHeight="1">
      <c r="B54" s="40"/>
      <c r="C54" s="145" t="s">
        <v>153</v>
      </c>
      <c r="D54" s="133"/>
      <c r="E54" s="133"/>
      <c r="F54" s="133"/>
      <c r="G54" s="133"/>
      <c r="H54" s="133"/>
      <c r="I54" s="146"/>
      <c r="J54" s="147" t="s">
        <v>154</v>
      </c>
      <c r="K54" s="148"/>
    </row>
    <row r="55" spans="2:47" s="1" customFormat="1" ht="10.35" customHeight="1">
      <c r="B55" s="40"/>
      <c r="C55" s="41"/>
      <c r="D55" s="41"/>
      <c r="E55" s="41"/>
      <c r="F55" s="41"/>
      <c r="G55" s="41"/>
      <c r="H55" s="41"/>
      <c r="I55" s="118"/>
      <c r="J55" s="41"/>
      <c r="K55" s="44"/>
    </row>
    <row r="56" spans="2:47" s="1" customFormat="1" ht="29.25" customHeight="1">
      <c r="B56" s="40"/>
      <c r="C56" s="149" t="s">
        <v>155</v>
      </c>
      <c r="D56" s="41"/>
      <c r="E56" s="41"/>
      <c r="F56" s="41"/>
      <c r="G56" s="41"/>
      <c r="H56" s="41"/>
      <c r="I56" s="118"/>
      <c r="J56" s="129">
        <f>J83</f>
        <v>0</v>
      </c>
      <c r="K56" s="44"/>
      <c r="AU56" s="23" t="s">
        <v>156</v>
      </c>
    </row>
    <row r="57" spans="2:47" s="7" customFormat="1" ht="24.95" customHeight="1">
      <c r="B57" s="150"/>
      <c r="C57" s="151"/>
      <c r="D57" s="152" t="s">
        <v>157</v>
      </c>
      <c r="E57" s="153"/>
      <c r="F57" s="153"/>
      <c r="G57" s="153"/>
      <c r="H57" s="153"/>
      <c r="I57" s="154"/>
      <c r="J57" s="155">
        <f>J84</f>
        <v>0</v>
      </c>
      <c r="K57" s="156"/>
    </row>
    <row r="58" spans="2:47" s="8" customFormat="1" ht="19.899999999999999" customHeight="1">
      <c r="B58" s="157"/>
      <c r="C58" s="158"/>
      <c r="D58" s="159" t="s">
        <v>158</v>
      </c>
      <c r="E58" s="160"/>
      <c r="F58" s="160"/>
      <c r="G58" s="160"/>
      <c r="H58" s="160"/>
      <c r="I58" s="161"/>
      <c r="J58" s="162">
        <f>J85</f>
        <v>0</v>
      </c>
      <c r="K58" s="163"/>
    </row>
    <row r="59" spans="2:47" s="8" customFormat="1" ht="19.899999999999999" customHeight="1">
      <c r="B59" s="157"/>
      <c r="C59" s="158"/>
      <c r="D59" s="159" t="s">
        <v>159</v>
      </c>
      <c r="E59" s="160"/>
      <c r="F59" s="160"/>
      <c r="G59" s="160"/>
      <c r="H59" s="160"/>
      <c r="I59" s="161"/>
      <c r="J59" s="162">
        <f>J225</f>
        <v>0</v>
      </c>
      <c r="K59" s="163"/>
    </row>
    <row r="60" spans="2:47" s="8" customFormat="1" ht="19.899999999999999" customHeight="1">
      <c r="B60" s="157"/>
      <c r="C60" s="158"/>
      <c r="D60" s="159" t="s">
        <v>160</v>
      </c>
      <c r="E60" s="160"/>
      <c r="F60" s="160"/>
      <c r="G60" s="160"/>
      <c r="H60" s="160"/>
      <c r="I60" s="161"/>
      <c r="J60" s="162">
        <f>J231</f>
        <v>0</v>
      </c>
      <c r="K60" s="163"/>
    </row>
    <row r="61" spans="2:47" s="8" customFormat="1" ht="19.899999999999999" customHeight="1">
      <c r="B61" s="157"/>
      <c r="C61" s="158"/>
      <c r="D61" s="159" t="s">
        <v>161</v>
      </c>
      <c r="E61" s="160"/>
      <c r="F61" s="160"/>
      <c r="G61" s="160"/>
      <c r="H61" s="160"/>
      <c r="I61" s="161"/>
      <c r="J61" s="162">
        <f>J344</f>
        <v>0</v>
      </c>
      <c r="K61" s="163"/>
    </row>
    <row r="62" spans="2:47" s="8" customFormat="1" ht="19.899999999999999" customHeight="1">
      <c r="B62" s="157"/>
      <c r="C62" s="158"/>
      <c r="D62" s="159" t="s">
        <v>162</v>
      </c>
      <c r="E62" s="160"/>
      <c r="F62" s="160"/>
      <c r="G62" s="160"/>
      <c r="H62" s="160"/>
      <c r="I62" s="161"/>
      <c r="J62" s="162">
        <f>J373</f>
        <v>0</v>
      </c>
      <c r="K62" s="163"/>
    </row>
    <row r="63" spans="2:47" s="8" customFormat="1" ht="19.899999999999999" customHeight="1">
      <c r="B63" s="157"/>
      <c r="C63" s="158"/>
      <c r="D63" s="159" t="s">
        <v>163</v>
      </c>
      <c r="E63" s="160"/>
      <c r="F63" s="160"/>
      <c r="G63" s="160"/>
      <c r="H63" s="160"/>
      <c r="I63" s="161"/>
      <c r="J63" s="162">
        <f>J459</f>
        <v>0</v>
      </c>
      <c r="K63" s="163"/>
    </row>
    <row r="64" spans="2:47" s="1" customFormat="1" ht="21.75" customHeight="1">
      <c r="B64" s="40"/>
      <c r="C64" s="41"/>
      <c r="D64" s="41"/>
      <c r="E64" s="41"/>
      <c r="F64" s="41"/>
      <c r="G64" s="41"/>
      <c r="H64" s="41"/>
      <c r="I64" s="118"/>
      <c r="J64" s="41"/>
      <c r="K64" s="44"/>
    </row>
    <row r="65" spans="2:12" s="1" customFormat="1" ht="6.95" customHeight="1">
      <c r="B65" s="55"/>
      <c r="C65" s="56"/>
      <c r="D65" s="56"/>
      <c r="E65" s="56"/>
      <c r="F65" s="56"/>
      <c r="G65" s="56"/>
      <c r="H65" s="56"/>
      <c r="I65" s="140"/>
      <c r="J65" s="56"/>
      <c r="K65" s="57"/>
    </row>
    <row r="69" spans="2:12" s="1" customFormat="1" ht="6.95" customHeight="1">
      <c r="B69" s="58"/>
      <c r="C69" s="59"/>
      <c r="D69" s="59"/>
      <c r="E69" s="59"/>
      <c r="F69" s="59"/>
      <c r="G69" s="59"/>
      <c r="H69" s="59"/>
      <c r="I69" s="143"/>
      <c r="J69" s="59"/>
      <c r="K69" s="59"/>
      <c r="L69" s="60"/>
    </row>
    <row r="70" spans="2:12" s="1" customFormat="1" ht="36.950000000000003" customHeight="1">
      <c r="B70" s="40"/>
      <c r="C70" s="61" t="s">
        <v>164</v>
      </c>
      <c r="D70" s="62"/>
      <c r="E70" s="62"/>
      <c r="F70" s="62"/>
      <c r="G70" s="62"/>
      <c r="H70" s="62"/>
      <c r="I70" s="164"/>
      <c r="J70" s="62"/>
      <c r="K70" s="62"/>
      <c r="L70" s="60"/>
    </row>
    <row r="71" spans="2:12" s="1" customFormat="1" ht="6.95" customHeight="1">
      <c r="B71" s="40"/>
      <c r="C71" s="62"/>
      <c r="D71" s="62"/>
      <c r="E71" s="62"/>
      <c r="F71" s="62"/>
      <c r="G71" s="62"/>
      <c r="H71" s="62"/>
      <c r="I71" s="164"/>
      <c r="J71" s="62"/>
      <c r="K71" s="62"/>
      <c r="L71" s="60"/>
    </row>
    <row r="72" spans="2:12" s="1" customFormat="1" ht="14.45" customHeight="1">
      <c r="B72" s="40"/>
      <c r="C72" s="64" t="s">
        <v>18</v>
      </c>
      <c r="D72" s="62"/>
      <c r="E72" s="62"/>
      <c r="F72" s="62"/>
      <c r="G72" s="62"/>
      <c r="H72" s="62"/>
      <c r="I72" s="164"/>
      <c r="J72" s="62"/>
      <c r="K72" s="62"/>
      <c r="L72" s="60"/>
    </row>
    <row r="73" spans="2:12" s="1" customFormat="1" ht="22.5" customHeight="1">
      <c r="B73" s="40"/>
      <c r="C73" s="62"/>
      <c r="D73" s="62"/>
      <c r="E73" s="388" t="str">
        <f>E7</f>
        <v>Regenerace sídliště 9.května - II. Etapa</v>
      </c>
      <c r="F73" s="389"/>
      <c r="G73" s="389"/>
      <c r="H73" s="389"/>
      <c r="I73" s="164"/>
      <c r="J73" s="62"/>
      <c r="K73" s="62"/>
      <c r="L73" s="60"/>
    </row>
    <row r="74" spans="2:12" s="1" customFormat="1" ht="14.45" customHeight="1">
      <c r="B74" s="40"/>
      <c r="C74" s="64" t="s">
        <v>114</v>
      </c>
      <c r="D74" s="62"/>
      <c r="E74" s="62"/>
      <c r="F74" s="62"/>
      <c r="G74" s="62"/>
      <c r="H74" s="62"/>
      <c r="I74" s="164"/>
      <c r="J74" s="62"/>
      <c r="K74" s="62"/>
      <c r="L74" s="60"/>
    </row>
    <row r="75" spans="2:12" s="1" customFormat="1" ht="23.25" customHeight="1">
      <c r="B75" s="40"/>
      <c r="C75" s="62"/>
      <c r="D75" s="62"/>
      <c r="E75" s="364" t="str">
        <f>E9</f>
        <v>SO 101 - Rekonstrukce místních komunikací a zpevněných ploch</v>
      </c>
      <c r="F75" s="390"/>
      <c r="G75" s="390"/>
      <c r="H75" s="390"/>
      <c r="I75" s="164"/>
      <c r="J75" s="62"/>
      <c r="K75" s="62"/>
      <c r="L75" s="60"/>
    </row>
    <row r="76" spans="2:12" s="1" customFormat="1" ht="6.95" customHeight="1">
      <c r="B76" s="40"/>
      <c r="C76" s="62"/>
      <c r="D76" s="62"/>
      <c r="E76" s="62"/>
      <c r="F76" s="62"/>
      <c r="G76" s="62"/>
      <c r="H76" s="62"/>
      <c r="I76" s="164"/>
      <c r="J76" s="62"/>
      <c r="K76" s="62"/>
      <c r="L76" s="60"/>
    </row>
    <row r="77" spans="2:12" s="1" customFormat="1" ht="18" customHeight="1">
      <c r="B77" s="40"/>
      <c r="C77" s="64" t="s">
        <v>25</v>
      </c>
      <c r="D77" s="62"/>
      <c r="E77" s="62"/>
      <c r="F77" s="165" t="str">
        <f>F12</f>
        <v xml:space="preserve"> </v>
      </c>
      <c r="G77" s="62"/>
      <c r="H77" s="62"/>
      <c r="I77" s="166" t="s">
        <v>27</v>
      </c>
      <c r="J77" s="72" t="str">
        <f>IF(J12="","",J12)</f>
        <v>13. 1. 2017</v>
      </c>
      <c r="K77" s="62"/>
      <c r="L77" s="60"/>
    </row>
    <row r="78" spans="2:12" s="1" customFormat="1" ht="6.95" customHeight="1">
      <c r="B78" s="40"/>
      <c r="C78" s="62"/>
      <c r="D78" s="62"/>
      <c r="E78" s="62"/>
      <c r="F78" s="62"/>
      <c r="G78" s="62"/>
      <c r="H78" s="62"/>
      <c r="I78" s="164"/>
      <c r="J78" s="62"/>
      <c r="K78" s="62"/>
      <c r="L78" s="60"/>
    </row>
    <row r="79" spans="2:12" s="1" customFormat="1">
      <c r="B79" s="40"/>
      <c r="C79" s="64" t="s">
        <v>31</v>
      </c>
      <c r="D79" s="62"/>
      <c r="E79" s="62"/>
      <c r="F79" s="165" t="str">
        <f>E15</f>
        <v xml:space="preserve"> </v>
      </c>
      <c r="G79" s="62"/>
      <c r="H79" s="62"/>
      <c r="I79" s="166" t="s">
        <v>36</v>
      </c>
      <c r="J79" s="165" t="str">
        <f>E21</f>
        <v xml:space="preserve"> </v>
      </c>
      <c r="K79" s="62"/>
      <c r="L79" s="60"/>
    </row>
    <row r="80" spans="2:12" s="1" customFormat="1" ht="14.45" customHeight="1">
      <c r="B80" s="40"/>
      <c r="C80" s="64" t="s">
        <v>34</v>
      </c>
      <c r="D80" s="62"/>
      <c r="E80" s="62"/>
      <c r="F80" s="165" t="str">
        <f>IF(E18="","",E18)</f>
        <v/>
      </c>
      <c r="G80" s="62"/>
      <c r="H80" s="62"/>
      <c r="I80" s="164"/>
      <c r="J80" s="62"/>
      <c r="K80" s="62"/>
      <c r="L80" s="60"/>
    </row>
    <row r="81" spans="2:65" s="1" customFormat="1" ht="10.35" customHeight="1">
      <c r="B81" s="40"/>
      <c r="C81" s="62"/>
      <c r="D81" s="62"/>
      <c r="E81" s="62"/>
      <c r="F81" s="62"/>
      <c r="G81" s="62"/>
      <c r="H81" s="62"/>
      <c r="I81" s="164"/>
      <c r="J81" s="62"/>
      <c r="K81" s="62"/>
      <c r="L81" s="60"/>
    </row>
    <row r="82" spans="2:65" s="9" customFormat="1" ht="29.25" customHeight="1">
      <c r="B82" s="167"/>
      <c r="C82" s="168" t="s">
        <v>165</v>
      </c>
      <c r="D82" s="169" t="s">
        <v>58</v>
      </c>
      <c r="E82" s="169" t="s">
        <v>54</v>
      </c>
      <c r="F82" s="169" t="s">
        <v>166</v>
      </c>
      <c r="G82" s="169" t="s">
        <v>167</v>
      </c>
      <c r="H82" s="169" t="s">
        <v>168</v>
      </c>
      <c r="I82" s="170" t="s">
        <v>169</v>
      </c>
      <c r="J82" s="169" t="s">
        <v>154</v>
      </c>
      <c r="K82" s="171" t="s">
        <v>170</v>
      </c>
      <c r="L82" s="172"/>
      <c r="M82" s="80" t="s">
        <v>171</v>
      </c>
      <c r="N82" s="81" t="s">
        <v>43</v>
      </c>
      <c r="O82" s="81" t="s">
        <v>172</v>
      </c>
      <c r="P82" s="81" t="s">
        <v>173</v>
      </c>
      <c r="Q82" s="81" t="s">
        <v>174</v>
      </c>
      <c r="R82" s="81" t="s">
        <v>175</v>
      </c>
      <c r="S82" s="81" t="s">
        <v>176</v>
      </c>
      <c r="T82" s="82" t="s">
        <v>177</v>
      </c>
    </row>
    <row r="83" spans="2:65" s="1" customFormat="1" ht="29.25" customHeight="1">
      <c r="B83" s="40"/>
      <c r="C83" s="86" t="s">
        <v>155</v>
      </c>
      <c r="D83" s="62"/>
      <c r="E83" s="62"/>
      <c r="F83" s="62"/>
      <c r="G83" s="62"/>
      <c r="H83" s="62"/>
      <c r="I83" s="164"/>
      <c r="J83" s="173">
        <f>BK83</f>
        <v>0</v>
      </c>
      <c r="K83" s="62"/>
      <c r="L83" s="60"/>
      <c r="M83" s="83"/>
      <c r="N83" s="84"/>
      <c r="O83" s="84"/>
      <c r="P83" s="174">
        <f>P84</f>
        <v>0</v>
      </c>
      <c r="Q83" s="84"/>
      <c r="R83" s="174">
        <f>R84</f>
        <v>5084.1459122400001</v>
      </c>
      <c r="S83" s="84"/>
      <c r="T83" s="175">
        <f>T84</f>
        <v>3203.2470499999995</v>
      </c>
      <c r="AT83" s="23" t="s">
        <v>72</v>
      </c>
      <c r="AU83" s="23" t="s">
        <v>156</v>
      </c>
      <c r="BK83" s="176">
        <f>BK84</f>
        <v>0</v>
      </c>
    </row>
    <row r="84" spans="2:65" s="10" customFormat="1" ht="37.35" customHeight="1">
      <c r="B84" s="177"/>
      <c r="C84" s="178"/>
      <c r="D84" s="179" t="s">
        <v>72</v>
      </c>
      <c r="E84" s="180" t="s">
        <v>178</v>
      </c>
      <c r="F84" s="180" t="s">
        <v>179</v>
      </c>
      <c r="G84" s="178"/>
      <c r="H84" s="178"/>
      <c r="I84" s="181"/>
      <c r="J84" s="182">
        <f>BK84</f>
        <v>0</v>
      </c>
      <c r="K84" s="178"/>
      <c r="L84" s="183"/>
      <c r="M84" s="184"/>
      <c r="N84" s="185"/>
      <c r="O84" s="185"/>
      <c r="P84" s="186">
        <f>P85+P225+P231+P344+P373+P459</f>
        <v>0</v>
      </c>
      <c r="Q84" s="185"/>
      <c r="R84" s="186">
        <f>R85+R225+R231+R344+R373+R459</f>
        <v>5084.1459122400001</v>
      </c>
      <c r="S84" s="185"/>
      <c r="T84" s="187">
        <f>T85+T225+T231+T344+T373+T459</f>
        <v>3203.2470499999995</v>
      </c>
      <c r="AR84" s="188" t="s">
        <v>24</v>
      </c>
      <c r="AT84" s="189" t="s">
        <v>72</v>
      </c>
      <c r="AU84" s="189" t="s">
        <v>73</v>
      </c>
      <c r="AY84" s="188" t="s">
        <v>180</v>
      </c>
      <c r="BK84" s="190">
        <f>BK85+BK225+BK231+BK344+BK373+BK459</f>
        <v>0</v>
      </c>
    </row>
    <row r="85" spans="2:65" s="10" customFormat="1" ht="19.899999999999999" customHeight="1">
      <c r="B85" s="177"/>
      <c r="C85" s="178"/>
      <c r="D85" s="191" t="s">
        <v>72</v>
      </c>
      <c r="E85" s="192" t="s">
        <v>24</v>
      </c>
      <c r="F85" s="192" t="s">
        <v>181</v>
      </c>
      <c r="G85" s="178"/>
      <c r="H85" s="178"/>
      <c r="I85" s="181"/>
      <c r="J85" s="193">
        <f>BK85</f>
        <v>0</v>
      </c>
      <c r="K85" s="178"/>
      <c r="L85" s="183"/>
      <c r="M85" s="184"/>
      <c r="N85" s="185"/>
      <c r="O85" s="185"/>
      <c r="P85" s="186">
        <f>SUM(P86:P224)</f>
        <v>0</v>
      </c>
      <c r="Q85" s="185"/>
      <c r="R85" s="186">
        <f>SUM(R86:R224)</f>
        <v>30.577165000000004</v>
      </c>
      <c r="S85" s="185"/>
      <c r="T85" s="187">
        <f>SUM(T86:T224)</f>
        <v>3150.2770499999997</v>
      </c>
      <c r="AR85" s="188" t="s">
        <v>24</v>
      </c>
      <c r="AT85" s="189" t="s">
        <v>72</v>
      </c>
      <c r="AU85" s="189" t="s">
        <v>24</v>
      </c>
      <c r="AY85" s="188" t="s">
        <v>180</v>
      </c>
      <c r="BK85" s="190">
        <f>SUM(BK86:BK224)</f>
        <v>0</v>
      </c>
    </row>
    <row r="86" spans="2:65" s="1" customFormat="1" ht="57" customHeight="1">
      <c r="B86" s="40"/>
      <c r="C86" s="194" t="s">
        <v>24</v>
      </c>
      <c r="D86" s="194" t="s">
        <v>182</v>
      </c>
      <c r="E86" s="195" t="s">
        <v>183</v>
      </c>
      <c r="F86" s="196" t="s">
        <v>184</v>
      </c>
      <c r="G86" s="197" t="s">
        <v>106</v>
      </c>
      <c r="H86" s="198">
        <v>1963.19</v>
      </c>
      <c r="I86" s="199"/>
      <c r="J86" s="200">
        <f>ROUND(I86*H86,2)</f>
        <v>0</v>
      </c>
      <c r="K86" s="196" t="s">
        <v>185</v>
      </c>
      <c r="L86" s="60"/>
      <c r="M86" s="201" t="s">
        <v>22</v>
      </c>
      <c r="N86" s="202" t="s">
        <v>44</v>
      </c>
      <c r="O86" s="41"/>
      <c r="P86" s="203">
        <f>O86*H86</f>
        <v>0</v>
      </c>
      <c r="Q86" s="203">
        <v>0</v>
      </c>
      <c r="R86" s="203">
        <f>Q86*H86</f>
        <v>0</v>
      </c>
      <c r="S86" s="203">
        <v>0.255</v>
      </c>
      <c r="T86" s="204">
        <f>S86*H86</f>
        <v>500.61345</v>
      </c>
      <c r="AR86" s="23" t="s">
        <v>186</v>
      </c>
      <c r="AT86" s="23" t="s">
        <v>182</v>
      </c>
      <c r="AU86" s="23" t="s">
        <v>82</v>
      </c>
      <c r="AY86" s="23" t="s">
        <v>180</v>
      </c>
      <c r="BE86" s="205">
        <f>IF(N86="základní",J86,0)</f>
        <v>0</v>
      </c>
      <c r="BF86" s="205">
        <f>IF(N86="snížená",J86,0)</f>
        <v>0</v>
      </c>
      <c r="BG86" s="205">
        <f>IF(N86="zákl. přenesená",J86,0)</f>
        <v>0</v>
      </c>
      <c r="BH86" s="205">
        <f>IF(N86="sníž. přenesená",J86,0)</f>
        <v>0</v>
      </c>
      <c r="BI86" s="205">
        <f>IF(N86="nulová",J86,0)</f>
        <v>0</v>
      </c>
      <c r="BJ86" s="23" t="s">
        <v>24</v>
      </c>
      <c r="BK86" s="205">
        <f>ROUND(I86*H86,2)</f>
        <v>0</v>
      </c>
      <c r="BL86" s="23" t="s">
        <v>186</v>
      </c>
      <c r="BM86" s="23" t="s">
        <v>187</v>
      </c>
    </row>
    <row r="87" spans="2:65" s="1" customFormat="1" ht="175.5">
      <c r="B87" s="40"/>
      <c r="C87" s="62"/>
      <c r="D87" s="206" t="s">
        <v>188</v>
      </c>
      <c r="E87" s="62"/>
      <c r="F87" s="207" t="s">
        <v>189</v>
      </c>
      <c r="G87" s="62"/>
      <c r="H87" s="62"/>
      <c r="I87" s="164"/>
      <c r="J87" s="62"/>
      <c r="K87" s="62"/>
      <c r="L87" s="60"/>
      <c r="M87" s="208"/>
      <c r="N87" s="41"/>
      <c r="O87" s="41"/>
      <c r="P87" s="41"/>
      <c r="Q87" s="41"/>
      <c r="R87" s="41"/>
      <c r="S87" s="41"/>
      <c r="T87" s="77"/>
      <c r="AT87" s="23" t="s">
        <v>188</v>
      </c>
      <c r="AU87" s="23" t="s">
        <v>82</v>
      </c>
    </row>
    <row r="88" spans="2:65" s="11" customFormat="1" ht="13.5">
      <c r="B88" s="209"/>
      <c r="C88" s="210"/>
      <c r="D88" s="206" t="s">
        <v>190</v>
      </c>
      <c r="E88" s="211" t="s">
        <v>22</v>
      </c>
      <c r="F88" s="212" t="s">
        <v>191</v>
      </c>
      <c r="G88" s="210"/>
      <c r="H88" s="213" t="s">
        <v>22</v>
      </c>
      <c r="I88" s="214"/>
      <c r="J88" s="210"/>
      <c r="K88" s="210"/>
      <c r="L88" s="215"/>
      <c r="M88" s="216"/>
      <c r="N88" s="217"/>
      <c r="O88" s="217"/>
      <c r="P88" s="217"/>
      <c r="Q88" s="217"/>
      <c r="R88" s="217"/>
      <c r="S88" s="217"/>
      <c r="T88" s="218"/>
      <c r="AT88" s="219" t="s">
        <v>190</v>
      </c>
      <c r="AU88" s="219" t="s">
        <v>82</v>
      </c>
      <c r="AV88" s="11" t="s">
        <v>24</v>
      </c>
      <c r="AW88" s="11" t="s">
        <v>37</v>
      </c>
      <c r="AX88" s="11" t="s">
        <v>73</v>
      </c>
      <c r="AY88" s="219" t="s">
        <v>180</v>
      </c>
    </row>
    <row r="89" spans="2:65" s="12" customFormat="1" ht="13.5">
      <c r="B89" s="220"/>
      <c r="C89" s="221"/>
      <c r="D89" s="206" t="s">
        <v>190</v>
      </c>
      <c r="E89" s="222" t="s">
        <v>22</v>
      </c>
      <c r="F89" s="223" t="s">
        <v>192</v>
      </c>
      <c r="G89" s="221"/>
      <c r="H89" s="224">
        <v>105.75</v>
      </c>
      <c r="I89" s="225"/>
      <c r="J89" s="221"/>
      <c r="K89" s="221"/>
      <c r="L89" s="226"/>
      <c r="M89" s="227"/>
      <c r="N89" s="228"/>
      <c r="O89" s="228"/>
      <c r="P89" s="228"/>
      <c r="Q89" s="228"/>
      <c r="R89" s="228"/>
      <c r="S89" s="228"/>
      <c r="T89" s="229"/>
      <c r="AT89" s="230" t="s">
        <v>190</v>
      </c>
      <c r="AU89" s="230" t="s">
        <v>82</v>
      </c>
      <c r="AV89" s="12" t="s">
        <v>82</v>
      </c>
      <c r="AW89" s="12" t="s">
        <v>37</v>
      </c>
      <c r="AX89" s="12" t="s">
        <v>73</v>
      </c>
      <c r="AY89" s="230" t="s">
        <v>180</v>
      </c>
    </row>
    <row r="90" spans="2:65" s="11" customFormat="1" ht="13.5">
      <c r="B90" s="209"/>
      <c r="C90" s="210"/>
      <c r="D90" s="206" t="s">
        <v>190</v>
      </c>
      <c r="E90" s="211" t="s">
        <v>22</v>
      </c>
      <c r="F90" s="212" t="s">
        <v>193</v>
      </c>
      <c r="G90" s="210"/>
      <c r="H90" s="213" t="s">
        <v>22</v>
      </c>
      <c r="I90" s="214"/>
      <c r="J90" s="210"/>
      <c r="K90" s="210"/>
      <c r="L90" s="215"/>
      <c r="M90" s="216"/>
      <c r="N90" s="217"/>
      <c r="O90" s="217"/>
      <c r="P90" s="217"/>
      <c r="Q90" s="217"/>
      <c r="R90" s="217"/>
      <c r="S90" s="217"/>
      <c r="T90" s="218"/>
      <c r="AT90" s="219" t="s">
        <v>190</v>
      </c>
      <c r="AU90" s="219" t="s">
        <v>82</v>
      </c>
      <c r="AV90" s="11" t="s">
        <v>24</v>
      </c>
      <c r="AW90" s="11" t="s">
        <v>37</v>
      </c>
      <c r="AX90" s="11" t="s">
        <v>73</v>
      </c>
      <c r="AY90" s="219" t="s">
        <v>180</v>
      </c>
    </row>
    <row r="91" spans="2:65" s="12" customFormat="1" ht="13.5">
      <c r="B91" s="220"/>
      <c r="C91" s="221"/>
      <c r="D91" s="206" t="s">
        <v>190</v>
      </c>
      <c r="E91" s="222" t="s">
        <v>115</v>
      </c>
      <c r="F91" s="223" t="s">
        <v>194</v>
      </c>
      <c r="G91" s="221"/>
      <c r="H91" s="224">
        <v>1857.44</v>
      </c>
      <c r="I91" s="225"/>
      <c r="J91" s="221"/>
      <c r="K91" s="221"/>
      <c r="L91" s="226"/>
      <c r="M91" s="227"/>
      <c r="N91" s="228"/>
      <c r="O91" s="228"/>
      <c r="P91" s="228"/>
      <c r="Q91" s="228"/>
      <c r="R91" s="228"/>
      <c r="S91" s="228"/>
      <c r="T91" s="229"/>
      <c r="AT91" s="230" t="s">
        <v>190</v>
      </c>
      <c r="AU91" s="230" t="s">
        <v>82</v>
      </c>
      <c r="AV91" s="12" t="s">
        <v>82</v>
      </c>
      <c r="AW91" s="12" t="s">
        <v>37</v>
      </c>
      <c r="AX91" s="12" t="s">
        <v>73</v>
      </c>
      <c r="AY91" s="230" t="s">
        <v>180</v>
      </c>
    </row>
    <row r="92" spans="2:65" s="13" customFormat="1" ht="13.5">
      <c r="B92" s="231"/>
      <c r="C92" s="232"/>
      <c r="D92" s="233" t="s">
        <v>190</v>
      </c>
      <c r="E92" s="234" t="s">
        <v>22</v>
      </c>
      <c r="F92" s="235" t="s">
        <v>195</v>
      </c>
      <c r="G92" s="232"/>
      <c r="H92" s="236">
        <v>1963.19</v>
      </c>
      <c r="I92" s="237"/>
      <c r="J92" s="232"/>
      <c r="K92" s="232"/>
      <c r="L92" s="238"/>
      <c r="M92" s="239"/>
      <c r="N92" s="240"/>
      <c r="O92" s="240"/>
      <c r="P92" s="240"/>
      <c r="Q92" s="240"/>
      <c r="R92" s="240"/>
      <c r="S92" s="240"/>
      <c r="T92" s="241"/>
      <c r="AT92" s="242" t="s">
        <v>190</v>
      </c>
      <c r="AU92" s="242" t="s">
        <v>82</v>
      </c>
      <c r="AV92" s="13" t="s">
        <v>186</v>
      </c>
      <c r="AW92" s="13" t="s">
        <v>37</v>
      </c>
      <c r="AX92" s="13" t="s">
        <v>24</v>
      </c>
      <c r="AY92" s="242" t="s">
        <v>180</v>
      </c>
    </row>
    <row r="93" spans="2:65" s="1" customFormat="1" ht="44.25" customHeight="1">
      <c r="B93" s="40"/>
      <c r="C93" s="194" t="s">
        <v>82</v>
      </c>
      <c r="D93" s="194" t="s">
        <v>182</v>
      </c>
      <c r="E93" s="195" t="s">
        <v>196</v>
      </c>
      <c r="F93" s="196" t="s">
        <v>197</v>
      </c>
      <c r="G93" s="197" t="s">
        <v>106</v>
      </c>
      <c r="H93" s="198">
        <v>1857.44</v>
      </c>
      <c r="I93" s="199"/>
      <c r="J93" s="200">
        <f>ROUND(I93*H93,2)</f>
        <v>0</v>
      </c>
      <c r="K93" s="196" t="s">
        <v>185</v>
      </c>
      <c r="L93" s="60"/>
      <c r="M93" s="201" t="s">
        <v>22</v>
      </c>
      <c r="N93" s="202" t="s">
        <v>44</v>
      </c>
      <c r="O93" s="41"/>
      <c r="P93" s="203">
        <f>O93*H93</f>
        <v>0</v>
      </c>
      <c r="Q93" s="203">
        <v>0</v>
      </c>
      <c r="R93" s="203">
        <f>Q93*H93</f>
        <v>0</v>
      </c>
      <c r="S93" s="203">
        <v>0.24</v>
      </c>
      <c r="T93" s="204">
        <f>S93*H93</f>
        <v>445.78559999999999</v>
      </c>
      <c r="AR93" s="23" t="s">
        <v>186</v>
      </c>
      <c r="AT93" s="23" t="s">
        <v>182</v>
      </c>
      <c r="AU93" s="23" t="s">
        <v>82</v>
      </c>
      <c r="AY93" s="23" t="s">
        <v>180</v>
      </c>
      <c r="BE93" s="205">
        <f>IF(N93="základní",J93,0)</f>
        <v>0</v>
      </c>
      <c r="BF93" s="205">
        <f>IF(N93="snížená",J93,0)</f>
        <v>0</v>
      </c>
      <c r="BG93" s="205">
        <f>IF(N93="zákl. přenesená",J93,0)</f>
        <v>0</v>
      </c>
      <c r="BH93" s="205">
        <f>IF(N93="sníž. přenesená",J93,0)</f>
        <v>0</v>
      </c>
      <c r="BI93" s="205">
        <f>IF(N93="nulová",J93,0)</f>
        <v>0</v>
      </c>
      <c r="BJ93" s="23" t="s">
        <v>24</v>
      </c>
      <c r="BK93" s="205">
        <f>ROUND(I93*H93,2)</f>
        <v>0</v>
      </c>
      <c r="BL93" s="23" t="s">
        <v>186</v>
      </c>
      <c r="BM93" s="23" t="s">
        <v>198</v>
      </c>
    </row>
    <row r="94" spans="2:65" s="1" customFormat="1" ht="256.5">
      <c r="B94" s="40"/>
      <c r="C94" s="62"/>
      <c r="D94" s="206" t="s">
        <v>188</v>
      </c>
      <c r="E94" s="62"/>
      <c r="F94" s="207" t="s">
        <v>199</v>
      </c>
      <c r="G94" s="62"/>
      <c r="H94" s="62"/>
      <c r="I94" s="164"/>
      <c r="J94" s="62"/>
      <c r="K94" s="62"/>
      <c r="L94" s="60"/>
      <c r="M94" s="208"/>
      <c r="N94" s="41"/>
      <c r="O94" s="41"/>
      <c r="P94" s="41"/>
      <c r="Q94" s="41"/>
      <c r="R94" s="41"/>
      <c r="S94" s="41"/>
      <c r="T94" s="77"/>
      <c r="AT94" s="23" t="s">
        <v>188</v>
      </c>
      <c r="AU94" s="23" t="s">
        <v>82</v>
      </c>
    </row>
    <row r="95" spans="2:65" s="11" customFormat="1" ht="13.5">
      <c r="B95" s="209"/>
      <c r="C95" s="210"/>
      <c r="D95" s="206" t="s">
        <v>190</v>
      </c>
      <c r="E95" s="211" t="s">
        <v>22</v>
      </c>
      <c r="F95" s="212" t="s">
        <v>200</v>
      </c>
      <c r="G95" s="210"/>
      <c r="H95" s="213" t="s">
        <v>22</v>
      </c>
      <c r="I95" s="214"/>
      <c r="J95" s="210"/>
      <c r="K95" s="210"/>
      <c r="L95" s="215"/>
      <c r="M95" s="216"/>
      <c r="N95" s="217"/>
      <c r="O95" s="217"/>
      <c r="P95" s="217"/>
      <c r="Q95" s="217"/>
      <c r="R95" s="217"/>
      <c r="S95" s="217"/>
      <c r="T95" s="218"/>
      <c r="AT95" s="219" t="s">
        <v>190</v>
      </c>
      <c r="AU95" s="219" t="s">
        <v>82</v>
      </c>
      <c r="AV95" s="11" t="s">
        <v>24</v>
      </c>
      <c r="AW95" s="11" t="s">
        <v>37</v>
      </c>
      <c r="AX95" s="11" t="s">
        <v>73</v>
      </c>
      <c r="AY95" s="219" t="s">
        <v>180</v>
      </c>
    </row>
    <row r="96" spans="2:65" s="12" customFormat="1" ht="13.5">
      <c r="B96" s="220"/>
      <c r="C96" s="221"/>
      <c r="D96" s="233" t="s">
        <v>190</v>
      </c>
      <c r="E96" s="243" t="s">
        <v>22</v>
      </c>
      <c r="F96" s="244" t="s">
        <v>115</v>
      </c>
      <c r="G96" s="221"/>
      <c r="H96" s="245">
        <v>1857.44</v>
      </c>
      <c r="I96" s="225"/>
      <c r="J96" s="221"/>
      <c r="K96" s="221"/>
      <c r="L96" s="226"/>
      <c r="M96" s="227"/>
      <c r="N96" s="228"/>
      <c r="O96" s="228"/>
      <c r="P96" s="228"/>
      <c r="Q96" s="228"/>
      <c r="R96" s="228"/>
      <c r="S96" s="228"/>
      <c r="T96" s="229"/>
      <c r="AT96" s="230" t="s">
        <v>190</v>
      </c>
      <c r="AU96" s="230" t="s">
        <v>82</v>
      </c>
      <c r="AV96" s="12" t="s">
        <v>82</v>
      </c>
      <c r="AW96" s="12" t="s">
        <v>37</v>
      </c>
      <c r="AX96" s="12" t="s">
        <v>24</v>
      </c>
      <c r="AY96" s="230" t="s">
        <v>180</v>
      </c>
    </row>
    <row r="97" spans="2:65" s="1" customFormat="1" ht="44.25" customHeight="1">
      <c r="B97" s="40"/>
      <c r="C97" s="194" t="s">
        <v>201</v>
      </c>
      <c r="D97" s="194" t="s">
        <v>182</v>
      </c>
      <c r="E97" s="195" t="s">
        <v>202</v>
      </c>
      <c r="F97" s="196" t="s">
        <v>203</v>
      </c>
      <c r="G97" s="197" t="s">
        <v>106</v>
      </c>
      <c r="H97" s="198">
        <v>2648.5</v>
      </c>
      <c r="I97" s="199"/>
      <c r="J97" s="200">
        <f>ROUND(I97*H97,2)</f>
        <v>0</v>
      </c>
      <c r="K97" s="196" t="s">
        <v>185</v>
      </c>
      <c r="L97" s="60"/>
      <c r="M97" s="201" t="s">
        <v>22</v>
      </c>
      <c r="N97" s="202" t="s">
        <v>44</v>
      </c>
      <c r="O97" s="41"/>
      <c r="P97" s="203">
        <f>O97*H97</f>
        <v>0</v>
      </c>
      <c r="Q97" s="203">
        <v>0</v>
      </c>
      <c r="R97" s="203">
        <f>Q97*H97</f>
        <v>0</v>
      </c>
      <c r="S97" s="203">
        <v>0.56000000000000005</v>
      </c>
      <c r="T97" s="204">
        <f>S97*H97</f>
        <v>1483.16</v>
      </c>
      <c r="AR97" s="23" t="s">
        <v>186</v>
      </c>
      <c r="AT97" s="23" t="s">
        <v>182</v>
      </c>
      <c r="AU97" s="23" t="s">
        <v>82</v>
      </c>
      <c r="AY97" s="23" t="s">
        <v>180</v>
      </c>
      <c r="BE97" s="205">
        <f>IF(N97="základní",J97,0)</f>
        <v>0</v>
      </c>
      <c r="BF97" s="205">
        <f>IF(N97="snížená",J97,0)</f>
        <v>0</v>
      </c>
      <c r="BG97" s="205">
        <f>IF(N97="zákl. přenesená",J97,0)</f>
        <v>0</v>
      </c>
      <c r="BH97" s="205">
        <f>IF(N97="sníž. přenesená",J97,0)</f>
        <v>0</v>
      </c>
      <c r="BI97" s="205">
        <f>IF(N97="nulová",J97,0)</f>
        <v>0</v>
      </c>
      <c r="BJ97" s="23" t="s">
        <v>24</v>
      </c>
      <c r="BK97" s="205">
        <f>ROUND(I97*H97,2)</f>
        <v>0</v>
      </c>
      <c r="BL97" s="23" t="s">
        <v>186</v>
      </c>
      <c r="BM97" s="23" t="s">
        <v>204</v>
      </c>
    </row>
    <row r="98" spans="2:65" s="1" customFormat="1" ht="256.5">
      <c r="B98" s="40"/>
      <c r="C98" s="62"/>
      <c r="D98" s="206" t="s">
        <v>188</v>
      </c>
      <c r="E98" s="62"/>
      <c r="F98" s="207" t="s">
        <v>199</v>
      </c>
      <c r="G98" s="62"/>
      <c r="H98" s="62"/>
      <c r="I98" s="164"/>
      <c r="J98" s="62"/>
      <c r="K98" s="62"/>
      <c r="L98" s="60"/>
      <c r="M98" s="208"/>
      <c r="N98" s="41"/>
      <c r="O98" s="41"/>
      <c r="P98" s="41"/>
      <c r="Q98" s="41"/>
      <c r="R98" s="41"/>
      <c r="S98" s="41"/>
      <c r="T98" s="77"/>
      <c r="AT98" s="23" t="s">
        <v>188</v>
      </c>
      <c r="AU98" s="23" t="s">
        <v>82</v>
      </c>
    </row>
    <row r="99" spans="2:65" s="12" customFormat="1" ht="13.5">
      <c r="B99" s="220"/>
      <c r="C99" s="221"/>
      <c r="D99" s="206" t="s">
        <v>190</v>
      </c>
      <c r="E99" s="222" t="s">
        <v>22</v>
      </c>
      <c r="F99" s="223" t="s">
        <v>205</v>
      </c>
      <c r="G99" s="221"/>
      <c r="H99" s="224">
        <v>2318.5</v>
      </c>
      <c r="I99" s="225"/>
      <c r="J99" s="221"/>
      <c r="K99" s="221"/>
      <c r="L99" s="226"/>
      <c r="M99" s="227"/>
      <c r="N99" s="228"/>
      <c r="O99" s="228"/>
      <c r="P99" s="228"/>
      <c r="Q99" s="228"/>
      <c r="R99" s="228"/>
      <c r="S99" s="228"/>
      <c r="T99" s="229"/>
      <c r="AT99" s="230" t="s">
        <v>190</v>
      </c>
      <c r="AU99" s="230" t="s">
        <v>82</v>
      </c>
      <c r="AV99" s="12" t="s">
        <v>82</v>
      </c>
      <c r="AW99" s="12" t="s">
        <v>37</v>
      </c>
      <c r="AX99" s="12" t="s">
        <v>73</v>
      </c>
      <c r="AY99" s="230" t="s">
        <v>180</v>
      </c>
    </row>
    <row r="100" spans="2:65" s="12" customFormat="1" ht="13.5">
      <c r="B100" s="220"/>
      <c r="C100" s="221"/>
      <c r="D100" s="206" t="s">
        <v>190</v>
      </c>
      <c r="E100" s="222" t="s">
        <v>22</v>
      </c>
      <c r="F100" s="223" t="s">
        <v>206</v>
      </c>
      <c r="G100" s="221"/>
      <c r="H100" s="224">
        <v>330</v>
      </c>
      <c r="I100" s="225"/>
      <c r="J100" s="221"/>
      <c r="K100" s="221"/>
      <c r="L100" s="226"/>
      <c r="M100" s="227"/>
      <c r="N100" s="228"/>
      <c r="O100" s="228"/>
      <c r="P100" s="228"/>
      <c r="Q100" s="228"/>
      <c r="R100" s="228"/>
      <c r="S100" s="228"/>
      <c r="T100" s="229"/>
      <c r="AT100" s="230" t="s">
        <v>190</v>
      </c>
      <c r="AU100" s="230" t="s">
        <v>82</v>
      </c>
      <c r="AV100" s="12" t="s">
        <v>82</v>
      </c>
      <c r="AW100" s="12" t="s">
        <v>37</v>
      </c>
      <c r="AX100" s="12" t="s">
        <v>73</v>
      </c>
      <c r="AY100" s="230" t="s">
        <v>180</v>
      </c>
    </row>
    <row r="101" spans="2:65" s="13" customFormat="1" ht="13.5">
      <c r="B101" s="231"/>
      <c r="C101" s="232"/>
      <c r="D101" s="233" t="s">
        <v>190</v>
      </c>
      <c r="E101" s="234" t="s">
        <v>207</v>
      </c>
      <c r="F101" s="235" t="s">
        <v>195</v>
      </c>
      <c r="G101" s="232"/>
      <c r="H101" s="236">
        <v>2648.5</v>
      </c>
      <c r="I101" s="237"/>
      <c r="J101" s="232"/>
      <c r="K101" s="232"/>
      <c r="L101" s="238"/>
      <c r="M101" s="239"/>
      <c r="N101" s="240"/>
      <c r="O101" s="240"/>
      <c r="P101" s="240"/>
      <c r="Q101" s="240"/>
      <c r="R101" s="240"/>
      <c r="S101" s="240"/>
      <c r="T101" s="241"/>
      <c r="AT101" s="242" t="s">
        <v>190</v>
      </c>
      <c r="AU101" s="242" t="s">
        <v>82</v>
      </c>
      <c r="AV101" s="13" t="s">
        <v>186</v>
      </c>
      <c r="AW101" s="13" t="s">
        <v>37</v>
      </c>
      <c r="AX101" s="13" t="s">
        <v>24</v>
      </c>
      <c r="AY101" s="242" t="s">
        <v>180</v>
      </c>
    </row>
    <row r="102" spans="2:65" s="1" customFormat="1" ht="31.5" customHeight="1">
      <c r="B102" s="40"/>
      <c r="C102" s="194" t="s">
        <v>186</v>
      </c>
      <c r="D102" s="194" t="s">
        <v>182</v>
      </c>
      <c r="E102" s="195" t="s">
        <v>208</v>
      </c>
      <c r="F102" s="196" t="s">
        <v>209</v>
      </c>
      <c r="G102" s="197" t="s">
        <v>106</v>
      </c>
      <c r="H102" s="198">
        <v>2648.5</v>
      </c>
      <c r="I102" s="199"/>
      <c r="J102" s="200">
        <f>ROUND(I102*H102,2)</f>
        <v>0</v>
      </c>
      <c r="K102" s="196" t="s">
        <v>185</v>
      </c>
      <c r="L102" s="60"/>
      <c r="M102" s="201" t="s">
        <v>22</v>
      </c>
      <c r="N102" s="202" t="s">
        <v>44</v>
      </c>
      <c r="O102" s="41"/>
      <c r="P102" s="203">
        <f>O102*H102</f>
        <v>0</v>
      </c>
      <c r="Q102" s="203">
        <v>5.0000000000000002E-5</v>
      </c>
      <c r="R102" s="203">
        <f>Q102*H102</f>
        <v>0.13242500000000001</v>
      </c>
      <c r="S102" s="203">
        <v>0.128</v>
      </c>
      <c r="T102" s="204">
        <f>S102*H102</f>
        <v>339.00799999999998</v>
      </c>
      <c r="AR102" s="23" t="s">
        <v>186</v>
      </c>
      <c r="AT102" s="23" t="s">
        <v>182</v>
      </c>
      <c r="AU102" s="23" t="s">
        <v>82</v>
      </c>
      <c r="AY102" s="23" t="s">
        <v>180</v>
      </c>
      <c r="BE102" s="205">
        <f>IF(N102="základní",J102,0)</f>
        <v>0</v>
      </c>
      <c r="BF102" s="205">
        <f>IF(N102="snížená",J102,0)</f>
        <v>0</v>
      </c>
      <c r="BG102" s="205">
        <f>IF(N102="zákl. přenesená",J102,0)</f>
        <v>0</v>
      </c>
      <c r="BH102" s="205">
        <f>IF(N102="sníž. přenesená",J102,0)</f>
        <v>0</v>
      </c>
      <c r="BI102" s="205">
        <f>IF(N102="nulová",J102,0)</f>
        <v>0</v>
      </c>
      <c r="BJ102" s="23" t="s">
        <v>24</v>
      </c>
      <c r="BK102" s="205">
        <f>ROUND(I102*H102,2)</f>
        <v>0</v>
      </c>
      <c r="BL102" s="23" t="s">
        <v>186</v>
      </c>
      <c r="BM102" s="23" t="s">
        <v>210</v>
      </c>
    </row>
    <row r="103" spans="2:65" s="12" customFormat="1" ht="13.5">
      <c r="B103" s="220"/>
      <c r="C103" s="221"/>
      <c r="D103" s="206" t="s">
        <v>190</v>
      </c>
      <c r="E103" s="222" t="s">
        <v>22</v>
      </c>
      <c r="F103" s="223" t="s">
        <v>205</v>
      </c>
      <c r="G103" s="221"/>
      <c r="H103" s="224">
        <v>2318.5</v>
      </c>
      <c r="I103" s="225"/>
      <c r="J103" s="221"/>
      <c r="K103" s="221"/>
      <c r="L103" s="226"/>
      <c r="M103" s="227"/>
      <c r="N103" s="228"/>
      <c r="O103" s="228"/>
      <c r="P103" s="228"/>
      <c r="Q103" s="228"/>
      <c r="R103" s="228"/>
      <c r="S103" s="228"/>
      <c r="T103" s="229"/>
      <c r="AT103" s="230" t="s">
        <v>190</v>
      </c>
      <c r="AU103" s="230" t="s">
        <v>82</v>
      </c>
      <c r="AV103" s="12" t="s">
        <v>82</v>
      </c>
      <c r="AW103" s="12" t="s">
        <v>37</v>
      </c>
      <c r="AX103" s="12" t="s">
        <v>73</v>
      </c>
      <c r="AY103" s="230" t="s">
        <v>180</v>
      </c>
    </row>
    <row r="104" spans="2:65" s="12" customFormat="1" ht="13.5">
      <c r="B104" s="220"/>
      <c r="C104" s="221"/>
      <c r="D104" s="206" t="s">
        <v>190</v>
      </c>
      <c r="E104" s="222" t="s">
        <v>22</v>
      </c>
      <c r="F104" s="223" t="s">
        <v>206</v>
      </c>
      <c r="G104" s="221"/>
      <c r="H104" s="224">
        <v>330</v>
      </c>
      <c r="I104" s="225"/>
      <c r="J104" s="221"/>
      <c r="K104" s="221"/>
      <c r="L104" s="226"/>
      <c r="M104" s="227"/>
      <c r="N104" s="228"/>
      <c r="O104" s="228"/>
      <c r="P104" s="228"/>
      <c r="Q104" s="228"/>
      <c r="R104" s="228"/>
      <c r="S104" s="228"/>
      <c r="T104" s="229"/>
      <c r="AT104" s="230" t="s">
        <v>190</v>
      </c>
      <c r="AU104" s="230" t="s">
        <v>82</v>
      </c>
      <c r="AV104" s="12" t="s">
        <v>82</v>
      </c>
      <c r="AW104" s="12" t="s">
        <v>37</v>
      </c>
      <c r="AX104" s="12" t="s">
        <v>73</v>
      </c>
      <c r="AY104" s="230" t="s">
        <v>180</v>
      </c>
    </row>
    <row r="105" spans="2:65" s="13" customFormat="1" ht="13.5">
      <c r="B105" s="231"/>
      <c r="C105" s="232"/>
      <c r="D105" s="233" t="s">
        <v>190</v>
      </c>
      <c r="E105" s="234" t="s">
        <v>112</v>
      </c>
      <c r="F105" s="235" t="s">
        <v>195</v>
      </c>
      <c r="G105" s="232"/>
      <c r="H105" s="236">
        <v>2648.5</v>
      </c>
      <c r="I105" s="237"/>
      <c r="J105" s="232"/>
      <c r="K105" s="232"/>
      <c r="L105" s="238"/>
      <c r="M105" s="239"/>
      <c r="N105" s="240"/>
      <c r="O105" s="240"/>
      <c r="P105" s="240"/>
      <c r="Q105" s="240"/>
      <c r="R105" s="240"/>
      <c r="S105" s="240"/>
      <c r="T105" s="241"/>
      <c r="AT105" s="242" t="s">
        <v>190</v>
      </c>
      <c r="AU105" s="242" t="s">
        <v>82</v>
      </c>
      <c r="AV105" s="13" t="s">
        <v>186</v>
      </c>
      <c r="AW105" s="13" t="s">
        <v>37</v>
      </c>
      <c r="AX105" s="13" t="s">
        <v>24</v>
      </c>
      <c r="AY105" s="242" t="s">
        <v>180</v>
      </c>
    </row>
    <row r="106" spans="2:65" s="1" customFormat="1" ht="31.5" customHeight="1">
      <c r="B106" s="40"/>
      <c r="C106" s="194" t="s">
        <v>211</v>
      </c>
      <c r="D106" s="194" t="s">
        <v>182</v>
      </c>
      <c r="E106" s="195" t="s">
        <v>212</v>
      </c>
      <c r="F106" s="196" t="s">
        <v>213</v>
      </c>
      <c r="G106" s="197" t="s">
        <v>214</v>
      </c>
      <c r="H106" s="198">
        <v>1862</v>
      </c>
      <c r="I106" s="199"/>
      <c r="J106" s="200">
        <f>ROUND(I106*H106,2)</f>
        <v>0</v>
      </c>
      <c r="K106" s="196" t="s">
        <v>185</v>
      </c>
      <c r="L106" s="60"/>
      <c r="M106" s="201" t="s">
        <v>22</v>
      </c>
      <c r="N106" s="202" t="s">
        <v>44</v>
      </c>
      <c r="O106" s="41"/>
      <c r="P106" s="203">
        <f>O106*H106</f>
        <v>0</v>
      </c>
      <c r="Q106" s="203">
        <v>0</v>
      </c>
      <c r="R106" s="203">
        <f>Q106*H106</f>
        <v>0</v>
      </c>
      <c r="S106" s="203">
        <v>0.20499999999999999</v>
      </c>
      <c r="T106" s="204">
        <f>S106*H106</f>
        <v>381.71</v>
      </c>
      <c r="AR106" s="23" t="s">
        <v>186</v>
      </c>
      <c r="AT106" s="23" t="s">
        <v>182</v>
      </c>
      <c r="AU106" s="23" t="s">
        <v>82</v>
      </c>
      <c r="AY106" s="23" t="s">
        <v>180</v>
      </c>
      <c r="BE106" s="205">
        <f>IF(N106="základní",J106,0)</f>
        <v>0</v>
      </c>
      <c r="BF106" s="205">
        <f>IF(N106="snížená",J106,0)</f>
        <v>0</v>
      </c>
      <c r="BG106" s="205">
        <f>IF(N106="zákl. přenesená",J106,0)</f>
        <v>0</v>
      </c>
      <c r="BH106" s="205">
        <f>IF(N106="sníž. přenesená",J106,0)</f>
        <v>0</v>
      </c>
      <c r="BI106" s="205">
        <f>IF(N106="nulová",J106,0)</f>
        <v>0</v>
      </c>
      <c r="BJ106" s="23" t="s">
        <v>24</v>
      </c>
      <c r="BK106" s="205">
        <f>ROUND(I106*H106,2)</f>
        <v>0</v>
      </c>
      <c r="BL106" s="23" t="s">
        <v>186</v>
      </c>
      <c r="BM106" s="23" t="s">
        <v>215</v>
      </c>
    </row>
    <row r="107" spans="2:65" s="11" customFormat="1" ht="13.5">
      <c r="B107" s="209"/>
      <c r="C107" s="210"/>
      <c r="D107" s="206" t="s">
        <v>190</v>
      </c>
      <c r="E107" s="211" t="s">
        <v>22</v>
      </c>
      <c r="F107" s="212" t="s">
        <v>216</v>
      </c>
      <c r="G107" s="210"/>
      <c r="H107" s="213" t="s">
        <v>22</v>
      </c>
      <c r="I107" s="214"/>
      <c r="J107" s="210"/>
      <c r="K107" s="210"/>
      <c r="L107" s="215"/>
      <c r="M107" s="216"/>
      <c r="N107" s="217"/>
      <c r="O107" s="217"/>
      <c r="P107" s="217"/>
      <c r="Q107" s="217"/>
      <c r="R107" s="217"/>
      <c r="S107" s="217"/>
      <c r="T107" s="218"/>
      <c r="AT107" s="219" t="s">
        <v>190</v>
      </c>
      <c r="AU107" s="219" t="s">
        <v>82</v>
      </c>
      <c r="AV107" s="11" t="s">
        <v>24</v>
      </c>
      <c r="AW107" s="11" t="s">
        <v>37</v>
      </c>
      <c r="AX107" s="11" t="s">
        <v>73</v>
      </c>
      <c r="AY107" s="219" t="s">
        <v>180</v>
      </c>
    </row>
    <row r="108" spans="2:65" s="11" customFormat="1" ht="13.5">
      <c r="B108" s="209"/>
      <c r="C108" s="210"/>
      <c r="D108" s="206" t="s">
        <v>190</v>
      </c>
      <c r="E108" s="211" t="s">
        <v>22</v>
      </c>
      <c r="F108" s="212" t="s">
        <v>217</v>
      </c>
      <c r="G108" s="210"/>
      <c r="H108" s="213" t="s">
        <v>22</v>
      </c>
      <c r="I108" s="214"/>
      <c r="J108" s="210"/>
      <c r="K108" s="210"/>
      <c r="L108" s="215"/>
      <c r="M108" s="216"/>
      <c r="N108" s="217"/>
      <c r="O108" s="217"/>
      <c r="P108" s="217"/>
      <c r="Q108" s="217"/>
      <c r="R108" s="217"/>
      <c r="S108" s="217"/>
      <c r="T108" s="218"/>
      <c r="AT108" s="219" t="s">
        <v>190</v>
      </c>
      <c r="AU108" s="219" t="s">
        <v>82</v>
      </c>
      <c r="AV108" s="11" t="s">
        <v>24</v>
      </c>
      <c r="AW108" s="11" t="s">
        <v>37</v>
      </c>
      <c r="AX108" s="11" t="s">
        <v>73</v>
      </c>
      <c r="AY108" s="219" t="s">
        <v>180</v>
      </c>
    </row>
    <row r="109" spans="2:65" s="12" customFormat="1" ht="13.5">
      <c r="B109" s="220"/>
      <c r="C109" s="221"/>
      <c r="D109" s="206" t="s">
        <v>190</v>
      </c>
      <c r="E109" s="222" t="s">
        <v>22</v>
      </c>
      <c r="F109" s="223" t="s">
        <v>218</v>
      </c>
      <c r="G109" s="221"/>
      <c r="H109" s="224">
        <v>1271</v>
      </c>
      <c r="I109" s="225"/>
      <c r="J109" s="221"/>
      <c r="K109" s="221"/>
      <c r="L109" s="226"/>
      <c r="M109" s="227"/>
      <c r="N109" s="228"/>
      <c r="O109" s="228"/>
      <c r="P109" s="228"/>
      <c r="Q109" s="228"/>
      <c r="R109" s="228"/>
      <c r="S109" s="228"/>
      <c r="T109" s="229"/>
      <c r="AT109" s="230" t="s">
        <v>190</v>
      </c>
      <c r="AU109" s="230" t="s">
        <v>82</v>
      </c>
      <c r="AV109" s="12" t="s">
        <v>82</v>
      </c>
      <c r="AW109" s="12" t="s">
        <v>37</v>
      </c>
      <c r="AX109" s="12" t="s">
        <v>73</v>
      </c>
      <c r="AY109" s="230" t="s">
        <v>180</v>
      </c>
    </row>
    <row r="110" spans="2:65" s="11" customFormat="1" ht="13.5">
      <c r="B110" s="209"/>
      <c r="C110" s="210"/>
      <c r="D110" s="206" t="s">
        <v>190</v>
      </c>
      <c r="E110" s="211" t="s">
        <v>22</v>
      </c>
      <c r="F110" s="212" t="s">
        <v>219</v>
      </c>
      <c r="G110" s="210"/>
      <c r="H110" s="213" t="s">
        <v>22</v>
      </c>
      <c r="I110" s="214"/>
      <c r="J110" s="210"/>
      <c r="K110" s="210"/>
      <c r="L110" s="215"/>
      <c r="M110" s="216"/>
      <c r="N110" s="217"/>
      <c r="O110" s="217"/>
      <c r="P110" s="217"/>
      <c r="Q110" s="217"/>
      <c r="R110" s="217"/>
      <c r="S110" s="217"/>
      <c r="T110" s="218"/>
      <c r="AT110" s="219" t="s">
        <v>190</v>
      </c>
      <c r="AU110" s="219" t="s">
        <v>82</v>
      </c>
      <c r="AV110" s="11" t="s">
        <v>24</v>
      </c>
      <c r="AW110" s="11" t="s">
        <v>37</v>
      </c>
      <c r="AX110" s="11" t="s">
        <v>73</v>
      </c>
      <c r="AY110" s="219" t="s">
        <v>180</v>
      </c>
    </row>
    <row r="111" spans="2:65" s="11" customFormat="1" ht="13.5">
      <c r="B111" s="209"/>
      <c r="C111" s="210"/>
      <c r="D111" s="206" t="s">
        <v>190</v>
      </c>
      <c r="E111" s="211" t="s">
        <v>22</v>
      </c>
      <c r="F111" s="212" t="s">
        <v>220</v>
      </c>
      <c r="G111" s="210"/>
      <c r="H111" s="213" t="s">
        <v>22</v>
      </c>
      <c r="I111" s="214"/>
      <c r="J111" s="210"/>
      <c r="K111" s="210"/>
      <c r="L111" s="215"/>
      <c r="M111" s="216"/>
      <c r="N111" s="217"/>
      <c r="O111" s="217"/>
      <c r="P111" s="217"/>
      <c r="Q111" s="217"/>
      <c r="R111" s="217"/>
      <c r="S111" s="217"/>
      <c r="T111" s="218"/>
      <c r="AT111" s="219" t="s">
        <v>190</v>
      </c>
      <c r="AU111" s="219" t="s">
        <v>82</v>
      </c>
      <c r="AV111" s="11" t="s">
        <v>24</v>
      </c>
      <c r="AW111" s="11" t="s">
        <v>37</v>
      </c>
      <c r="AX111" s="11" t="s">
        <v>73</v>
      </c>
      <c r="AY111" s="219" t="s">
        <v>180</v>
      </c>
    </row>
    <row r="112" spans="2:65" s="12" customFormat="1" ht="13.5">
      <c r="B112" s="220"/>
      <c r="C112" s="221"/>
      <c r="D112" s="206" t="s">
        <v>190</v>
      </c>
      <c r="E112" s="222" t="s">
        <v>22</v>
      </c>
      <c r="F112" s="223" t="s">
        <v>221</v>
      </c>
      <c r="G112" s="221"/>
      <c r="H112" s="224">
        <v>186</v>
      </c>
      <c r="I112" s="225"/>
      <c r="J112" s="221"/>
      <c r="K112" s="221"/>
      <c r="L112" s="226"/>
      <c r="M112" s="227"/>
      <c r="N112" s="228"/>
      <c r="O112" s="228"/>
      <c r="P112" s="228"/>
      <c r="Q112" s="228"/>
      <c r="R112" s="228"/>
      <c r="S112" s="228"/>
      <c r="T112" s="229"/>
      <c r="AT112" s="230" t="s">
        <v>190</v>
      </c>
      <c r="AU112" s="230" t="s">
        <v>82</v>
      </c>
      <c r="AV112" s="12" t="s">
        <v>82</v>
      </c>
      <c r="AW112" s="12" t="s">
        <v>37</v>
      </c>
      <c r="AX112" s="12" t="s">
        <v>73</v>
      </c>
      <c r="AY112" s="230" t="s">
        <v>180</v>
      </c>
    </row>
    <row r="113" spans="2:65" s="11" customFormat="1" ht="13.5">
      <c r="B113" s="209"/>
      <c r="C113" s="210"/>
      <c r="D113" s="206" t="s">
        <v>190</v>
      </c>
      <c r="E113" s="211" t="s">
        <v>22</v>
      </c>
      <c r="F113" s="212" t="s">
        <v>222</v>
      </c>
      <c r="G113" s="210"/>
      <c r="H113" s="213" t="s">
        <v>22</v>
      </c>
      <c r="I113" s="214"/>
      <c r="J113" s="210"/>
      <c r="K113" s="210"/>
      <c r="L113" s="215"/>
      <c r="M113" s="216"/>
      <c r="N113" s="217"/>
      <c r="O113" s="217"/>
      <c r="P113" s="217"/>
      <c r="Q113" s="217"/>
      <c r="R113" s="217"/>
      <c r="S113" s="217"/>
      <c r="T113" s="218"/>
      <c r="AT113" s="219" t="s">
        <v>190</v>
      </c>
      <c r="AU113" s="219" t="s">
        <v>82</v>
      </c>
      <c r="AV113" s="11" t="s">
        <v>24</v>
      </c>
      <c r="AW113" s="11" t="s">
        <v>37</v>
      </c>
      <c r="AX113" s="11" t="s">
        <v>73</v>
      </c>
      <c r="AY113" s="219" t="s">
        <v>180</v>
      </c>
    </row>
    <row r="114" spans="2:65" s="12" customFormat="1" ht="13.5">
      <c r="B114" s="220"/>
      <c r="C114" s="221"/>
      <c r="D114" s="206" t="s">
        <v>190</v>
      </c>
      <c r="E114" s="222" t="s">
        <v>22</v>
      </c>
      <c r="F114" s="223" t="s">
        <v>223</v>
      </c>
      <c r="G114" s="221"/>
      <c r="H114" s="224">
        <v>110</v>
      </c>
      <c r="I114" s="225"/>
      <c r="J114" s="221"/>
      <c r="K114" s="221"/>
      <c r="L114" s="226"/>
      <c r="M114" s="227"/>
      <c r="N114" s="228"/>
      <c r="O114" s="228"/>
      <c r="P114" s="228"/>
      <c r="Q114" s="228"/>
      <c r="R114" s="228"/>
      <c r="S114" s="228"/>
      <c r="T114" s="229"/>
      <c r="AT114" s="230" t="s">
        <v>190</v>
      </c>
      <c r="AU114" s="230" t="s">
        <v>82</v>
      </c>
      <c r="AV114" s="12" t="s">
        <v>82</v>
      </c>
      <c r="AW114" s="12" t="s">
        <v>37</v>
      </c>
      <c r="AX114" s="12" t="s">
        <v>73</v>
      </c>
      <c r="AY114" s="230" t="s">
        <v>180</v>
      </c>
    </row>
    <row r="115" spans="2:65" s="11" customFormat="1" ht="13.5">
      <c r="B115" s="209"/>
      <c r="C115" s="210"/>
      <c r="D115" s="206" t="s">
        <v>190</v>
      </c>
      <c r="E115" s="211" t="s">
        <v>22</v>
      </c>
      <c r="F115" s="212" t="s">
        <v>224</v>
      </c>
      <c r="G115" s="210"/>
      <c r="H115" s="213" t="s">
        <v>22</v>
      </c>
      <c r="I115" s="214"/>
      <c r="J115" s="210"/>
      <c r="K115" s="210"/>
      <c r="L115" s="215"/>
      <c r="M115" s="216"/>
      <c r="N115" s="217"/>
      <c r="O115" s="217"/>
      <c r="P115" s="217"/>
      <c r="Q115" s="217"/>
      <c r="R115" s="217"/>
      <c r="S115" s="217"/>
      <c r="T115" s="218"/>
      <c r="AT115" s="219" t="s">
        <v>190</v>
      </c>
      <c r="AU115" s="219" t="s">
        <v>82</v>
      </c>
      <c r="AV115" s="11" t="s">
        <v>24</v>
      </c>
      <c r="AW115" s="11" t="s">
        <v>37</v>
      </c>
      <c r="AX115" s="11" t="s">
        <v>73</v>
      </c>
      <c r="AY115" s="219" t="s">
        <v>180</v>
      </c>
    </row>
    <row r="116" spans="2:65" s="12" customFormat="1" ht="13.5">
      <c r="B116" s="220"/>
      <c r="C116" s="221"/>
      <c r="D116" s="206" t="s">
        <v>190</v>
      </c>
      <c r="E116" s="222" t="s">
        <v>22</v>
      </c>
      <c r="F116" s="223" t="s">
        <v>225</v>
      </c>
      <c r="G116" s="221"/>
      <c r="H116" s="224">
        <v>295</v>
      </c>
      <c r="I116" s="225"/>
      <c r="J116" s="221"/>
      <c r="K116" s="221"/>
      <c r="L116" s="226"/>
      <c r="M116" s="227"/>
      <c r="N116" s="228"/>
      <c r="O116" s="228"/>
      <c r="P116" s="228"/>
      <c r="Q116" s="228"/>
      <c r="R116" s="228"/>
      <c r="S116" s="228"/>
      <c r="T116" s="229"/>
      <c r="AT116" s="230" t="s">
        <v>190</v>
      </c>
      <c r="AU116" s="230" t="s">
        <v>82</v>
      </c>
      <c r="AV116" s="12" t="s">
        <v>82</v>
      </c>
      <c r="AW116" s="12" t="s">
        <v>37</v>
      </c>
      <c r="AX116" s="12" t="s">
        <v>73</v>
      </c>
      <c r="AY116" s="230" t="s">
        <v>180</v>
      </c>
    </row>
    <row r="117" spans="2:65" s="13" customFormat="1" ht="13.5">
      <c r="B117" s="231"/>
      <c r="C117" s="232"/>
      <c r="D117" s="233" t="s">
        <v>190</v>
      </c>
      <c r="E117" s="234" t="s">
        <v>102</v>
      </c>
      <c r="F117" s="235" t="s">
        <v>195</v>
      </c>
      <c r="G117" s="232"/>
      <c r="H117" s="236">
        <v>1862</v>
      </c>
      <c r="I117" s="237"/>
      <c r="J117" s="232"/>
      <c r="K117" s="232"/>
      <c r="L117" s="238"/>
      <c r="M117" s="239"/>
      <c r="N117" s="240"/>
      <c r="O117" s="240"/>
      <c r="P117" s="240"/>
      <c r="Q117" s="240"/>
      <c r="R117" s="240"/>
      <c r="S117" s="240"/>
      <c r="T117" s="241"/>
      <c r="AT117" s="242" t="s">
        <v>190</v>
      </c>
      <c r="AU117" s="242" t="s">
        <v>82</v>
      </c>
      <c r="AV117" s="13" t="s">
        <v>186</v>
      </c>
      <c r="AW117" s="13" t="s">
        <v>37</v>
      </c>
      <c r="AX117" s="13" t="s">
        <v>24</v>
      </c>
      <c r="AY117" s="242" t="s">
        <v>180</v>
      </c>
    </row>
    <row r="118" spans="2:65" s="1" customFormat="1" ht="22.5" customHeight="1">
      <c r="B118" s="40"/>
      <c r="C118" s="194" t="s">
        <v>226</v>
      </c>
      <c r="D118" s="194" t="s">
        <v>182</v>
      </c>
      <c r="E118" s="195" t="s">
        <v>227</v>
      </c>
      <c r="F118" s="196" t="s">
        <v>228</v>
      </c>
      <c r="G118" s="197" t="s">
        <v>123</v>
      </c>
      <c r="H118" s="198">
        <v>45.5</v>
      </c>
      <c r="I118" s="199"/>
      <c r="J118" s="200">
        <f>ROUND(I118*H118,2)</f>
        <v>0</v>
      </c>
      <c r="K118" s="196" t="s">
        <v>22</v>
      </c>
      <c r="L118" s="60"/>
      <c r="M118" s="201" t="s">
        <v>22</v>
      </c>
      <c r="N118" s="202" t="s">
        <v>44</v>
      </c>
      <c r="O118" s="41"/>
      <c r="P118" s="203">
        <f>O118*H118</f>
        <v>0</v>
      </c>
      <c r="Q118" s="203">
        <v>0</v>
      </c>
      <c r="R118" s="203">
        <f>Q118*H118</f>
        <v>0</v>
      </c>
      <c r="S118" s="203">
        <v>0</v>
      </c>
      <c r="T118" s="204">
        <f>S118*H118</f>
        <v>0</v>
      </c>
      <c r="AR118" s="23" t="s">
        <v>186</v>
      </c>
      <c r="AT118" s="23" t="s">
        <v>182</v>
      </c>
      <c r="AU118" s="23" t="s">
        <v>82</v>
      </c>
      <c r="AY118" s="23" t="s">
        <v>180</v>
      </c>
      <c r="BE118" s="205">
        <f>IF(N118="základní",J118,0)</f>
        <v>0</v>
      </c>
      <c r="BF118" s="205">
        <f>IF(N118="snížená",J118,0)</f>
        <v>0</v>
      </c>
      <c r="BG118" s="205">
        <f>IF(N118="zákl. přenesená",J118,0)</f>
        <v>0</v>
      </c>
      <c r="BH118" s="205">
        <f>IF(N118="sníž. přenesená",J118,0)</f>
        <v>0</v>
      </c>
      <c r="BI118" s="205">
        <f>IF(N118="nulová",J118,0)</f>
        <v>0</v>
      </c>
      <c r="BJ118" s="23" t="s">
        <v>24</v>
      </c>
      <c r="BK118" s="205">
        <f>ROUND(I118*H118,2)</f>
        <v>0</v>
      </c>
      <c r="BL118" s="23" t="s">
        <v>186</v>
      </c>
      <c r="BM118" s="23" t="s">
        <v>229</v>
      </c>
    </row>
    <row r="119" spans="2:65" s="11" customFormat="1" ht="13.5">
      <c r="B119" s="209"/>
      <c r="C119" s="210"/>
      <c r="D119" s="206" t="s">
        <v>190</v>
      </c>
      <c r="E119" s="211" t="s">
        <v>22</v>
      </c>
      <c r="F119" s="212" t="s">
        <v>230</v>
      </c>
      <c r="G119" s="210"/>
      <c r="H119" s="213" t="s">
        <v>22</v>
      </c>
      <c r="I119" s="214"/>
      <c r="J119" s="210"/>
      <c r="K119" s="210"/>
      <c r="L119" s="215"/>
      <c r="M119" s="216"/>
      <c r="N119" s="217"/>
      <c r="O119" s="217"/>
      <c r="P119" s="217"/>
      <c r="Q119" s="217"/>
      <c r="R119" s="217"/>
      <c r="S119" s="217"/>
      <c r="T119" s="218"/>
      <c r="AT119" s="219" t="s">
        <v>190</v>
      </c>
      <c r="AU119" s="219" t="s">
        <v>82</v>
      </c>
      <c r="AV119" s="11" t="s">
        <v>24</v>
      </c>
      <c r="AW119" s="11" t="s">
        <v>37</v>
      </c>
      <c r="AX119" s="11" t="s">
        <v>73</v>
      </c>
      <c r="AY119" s="219" t="s">
        <v>180</v>
      </c>
    </row>
    <row r="120" spans="2:65" s="12" customFormat="1" ht="13.5">
      <c r="B120" s="220"/>
      <c r="C120" s="221"/>
      <c r="D120" s="206" t="s">
        <v>190</v>
      </c>
      <c r="E120" s="222" t="s">
        <v>22</v>
      </c>
      <c r="F120" s="223" t="s">
        <v>231</v>
      </c>
      <c r="G120" s="221"/>
      <c r="H120" s="224">
        <v>22.5</v>
      </c>
      <c r="I120" s="225"/>
      <c r="J120" s="221"/>
      <c r="K120" s="221"/>
      <c r="L120" s="226"/>
      <c r="M120" s="227"/>
      <c r="N120" s="228"/>
      <c r="O120" s="228"/>
      <c r="P120" s="228"/>
      <c r="Q120" s="228"/>
      <c r="R120" s="228"/>
      <c r="S120" s="228"/>
      <c r="T120" s="229"/>
      <c r="AT120" s="230" t="s">
        <v>190</v>
      </c>
      <c r="AU120" s="230" t="s">
        <v>82</v>
      </c>
      <c r="AV120" s="12" t="s">
        <v>82</v>
      </c>
      <c r="AW120" s="12" t="s">
        <v>37</v>
      </c>
      <c r="AX120" s="12" t="s">
        <v>73</v>
      </c>
      <c r="AY120" s="230" t="s">
        <v>180</v>
      </c>
    </row>
    <row r="121" spans="2:65" s="12" customFormat="1" ht="13.5">
      <c r="B121" s="220"/>
      <c r="C121" s="221"/>
      <c r="D121" s="206" t="s">
        <v>190</v>
      </c>
      <c r="E121" s="222" t="s">
        <v>22</v>
      </c>
      <c r="F121" s="223" t="s">
        <v>232</v>
      </c>
      <c r="G121" s="221"/>
      <c r="H121" s="224">
        <v>23</v>
      </c>
      <c r="I121" s="225"/>
      <c r="J121" s="221"/>
      <c r="K121" s="221"/>
      <c r="L121" s="226"/>
      <c r="M121" s="227"/>
      <c r="N121" s="228"/>
      <c r="O121" s="228"/>
      <c r="P121" s="228"/>
      <c r="Q121" s="228"/>
      <c r="R121" s="228"/>
      <c r="S121" s="228"/>
      <c r="T121" s="229"/>
      <c r="AT121" s="230" t="s">
        <v>190</v>
      </c>
      <c r="AU121" s="230" t="s">
        <v>82</v>
      </c>
      <c r="AV121" s="12" t="s">
        <v>82</v>
      </c>
      <c r="AW121" s="12" t="s">
        <v>37</v>
      </c>
      <c r="AX121" s="12" t="s">
        <v>73</v>
      </c>
      <c r="AY121" s="230" t="s">
        <v>180</v>
      </c>
    </row>
    <row r="122" spans="2:65" s="13" customFormat="1" ht="13.5">
      <c r="B122" s="231"/>
      <c r="C122" s="232"/>
      <c r="D122" s="233" t="s">
        <v>190</v>
      </c>
      <c r="E122" s="234" t="s">
        <v>122</v>
      </c>
      <c r="F122" s="235" t="s">
        <v>195</v>
      </c>
      <c r="G122" s="232"/>
      <c r="H122" s="236">
        <v>45.5</v>
      </c>
      <c r="I122" s="237"/>
      <c r="J122" s="232"/>
      <c r="K122" s="232"/>
      <c r="L122" s="238"/>
      <c r="M122" s="239"/>
      <c r="N122" s="240"/>
      <c r="O122" s="240"/>
      <c r="P122" s="240"/>
      <c r="Q122" s="240"/>
      <c r="R122" s="240"/>
      <c r="S122" s="240"/>
      <c r="T122" s="241"/>
      <c r="AT122" s="242" t="s">
        <v>190</v>
      </c>
      <c r="AU122" s="242" t="s">
        <v>82</v>
      </c>
      <c r="AV122" s="13" t="s">
        <v>186</v>
      </c>
      <c r="AW122" s="13" t="s">
        <v>37</v>
      </c>
      <c r="AX122" s="13" t="s">
        <v>24</v>
      </c>
      <c r="AY122" s="242" t="s">
        <v>180</v>
      </c>
    </row>
    <row r="123" spans="2:65" s="1" customFormat="1" ht="22.5" customHeight="1">
      <c r="B123" s="40"/>
      <c r="C123" s="194" t="s">
        <v>151</v>
      </c>
      <c r="D123" s="194" t="s">
        <v>182</v>
      </c>
      <c r="E123" s="195" t="s">
        <v>233</v>
      </c>
      <c r="F123" s="196" t="s">
        <v>234</v>
      </c>
      <c r="G123" s="197" t="s">
        <v>123</v>
      </c>
      <c r="H123" s="198">
        <v>362.49400000000003</v>
      </c>
      <c r="I123" s="199"/>
      <c r="J123" s="200">
        <f>ROUND(I123*H123,2)</f>
        <v>0</v>
      </c>
      <c r="K123" s="196" t="s">
        <v>22</v>
      </c>
      <c r="L123" s="60"/>
      <c r="M123" s="201" t="s">
        <v>22</v>
      </c>
      <c r="N123" s="202" t="s">
        <v>44</v>
      </c>
      <c r="O123" s="41"/>
      <c r="P123" s="203">
        <f>O123*H123</f>
        <v>0</v>
      </c>
      <c r="Q123" s="203">
        <v>0</v>
      </c>
      <c r="R123" s="203">
        <f>Q123*H123</f>
        <v>0</v>
      </c>
      <c r="S123" s="203">
        <v>0</v>
      </c>
      <c r="T123" s="204">
        <f>S123*H123</f>
        <v>0</v>
      </c>
      <c r="AR123" s="23" t="s">
        <v>186</v>
      </c>
      <c r="AT123" s="23" t="s">
        <v>182</v>
      </c>
      <c r="AU123" s="23" t="s">
        <v>82</v>
      </c>
      <c r="AY123" s="23" t="s">
        <v>180</v>
      </c>
      <c r="BE123" s="205">
        <f>IF(N123="základní",J123,0)</f>
        <v>0</v>
      </c>
      <c r="BF123" s="205">
        <f>IF(N123="snížená",J123,0)</f>
        <v>0</v>
      </c>
      <c r="BG123" s="205">
        <f>IF(N123="zákl. přenesená",J123,0)</f>
        <v>0</v>
      </c>
      <c r="BH123" s="205">
        <f>IF(N123="sníž. přenesená",J123,0)</f>
        <v>0</v>
      </c>
      <c r="BI123" s="205">
        <f>IF(N123="nulová",J123,0)</f>
        <v>0</v>
      </c>
      <c r="BJ123" s="23" t="s">
        <v>24</v>
      </c>
      <c r="BK123" s="205">
        <f>ROUND(I123*H123,2)</f>
        <v>0</v>
      </c>
      <c r="BL123" s="23" t="s">
        <v>186</v>
      </c>
      <c r="BM123" s="23" t="s">
        <v>235</v>
      </c>
    </row>
    <row r="124" spans="2:65" s="11" customFormat="1" ht="13.5">
      <c r="B124" s="209"/>
      <c r="C124" s="210"/>
      <c r="D124" s="206" t="s">
        <v>190</v>
      </c>
      <c r="E124" s="211" t="s">
        <v>22</v>
      </c>
      <c r="F124" s="212" t="s">
        <v>236</v>
      </c>
      <c r="G124" s="210"/>
      <c r="H124" s="213" t="s">
        <v>22</v>
      </c>
      <c r="I124" s="214"/>
      <c r="J124" s="210"/>
      <c r="K124" s="210"/>
      <c r="L124" s="215"/>
      <c r="M124" s="216"/>
      <c r="N124" s="217"/>
      <c r="O124" s="217"/>
      <c r="P124" s="217"/>
      <c r="Q124" s="217"/>
      <c r="R124" s="217"/>
      <c r="S124" s="217"/>
      <c r="T124" s="218"/>
      <c r="AT124" s="219" t="s">
        <v>190</v>
      </c>
      <c r="AU124" s="219" t="s">
        <v>82</v>
      </c>
      <c r="AV124" s="11" t="s">
        <v>24</v>
      </c>
      <c r="AW124" s="11" t="s">
        <v>37</v>
      </c>
      <c r="AX124" s="11" t="s">
        <v>73</v>
      </c>
      <c r="AY124" s="219" t="s">
        <v>180</v>
      </c>
    </row>
    <row r="125" spans="2:65" s="12" customFormat="1" ht="27">
      <c r="B125" s="220"/>
      <c r="C125" s="221"/>
      <c r="D125" s="206" t="s">
        <v>190</v>
      </c>
      <c r="E125" s="222" t="s">
        <v>22</v>
      </c>
      <c r="F125" s="223" t="s">
        <v>237</v>
      </c>
      <c r="G125" s="221"/>
      <c r="H125" s="224">
        <v>18.135999999999999</v>
      </c>
      <c r="I125" s="225"/>
      <c r="J125" s="221"/>
      <c r="K125" s="221"/>
      <c r="L125" s="226"/>
      <c r="M125" s="227"/>
      <c r="N125" s="228"/>
      <c r="O125" s="228"/>
      <c r="P125" s="228"/>
      <c r="Q125" s="228"/>
      <c r="R125" s="228"/>
      <c r="S125" s="228"/>
      <c r="T125" s="229"/>
      <c r="AT125" s="230" t="s">
        <v>190</v>
      </c>
      <c r="AU125" s="230" t="s">
        <v>82</v>
      </c>
      <c r="AV125" s="12" t="s">
        <v>82</v>
      </c>
      <c r="AW125" s="12" t="s">
        <v>37</v>
      </c>
      <c r="AX125" s="12" t="s">
        <v>73</v>
      </c>
      <c r="AY125" s="230" t="s">
        <v>180</v>
      </c>
    </row>
    <row r="126" spans="2:65" s="12" customFormat="1" ht="27">
      <c r="B126" s="220"/>
      <c r="C126" s="221"/>
      <c r="D126" s="206" t="s">
        <v>190</v>
      </c>
      <c r="E126" s="222" t="s">
        <v>22</v>
      </c>
      <c r="F126" s="223" t="s">
        <v>238</v>
      </c>
      <c r="G126" s="221"/>
      <c r="H126" s="224">
        <v>16.87</v>
      </c>
      <c r="I126" s="225"/>
      <c r="J126" s="221"/>
      <c r="K126" s="221"/>
      <c r="L126" s="226"/>
      <c r="M126" s="227"/>
      <c r="N126" s="228"/>
      <c r="O126" s="228"/>
      <c r="P126" s="228"/>
      <c r="Q126" s="228"/>
      <c r="R126" s="228"/>
      <c r="S126" s="228"/>
      <c r="T126" s="229"/>
      <c r="AT126" s="230" t="s">
        <v>190</v>
      </c>
      <c r="AU126" s="230" t="s">
        <v>82</v>
      </c>
      <c r="AV126" s="12" t="s">
        <v>82</v>
      </c>
      <c r="AW126" s="12" t="s">
        <v>37</v>
      </c>
      <c r="AX126" s="12" t="s">
        <v>73</v>
      </c>
      <c r="AY126" s="230" t="s">
        <v>180</v>
      </c>
    </row>
    <row r="127" spans="2:65" s="12" customFormat="1" ht="13.5">
      <c r="B127" s="220"/>
      <c r="C127" s="221"/>
      <c r="D127" s="206" t="s">
        <v>190</v>
      </c>
      <c r="E127" s="222" t="s">
        <v>22</v>
      </c>
      <c r="F127" s="223" t="s">
        <v>239</v>
      </c>
      <c r="G127" s="221"/>
      <c r="H127" s="224">
        <v>6.048</v>
      </c>
      <c r="I127" s="225"/>
      <c r="J127" s="221"/>
      <c r="K127" s="221"/>
      <c r="L127" s="226"/>
      <c r="M127" s="227"/>
      <c r="N127" s="228"/>
      <c r="O127" s="228"/>
      <c r="P127" s="228"/>
      <c r="Q127" s="228"/>
      <c r="R127" s="228"/>
      <c r="S127" s="228"/>
      <c r="T127" s="229"/>
      <c r="AT127" s="230" t="s">
        <v>190</v>
      </c>
      <c r="AU127" s="230" t="s">
        <v>82</v>
      </c>
      <c r="AV127" s="12" t="s">
        <v>82</v>
      </c>
      <c r="AW127" s="12" t="s">
        <v>37</v>
      </c>
      <c r="AX127" s="12" t="s">
        <v>73</v>
      </c>
      <c r="AY127" s="230" t="s">
        <v>180</v>
      </c>
    </row>
    <row r="128" spans="2:65" s="12" customFormat="1" ht="13.5">
      <c r="B128" s="220"/>
      <c r="C128" s="221"/>
      <c r="D128" s="206" t="s">
        <v>190</v>
      </c>
      <c r="E128" s="222" t="s">
        <v>22</v>
      </c>
      <c r="F128" s="223" t="s">
        <v>240</v>
      </c>
      <c r="G128" s="221"/>
      <c r="H128" s="224">
        <v>16.87</v>
      </c>
      <c r="I128" s="225"/>
      <c r="J128" s="221"/>
      <c r="K128" s="221"/>
      <c r="L128" s="226"/>
      <c r="M128" s="227"/>
      <c r="N128" s="228"/>
      <c r="O128" s="228"/>
      <c r="P128" s="228"/>
      <c r="Q128" s="228"/>
      <c r="R128" s="228"/>
      <c r="S128" s="228"/>
      <c r="T128" s="229"/>
      <c r="AT128" s="230" t="s">
        <v>190</v>
      </c>
      <c r="AU128" s="230" t="s">
        <v>82</v>
      </c>
      <c r="AV128" s="12" t="s">
        <v>82</v>
      </c>
      <c r="AW128" s="12" t="s">
        <v>37</v>
      </c>
      <c r="AX128" s="12" t="s">
        <v>73</v>
      </c>
      <c r="AY128" s="230" t="s">
        <v>180</v>
      </c>
    </row>
    <row r="129" spans="2:51" s="12" customFormat="1" ht="13.5">
      <c r="B129" s="220"/>
      <c r="C129" s="221"/>
      <c r="D129" s="206" t="s">
        <v>190</v>
      </c>
      <c r="E129" s="222" t="s">
        <v>22</v>
      </c>
      <c r="F129" s="223" t="s">
        <v>241</v>
      </c>
      <c r="G129" s="221"/>
      <c r="H129" s="224">
        <v>19.905999999999999</v>
      </c>
      <c r="I129" s="225"/>
      <c r="J129" s="221"/>
      <c r="K129" s="221"/>
      <c r="L129" s="226"/>
      <c r="M129" s="227"/>
      <c r="N129" s="228"/>
      <c r="O129" s="228"/>
      <c r="P129" s="228"/>
      <c r="Q129" s="228"/>
      <c r="R129" s="228"/>
      <c r="S129" s="228"/>
      <c r="T129" s="229"/>
      <c r="AT129" s="230" t="s">
        <v>190</v>
      </c>
      <c r="AU129" s="230" t="s">
        <v>82</v>
      </c>
      <c r="AV129" s="12" t="s">
        <v>82</v>
      </c>
      <c r="AW129" s="12" t="s">
        <v>37</v>
      </c>
      <c r="AX129" s="12" t="s">
        <v>73</v>
      </c>
      <c r="AY129" s="230" t="s">
        <v>180</v>
      </c>
    </row>
    <row r="130" spans="2:51" s="11" customFormat="1" ht="13.5">
      <c r="B130" s="209"/>
      <c r="C130" s="210"/>
      <c r="D130" s="206" t="s">
        <v>190</v>
      </c>
      <c r="E130" s="211" t="s">
        <v>22</v>
      </c>
      <c r="F130" s="212" t="s">
        <v>242</v>
      </c>
      <c r="G130" s="210"/>
      <c r="H130" s="213" t="s">
        <v>22</v>
      </c>
      <c r="I130" s="214"/>
      <c r="J130" s="210"/>
      <c r="K130" s="210"/>
      <c r="L130" s="215"/>
      <c r="M130" s="216"/>
      <c r="N130" s="217"/>
      <c r="O130" s="217"/>
      <c r="P130" s="217"/>
      <c r="Q130" s="217"/>
      <c r="R130" s="217"/>
      <c r="S130" s="217"/>
      <c r="T130" s="218"/>
      <c r="AT130" s="219" t="s">
        <v>190</v>
      </c>
      <c r="AU130" s="219" t="s">
        <v>82</v>
      </c>
      <c r="AV130" s="11" t="s">
        <v>24</v>
      </c>
      <c r="AW130" s="11" t="s">
        <v>37</v>
      </c>
      <c r="AX130" s="11" t="s">
        <v>73</v>
      </c>
      <c r="AY130" s="219" t="s">
        <v>180</v>
      </c>
    </row>
    <row r="131" spans="2:51" s="12" customFormat="1" ht="13.5">
      <c r="B131" s="220"/>
      <c r="C131" s="221"/>
      <c r="D131" s="206" t="s">
        <v>190</v>
      </c>
      <c r="E131" s="222" t="s">
        <v>22</v>
      </c>
      <c r="F131" s="223" t="s">
        <v>243</v>
      </c>
      <c r="G131" s="221"/>
      <c r="H131" s="224">
        <v>13.65</v>
      </c>
      <c r="I131" s="225"/>
      <c r="J131" s="221"/>
      <c r="K131" s="221"/>
      <c r="L131" s="226"/>
      <c r="M131" s="227"/>
      <c r="N131" s="228"/>
      <c r="O131" s="228"/>
      <c r="P131" s="228"/>
      <c r="Q131" s="228"/>
      <c r="R131" s="228"/>
      <c r="S131" s="228"/>
      <c r="T131" s="229"/>
      <c r="AT131" s="230" t="s">
        <v>190</v>
      </c>
      <c r="AU131" s="230" t="s">
        <v>82</v>
      </c>
      <c r="AV131" s="12" t="s">
        <v>82</v>
      </c>
      <c r="AW131" s="12" t="s">
        <v>37</v>
      </c>
      <c r="AX131" s="12" t="s">
        <v>73</v>
      </c>
      <c r="AY131" s="230" t="s">
        <v>180</v>
      </c>
    </row>
    <row r="132" spans="2:51" s="11" customFormat="1" ht="13.5">
      <c r="B132" s="209"/>
      <c r="C132" s="210"/>
      <c r="D132" s="206" t="s">
        <v>190</v>
      </c>
      <c r="E132" s="211" t="s">
        <v>22</v>
      </c>
      <c r="F132" s="212" t="s">
        <v>244</v>
      </c>
      <c r="G132" s="210"/>
      <c r="H132" s="213" t="s">
        <v>22</v>
      </c>
      <c r="I132" s="214"/>
      <c r="J132" s="210"/>
      <c r="K132" s="210"/>
      <c r="L132" s="215"/>
      <c r="M132" s="216"/>
      <c r="N132" s="217"/>
      <c r="O132" s="217"/>
      <c r="P132" s="217"/>
      <c r="Q132" s="217"/>
      <c r="R132" s="217"/>
      <c r="S132" s="217"/>
      <c r="T132" s="218"/>
      <c r="AT132" s="219" t="s">
        <v>190</v>
      </c>
      <c r="AU132" s="219" t="s">
        <v>82</v>
      </c>
      <c r="AV132" s="11" t="s">
        <v>24</v>
      </c>
      <c r="AW132" s="11" t="s">
        <v>37</v>
      </c>
      <c r="AX132" s="11" t="s">
        <v>73</v>
      </c>
      <c r="AY132" s="219" t="s">
        <v>180</v>
      </c>
    </row>
    <row r="133" spans="2:51" s="12" customFormat="1" ht="13.5">
      <c r="B133" s="220"/>
      <c r="C133" s="221"/>
      <c r="D133" s="206" t="s">
        <v>190</v>
      </c>
      <c r="E133" s="222" t="s">
        <v>22</v>
      </c>
      <c r="F133" s="223" t="s">
        <v>245</v>
      </c>
      <c r="G133" s="221"/>
      <c r="H133" s="224">
        <v>10.938000000000001</v>
      </c>
      <c r="I133" s="225"/>
      <c r="J133" s="221"/>
      <c r="K133" s="221"/>
      <c r="L133" s="226"/>
      <c r="M133" s="227"/>
      <c r="N133" s="228"/>
      <c r="O133" s="228"/>
      <c r="P133" s="228"/>
      <c r="Q133" s="228"/>
      <c r="R133" s="228"/>
      <c r="S133" s="228"/>
      <c r="T133" s="229"/>
      <c r="AT133" s="230" t="s">
        <v>190</v>
      </c>
      <c r="AU133" s="230" t="s">
        <v>82</v>
      </c>
      <c r="AV133" s="12" t="s">
        <v>82</v>
      </c>
      <c r="AW133" s="12" t="s">
        <v>37</v>
      </c>
      <c r="AX133" s="12" t="s">
        <v>73</v>
      </c>
      <c r="AY133" s="230" t="s">
        <v>180</v>
      </c>
    </row>
    <row r="134" spans="2:51" s="11" customFormat="1" ht="13.5">
      <c r="B134" s="209"/>
      <c r="C134" s="210"/>
      <c r="D134" s="206" t="s">
        <v>190</v>
      </c>
      <c r="E134" s="211" t="s">
        <v>22</v>
      </c>
      <c r="F134" s="212" t="s">
        <v>246</v>
      </c>
      <c r="G134" s="210"/>
      <c r="H134" s="213" t="s">
        <v>22</v>
      </c>
      <c r="I134" s="214"/>
      <c r="J134" s="210"/>
      <c r="K134" s="210"/>
      <c r="L134" s="215"/>
      <c r="M134" s="216"/>
      <c r="N134" s="217"/>
      <c r="O134" s="217"/>
      <c r="P134" s="217"/>
      <c r="Q134" s="217"/>
      <c r="R134" s="217"/>
      <c r="S134" s="217"/>
      <c r="T134" s="218"/>
      <c r="AT134" s="219" t="s">
        <v>190</v>
      </c>
      <c r="AU134" s="219" t="s">
        <v>82</v>
      </c>
      <c r="AV134" s="11" t="s">
        <v>24</v>
      </c>
      <c r="AW134" s="11" t="s">
        <v>37</v>
      </c>
      <c r="AX134" s="11" t="s">
        <v>73</v>
      </c>
      <c r="AY134" s="219" t="s">
        <v>180</v>
      </c>
    </row>
    <row r="135" spans="2:51" s="12" customFormat="1" ht="13.5">
      <c r="B135" s="220"/>
      <c r="C135" s="221"/>
      <c r="D135" s="206" t="s">
        <v>190</v>
      </c>
      <c r="E135" s="222" t="s">
        <v>22</v>
      </c>
      <c r="F135" s="223" t="s">
        <v>247</v>
      </c>
      <c r="G135" s="221"/>
      <c r="H135" s="224">
        <v>7</v>
      </c>
      <c r="I135" s="225"/>
      <c r="J135" s="221"/>
      <c r="K135" s="221"/>
      <c r="L135" s="226"/>
      <c r="M135" s="227"/>
      <c r="N135" s="228"/>
      <c r="O135" s="228"/>
      <c r="P135" s="228"/>
      <c r="Q135" s="228"/>
      <c r="R135" s="228"/>
      <c r="S135" s="228"/>
      <c r="T135" s="229"/>
      <c r="AT135" s="230" t="s">
        <v>190</v>
      </c>
      <c r="AU135" s="230" t="s">
        <v>82</v>
      </c>
      <c r="AV135" s="12" t="s">
        <v>82</v>
      </c>
      <c r="AW135" s="12" t="s">
        <v>37</v>
      </c>
      <c r="AX135" s="12" t="s">
        <v>73</v>
      </c>
      <c r="AY135" s="230" t="s">
        <v>180</v>
      </c>
    </row>
    <row r="136" spans="2:51" s="11" customFormat="1" ht="13.5">
      <c r="B136" s="209"/>
      <c r="C136" s="210"/>
      <c r="D136" s="206" t="s">
        <v>190</v>
      </c>
      <c r="E136" s="211" t="s">
        <v>22</v>
      </c>
      <c r="F136" s="212" t="s">
        <v>248</v>
      </c>
      <c r="G136" s="210"/>
      <c r="H136" s="213" t="s">
        <v>22</v>
      </c>
      <c r="I136" s="214"/>
      <c r="J136" s="210"/>
      <c r="K136" s="210"/>
      <c r="L136" s="215"/>
      <c r="M136" s="216"/>
      <c r="N136" s="217"/>
      <c r="O136" s="217"/>
      <c r="P136" s="217"/>
      <c r="Q136" s="217"/>
      <c r="R136" s="217"/>
      <c r="S136" s="217"/>
      <c r="T136" s="218"/>
      <c r="AT136" s="219" t="s">
        <v>190</v>
      </c>
      <c r="AU136" s="219" t="s">
        <v>82</v>
      </c>
      <c r="AV136" s="11" t="s">
        <v>24</v>
      </c>
      <c r="AW136" s="11" t="s">
        <v>37</v>
      </c>
      <c r="AX136" s="11" t="s">
        <v>73</v>
      </c>
      <c r="AY136" s="219" t="s">
        <v>180</v>
      </c>
    </row>
    <row r="137" spans="2:51" s="11" customFormat="1" ht="13.5">
      <c r="B137" s="209"/>
      <c r="C137" s="210"/>
      <c r="D137" s="206" t="s">
        <v>190</v>
      </c>
      <c r="E137" s="211" t="s">
        <v>22</v>
      </c>
      <c r="F137" s="212" t="s">
        <v>249</v>
      </c>
      <c r="G137" s="210"/>
      <c r="H137" s="213" t="s">
        <v>22</v>
      </c>
      <c r="I137" s="214"/>
      <c r="J137" s="210"/>
      <c r="K137" s="210"/>
      <c r="L137" s="215"/>
      <c r="M137" s="216"/>
      <c r="N137" s="217"/>
      <c r="O137" s="217"/>
      <c r="P137" s="217"/>
      <c r="Q137" s="217"/>
      <c r="R137" s="217"/>
      <c r="S137" s="217"/>
      <c r="T137" s="218"/>
      <c r="AT137" s="219" t="s">
        <v>190</v>
      </c>
      <c r="AU137" s="219" t="s">
        <v>82</v>
      </c>
      <c r="AV137" s="11" t="s">
        <v>24</v>
      </c>
      <c r="AW137" s="11" t="s">
        <v>37</v>
      </c>
      <c r="AX137" s="11" t="s">
        <v>73</v>
      </c>
      <c r="AY137" s="219" t="s">
        <v>180</v>
      </c>
    </row>
    <row r="138" spans="2:51" s="12" customFormat="1" ht="13.5">
      <c r="B138" s="220"/>
      <c r="C138" s="221"/>
      <c r="D138" s="206" t="s">
        <v>190</v>
      </c>
      <c r="E138" s="222" t="s">
        <v>22</v>
      </c>
      <c r="F138" s="223" t="s">
        <v>250</v>
      </c>
      <c r="G138" s="221"/>
      <c r="H138" s="224">
        <v>13.05</v>
      </c>
      <c r="I138" s="225"/>
      <c r="J138" s="221"/>
      <c r="K138" s="221"/>
      <c r="L138" s="226"/>
      <c r="M138" s="227"/>
      <c r="N138" s="228"/>
      <c r="O138" s="228"/>
      <c r="P138" s="228"/>
      <c r="Q138" s="228"/>
      <c r="R138" s="228"/>
      <c r="S138" s="228"/>
      <c r="T138" s="229"/>
      <c r="AT138" s="230" t="s">
        <v>190</v>
      </c>
      <c r="AU138" s="230" t="s">
        <v>82</v>
      </c>
      <c r="AV138" s="12" t="s">
        <v>82</v>
      </c>
      <c r="AW138" s="12" t="s">
        <v>37</v>
      </c>
      <c r="AX138" s="12" t="s">
        <v>73</v>
      </c>
      <c r="AY138" s="230" t="s">
        <v>180</v>
      </c>
    </row>
    <row r="139" spans="2:51" s="11" customFormat="1" ht="13.5">
      <c r="B139" s="209"/>
      <c r="C139" s="210"/>
      <c r="D139" s="206" t="s">
        <v>190</v>
      </c>
      <c r="E139" s="211" t="s">
        <v>22</v>
      </c>
      <c r="F139" s="212" t="s">
        <v>251</v>
      </c>
      <c r="G139" s="210"/>
      <c r="H139" s="213" t="s">
        <v>22</v>
      </c>
      <c r="I139" s="214"/>
      <c r="J139" s="210"/>
      <c r="K139" s="210"/>
      <c r="L139" s="215"/>
      <c r="M139" s="216"/>
      <c r="N139" s="217"/>
      <c r="O139" s="217"/>
      <c r="P139" s="217"/>
      <c r="Q139" s="217"/>
      <c r="R139" s="217"/>
      <c r="S139" s="217"/>
      <c r="T139" s="218"/>
      <c r="AT139" s="219" t="s">
        <v>190</v>
      </c>
      <c r="AU139" s="219" t="s">
        <v>82</v>
      </c>
      <c r="AV139" s="11" t="s">
        <v>24</v>
      </c>
      <c r="AW139" s="11" t="s">
        <v>37</v>
      </c>
      <c r="AX139" s="11" t="s">
        <v>73</v>
      </c>
      <c r="AY139" s="219" t="s">
        <v>180</v>
      </c>
    </row>
    <row r="140" spans="2:51" s="12" customFormat="1" ht="13.5">
      <c r="B140" s="220"/>
      <c r="C140" s="221"/>
      <c r="D140" s="206" t="s">
        <v>190</v>
      </c>
      <c r="E140" s="222" t="s">
        <v>22</v>
      </c>
      <c r="F140" s="223" t="s">
        <v>252</v>
      </c>
      <c r="G140" s="221"/>
      <c r="H140" s="224">
        <v>50.75</v>
      </c>
      <c r="I140" s="225"/>
      <c r="J140" s="221"/>
      <c r="K140" s="221"/>
      <c r="L140" s="226"/>
      <c r="M140" s="227"/>
      <c r="N140" s="228"/>
      <c r="O140" s="228"/>
      <c r="P140" s="228"/>
      <c r="Q140" s="228"/>
      <c r="R140" s="228"/>
      <c r="S140" s="228"/>
      <c r="T140" s="229"/>
      <c r="AT140" s="230" t="s">
        <v>190</v>
      </c>
      <c r="AU140" s="230" t="s">
        <v>82</v>
      </c>
      <c r="AV140" s="12" t="s">
        <v>82</v>
      </c>
      <c r="AW140" s="12" t="s">
        <v>37</v>
      </c>
      <c r="AX140" s="12" t="s">
        <v>73</v>
      </c>
      <c r="AY140" s="230" t="s">
        <v>180</v>
      </c>
    </row>
    <row r="141" spans="2:51" s="11" customFormat="1" ht="13.5">
      <c r="B141" s="209"/>
      <c r="C141" s="210"/>
      <c r="D141" s="206" t="s">
        <v>190</v>
      </c>
      <c r="E141" s="211" t="s">
        <v>22</v>
      </c>
      <c r="F141" s="212" t="s">
        <v>253</v>
      </c>
      <c r="G141" s="210"/>
      <c r="H141" s="213" t="s">
        <v>22</v>
      </c>
      <c r="I141" s="214"/>
      <c r="J141" s="210"/>
      <c r="K141" s="210"/>
      <c r="L141" s="215"/>
      <c r="M141" s="216"/>
      <c r="N141" s="217"/>
      <c r="O141" s="217"/>
      <c r="P141" s="217"/>
      <c r="Q141" s="217"/>
      <c r="R141" s="217"/>
      <c r="S141" s="217"/>
      <c r="T141" s="218"/>
      <c r="AT141" s="219" t="s">
        <v>190</v>
      </c>
      <c r="AU141" s="219" t="s">
        <v>82</v>
      </c>
      <c r="AV141" s="11" t="s">
        <v>24</v>
      </c>
      <c r="AW141" s="11" t="s">
        <v>37</v>
      </c>
      <c r="AX141" s="11" t="s">
        <v>73</v>
      </c>
      <c r="AY141" s="219" t="s">
        <v>180</v>
      </c>
    </row>
    <row r="142" spans="2:51" s="12" customFormat="1" ht="13.5">
      <c r="B142" s="220"/>
      <c r="C142" s="221"/>
      <c r="D142" s="206" t="s">
        <v>190</v>
      </c>
      <c r="E142" s="222" t="s">
        <v>22</v>
      </c>
      <c r="F142" s="223" t="s">
        <v>254</v>
      </c>
      <c r="G142" s="221"/>
      <c r="H142" s="224">
        <v>33.35</v>
      </c>
      <c r="I142" s="225"/>
      <c r="J142" s="221"/>
      <c r="K142" s="221"/>
      <c r="L142" s="226"/>
      <c r="M142" s="227"/>
      <c r="N142" s="228"/>
      <c r="O142" s="228"/>
      <c r="P142" s="228"/>
      <c r="Q142" s="228"/>
      <c r="R142" s="228"/>
      <c r="S142" s="228"/>
      <c r="T142" s="229"/>
      <c r="AT142" s="230" t="s">
        <v>190</v>
      </c>
      <c r="AU142" s="230" t="s">
        <v>82</v>
      </c>
      <c r="AV142" s="12" t="s">
        <v>82</v>
      </c>
      <c r="AW142" s="12" t="s">
        <v>37</v>
      </c>
      <c r="AX142" s="12" t="s">
        <v>73</v>
      </c>
      <c r="AY142" s="230" t="s">
        <v>180</v>
      </c>
    </row>
    <row r="143" spans="2:51" s="11" customFormat="1" ht="13.5">
      <c r="B143" s="209"/>
      <c r="C143" s="210"/>
      <c r="D143" s="206" t="s">
        <v>190</v>
      </c>
      <c r="E143" s="211" t="s">
        <v>22</v>
      </c>
      <c r="F143" s="212" t="s">
        <v>255</v>
      </c>
      <c r="G143" s="210"/>
      <c r="H143" s="213" t="s">
        <v>22</v>
      </c>
      <c r="I143" s="214"/>
      <c r="J143" s="210"/>
      <c r="K143" s="210"/>
      <c r="L143" s="215"/>
      <c r="M143" s="216"/>
      <c r="N143" s="217"/>
      <c r="O143" s="217"/>
      <c r="P143" s="217"/>
      <c r="Q143" s="217"/>
      <c r="R143" s="217"/>
      <c r="S143" s="217"/>
      <c r="T143" s="218"/>
      <c r="AT143" s="219" t="s">
        <v>190</v>
      </c>
      <c r="AU143" s="219" t="s">
        <v>82</v>
      </c>
      <c r="AV143" s="11" t="s">
        <v>24</v>
      </c>
      <c r="AW143" s="11" t="s">
        <v>37</v>
      </c>
      <c r="AX143" s="11" t="s">
        <v>73</v>
      </c>
      <c r="AY143" s="219" t="s">
        <v>180</v>
      </c>
    </row>
    <row r="144" spans="2:51" s="12" customFormat="1" ht="13.5">
      <c r="B144" s="220"/>
      <c r="C144" s="221"/>
      <c r="D144" s="206" t="s">
        <v>190</v>
      </c>
      <c r="E144" s="222" t="s">
        <v>22</v>
      </c>
      <c r="F144" s="223" t="s">
        <v>256</v>
      </c>
      <c r="G144" s="221"/>
      <c r="H144" s="224">
        <v>26.1</v>
      </c>
      <c r="I144" s="225"/>
      <c r="J144" s="221"/>
      <c r="K144" s="221"/>
      <c r="L144" s="226"/>
      <c r="M144" s="227"/>
      <c r="N144" s="228"/>
      <c r="O144" s="228"/>
      <c r="P144" s="228"/>
      <c r="Q144" s="228"/>
      <c r="R144" s="228"/>
      <c r="S144" s="228"/>
      <c r="T144" s="229"/>
      <c r="AT144" s="230" t="s">
        <v>190</v>
      </c>
      <c r="AU144" s="230" t="s">
        <v>82</v>
      </c>
      <c r="AV144" s="12" t="s">
        <v>82</v>
      </c>
      <c r="AW144" s="12" t="s">
        <v>37</v>
      </c>
      <c r="AX144" s="12" t="s">
        <v>73</v>
      </c>
      <c r="AY144" s="230" t="s">
        <v>180</v>
      </c>
    </row>
    <row r="145" spans="2:65" s="11" customFormat="1" ht="13.5">
      <c r="B145" s="209"/>
      <c r="C145" s="210"/>
      <c r="D145" s="206" t="s">
        <v>190</v>
      </c>
      <c r="E145" s="211" t="s">
        <v>22</v>
      </c>
      <c r="F145" s="212" t="s">
        <v>257</v>
      </c>
      <c r="G145" s="210"/>
      <c r="H145" s="213" t="s">
        <v>22</v>
      </c>
      <c r="I145" s="214"/>
      <c r="J145" s="210"/>
      <c r="K145" s="210"/>
      <c r="L145" s="215"/>
      <c r="M145" s="216"/>
      <c r="N145" s="217"/>
      <c r="O145" s="217"/>
      <c r="P145" s="217"/>
      <c r="Q145" s="217"/>
      <c r="R145" s="217"/>
      <c r="S145" s="217"/>
      <c r="T145" s="218"/>
      <c r="AT145" s="219" t="s">
        <v>190</v>
      </c>
      <c r="AU145" s="219" t="s">
        <v>82</v>
      </c>
      <c r="AV145" s="11" t="s">
        <v>24</v>
      </c>
      <c r="AW145" s="11" t="s">
        <v>37</v>
      </c>
      <c r="AX145" s="11" t="s">
        <v>73</v>
      </c>
      <c r="AY145" s="219" t="s">
        <v>180</v>
      </c>
    </row>
    <row r="146" spans="2:65" s="12" customFormat="1" ht="13.5">
      <c r="B146" s="220"/>
      <c r="C146" s="221"/>
      <c r="D146" s="206" t="s">
        <v>190</v>
      </c>
      <c r="E146" s="222" t="s">
        <v>22</v>
      </c>
      <c r="F146" s="223" t="s">
        <v>258</v>
      </c>
      <c r="G146" s="221"/>
      <c r="H146" s="224">
        <v>371.488</v>
      </c>
      <c r="I146" s="225"/>
      <c r="J146" s="221"/>
      <c r="K146" s="221"/>
      <c r="L146" s="226"/>
      <c r="M146" s="227"/>
      <c r="N146" s="228"/>
      <c r="O146" s="228"/>
      <c r="P146" s="228"/>
      <c r="Q146" s="228"/>
      <c r="R146" s="228"/>
      <c r="S146" s="228"/>
      <c r="T146" s="229"/>
      <c r="AT146" s="230" t="s">
        <v>190</v>
      </c>
      <c r="AU146" s="230" t="s">
        <v>82</v>
      </c>
      <c r="AV146" s="12" t="s">
        <v>82</v>
      </c>
      <c r="AW146" s="12" t="s">
        <v>37</v>
      </c>
      <c r="AX146" s="12" t="s">
        <v>73</v>
      </c>
      <c r="AY146" s="230" t="s">
        <v>180</v>
      </c>
    </row>
    <row r="147" spans="2:65" s="13" customFormat="1" ht="13.5">
      <c r="B147" s="231"/>
      <c r="C147" s="232"/>
      <c r="D147" s="206" t="s">
        <v>190</v>
      </c>
      <c r="E147" s="246" t="s">
        <v>125</v>
      </c>
      <c r="F147" s="247" t="s">
        <v>195</v>
      </c>
      <c r="G147" s="232"/>
      <c r="H147" s="248">
        <v>604.15599999999995</v>
      </c>
      <c r="I147" s="237"/>
      <c r="J147" s="232"/>
      <c r="K147" s="232"/>
      <c r="L147" s="238"/>
      <c r="M147" s="239"/>
      <c r="N147" s="240"/>
      <c r="O147" s="240"/>
      <c r="P147" s="240"/>
      <c r="Q147" s="240"/>
      <c r="R147" s="240"/>
      <c r="S147" s="240"/>
      <c r="T147" s="241"/>
      <c r="AT147" s="242" t="s">
        <v>190</v>
      </c>
      <c r="AU147" s="242" t="s">
        <v>82</v>
      </c>
      <c r="AV147" s="13" t="s">
        <v>186</v>
      </c>
      <c r="AW147" s="13" t="s">
        <v>37</v>
      </c>
      <c r="AX147" s="13" t="s">
        <v>73</v>
      </c>
      <c r="AY147" s="242" t="s">
        <v>180</v>
      </c>
    </row>
    <row r="148" spans="2:65" s="12" customFormat="1" ht="13.5">
      <c r="B148" s="220"/>
      <c r="C148" s="221"/>
      <c r="D148" s="233" t="s">
        <v>190</v>
      </c>
      <c r="E148" s="243" t="s">
        <v>127</v>
      </c>
      <c r="F148" s="244" t="s">
        <v>259</v>
      </c>
      <c r="G148" s="221"/>
      <c r="H148" s="245">
        <v>362.49400000000003</v>
      </c>
      <c r="I148" s="225"/>
      <c r="J148" s="221"/>
      <c r="K148" s="221"/>
      <c r="L148" s="226"/>
      <c r="M148" s="227"/>
      <c r="N148" s="228"/>
      <c r="O148" s="228"/>
      <c r="P148" s="228"/>
      <c r="Q148" s="228"/>
      <c r="R148" s="228"/>
      <c r="S148" s="228"/>
      <c r="T148" s="229"/>
      <c r="AT148" s="230" t="s">
        <v>190</v>
      </c>
      <c r="AU148" s="230" t="s">
        <v>82</v>
      </c>
      <c r="AV148" s="12" t="s">
        <v>82</v>
      </c>
      <c r="AW148" s="12" t="s">
        <v>37</v>
      </c>
      <c r="AX148" s="12" t="s">
        <v>24</v>
      </c>
      <c r="AY148" s="230" t="s">
        <v>180</v>
      </c>
    </row>
    <row r="149" spans="2:65" s="1" customFormat="1" ht="22.5" customHeight="1">
      <c r="B149" s="40"/>
      <c r="C149" s="194" t="s">
        <v>260</v>
      </c>
      <c r="D149" s="194" t="s">
        <v>182</v>
      </c>
      <c r="E149" s="195" t="s">
        <v>261</v>
      </c>
      <c r="F149" s="196" t="s">
        <v>262</v>
      </c>
      <c r="G149" s="197" t="s">
        <v>123</v>
      </c>
      <c r="H149" s="198">
        <v>72.498999999999995</v>
      </c>
      <c r="I149" s="199"/>
      <c r="J149" s="200">
        <f>ROUND(I149*H149,2)</f>
        <v>0</v>
      </c>
      <c r="K149" s="196" t="s">
        <v>22</v>
      </c>
      <c r="L149" s="60"/>
      <c r="M149" s="201" t="s">
        <v>22</v>
      </c>
      <c r="N149" s="202" t="s">
        <v>44</v>
      </c>
      <c r="O149" s="41"/>
      <c r="P149" s="203">
        <f>O149*H149</f>
        <v>0</v>
      </c>
      <c r="Q149" s="203">
        <v>0</v>
      </c>
      <c r="R149" s="203">
        <f>Q149*H149</f>
        <v>0</v>
      </c>
      <c r="S149" s="203">
        <v>0</v>
      </c>
      <c r="T149" s="204">
        <f>S149*H149</f>
        <v>0</v>
      </c>
      <c r="AR149" s="23" t="s">
        <v>186</v>
      </c>
      <c r="AT149" s="23" t="s">
        <v>182</v>
      </c>
      <c r="AU149" s="23" t="s">
        <v>82</v>
      </c>
      <c r="AY149" s="23" t="s">
        <v>180</v>
      </c>
      <c r="BE149" s="205">
        <f>IF(N149="základní",J149,0)</f>
        <v>0</v>
      </c>
      <c r="BF149" s="205">
        <f>IF(N149="snížená",J149,0)</f>
        <v>0</v>
      </c>
      <c r="BG149" s="205">
        <f>IF(N149="zákl. přenesená",J149,0)</f>
        <v>0</v>
      </c>
      <c r="BH149" s="205">
        <f>IF(N149="sníž. přenesená",J149,0)</f>
        <v>0</v>
      </c>
      <c r="BI149" s="205">
        <f>IF(N149="nulová",J149,0)</f>
        <v>0</v>
      </c>
      <c r="BJ149" s="23" t="s">
        <v>24</v>
      </c>
      <c r="BK149" s="205">
        <f>ROUND(I149*H149,2)</f>
        <v>0</v>
      </c>
      <c r="BL149" s="23" t="s">
        <v>186</v>
      </c>
      <c r="BM149" s="23" t="s">
        <v>263</v>
      </c>
    </row>
    <row r="150" spans="2:65" s="12" customFormat="1" ht="13.5">
      <c r="B150" s="220"/>
      <c r="C150" s="221"/>
      <c r="D150" s="233" t="s">
        <v>190</v>
      </c>
      <c r="E150" s="243" t="s">
        <v>22</v>
      </c>
      <c r="F150" s="244" t="s">
        <v>264</v>
      </c>
      <c r="G150" s="221"/>
      <c r="H150" s="245">
        <v>72.498999999999995</v>
      </c>
      <c r="I150" s="225"/>
      <c r="J150" s="221"/>
      <c r="K150" s="221"/>
      <c r="L150" s="226"/>
      <c r="M150" s="227"/>
      <c r="N150" s="228"/>
      <c r="O150" s="228"/>
      <c r="P150" s="228"/>
      <c r="Q150" s="228"/>
      <c r="R150" s="228"/>
      <c r="S150" s="228"/>
      <c r="T150" s="229"/>
      <c r="AT150" s="230" t="s">
        <v>190</v>
      </c>
      <c r="AU150" s="230" t="s">
        <v>82</v>
      </c>
      <c r="AV150" s="12" t="s">
        <v>82</v>
      </c>
      <c r="AW150" s="12" t="s">
        <v>37</v>
      </c>
      <c r="AX150" s="12" t="s">
        <v>24</v>
      </c>
      <c r="AY150" s="230" t="s">
        <v>180</v>
      </c>
    </row>
    <row r="151" spans="2:65" s="1" customFormat="1" ht="22.5" customHeight="1">
      <c r="B151" s="40"/>
      <c r="C151" s="194" t="s">
        <v>265</v>
      </c>
      <c r="D151" s="194" t="s">
        <v>182</v>
      </c>
      <c r="E151" s="195" t="s">
        <v>266</v>
      </c>
      <c r="F151" s="196" t="s">
        <v>267</v>
      </c>
      <c r="G151" s="197" t="s">
        <v>123</v>
      </c>
      <c r="H151" s="198">
        <v>241.66200000000001</v>
      </c>
      <c r="I151" s="199"/>
      <c r="J151" s="200">
        <f>ROUND(I151*H151,2)</f>
        <v>0</v>
      </c>
      <c r="K151" s="196" t="s">
        <v>22</v>
      </c>
      <c r="L151" s="60"/>
      <c r="M151" s="201" t="s">
        <v>22</v>
      </c>
      <c r="N151" s="202" t="s">
        <v>44</v>
      </c>
      <c r="O151" s="41"/>
      <c r="P151" s="203">
        <f>O151*H151</f>
        <v>0</v>
      </c>
      <c r="Q151" s="203">
        <v>0</v>
      </c>
      <c r="R151" s="203">
        <f>Q151*H151</f>
        <v>0</v>
      </c>
      <c r="S151" s="203">
        <v>0</v>
      </c>
      <c r="T151" s="204">
        <f>S151*H151</f>
        <v>0</v>
      </c>
      <c r="AR151" s="23" t="s">
        <v>186</v>
      </c>
      <c r="AT151" s="23" t="s">
        <v>182</v>
      </c>
      <c r="AU151" s="23" t="s">
        <v>82</v>
      </c>
      <c r="AY151" s="23" t="s">
        <v>180</v>
      </c>
      <c r="BE151" s="205">
        <f>IF(N151="základní",J151,0)</f>
        <v>0</v>
      </c>
      <c r="BF151" s="205">
        <f>IF(N151="snížená",J151,0)</f>
        <v>0</v>
      </c>
      <c r="BG151" s="205">
        <f>IF(N151="zákl. přenesená",J151,0)</f>
        <v>0</v>
      </c>
      <c r="BH151" s="205">
        <f>IF(N151="sníž. přenesená",J151,0)</f>
        <v>0</v>
      </c>
      <c r="BI151" s="205">
        <f>IF(N151="nulová",J151,0)</f>
        <v>0</v>
      </c>
      <c r="BJ151" s="23" t="s">
        <v>24</v>
      </c>
      <c r="BK151" s="205">
        <f>ROUND(I151*H151,2)</f>
        <v>0</v>
      </c>
      <c r="BL151" s="23" t="s">
        <v>186</v>
      </c>
      <c r="BM151" s="23" t="s">
        <v>268</v>
      </c>
    </row>
    <row r="152" spans="2:65" s="12" customFormat="1" ht="13.5">
      <c r="B152" s="220"/>
      <c r="C152" s="221"/>
      <c r="D152" s="233" t="s">
        <v>190</v>
      </c>
      <c r="E152" s="243" t="s">
        <v>129</v>
      </c>
      <c r="F152" s="244" t="s">
        <v>269</v>
      </c>
      <c r="G152" s="221"/>
      <c r="H152" s="245">
        <v>241.66200000000001</v>
      </c>
      <c r="I152" s="225"/>
      <c r="J152" s="221"/>
      <c r="K152" s="221"/>
      <c r="L152" s="226"/>
      <c r="M152" s="227"/>
      <c r="N152" s="228"/>
      <c r="O152" s="228"/>
      <c r="P152" s="228"/>
      <c r="Q152" s="228"/>
      <c r="R152" s="228"/>
      <c r="S152" s="228"/>
      <c r="T152" s="229"/>
      <c r="AT152" s="230" t="s">
        <v>190</v>
      </c>
      <c r="AU152" s="230" t="s">
        <v>82</v>
      </c>
      <c r="AV152" s="12" t="s">
        <v>82</v>
      </c>
      <c r="AW152" s="12" t="s">
        <v>37</v>
      </c>
      <c r="AX152" s="12" t="s">
        <v>24</v>
      </c>
      <c r="AY152" s="230" t="s">
        <v>180</v>
      </c>
    </row>
    <row r="153" spans="2:65" s="1" customFormat="1" ht="22.5" customHeight="1">
      <c r="B153" s="40"/>
      <c r="C153" s="194" t="s">
        <v>29</v>
      </c>
      <c r="D153" s="194" t="s">
        <v>182</v>
      </c>
      <c r="E153" s="195" t="s">
        <v>270</v>
      </c>
      <c r="F153" s="196" t="s">
        <v>271</v>
      </c>
      <c r="G153" s="197" t="s">
        <v>123</v>
      </c>
      <c r="H153" s="198">
        <v>48.332000000000001</v>
      </c>
      <c r="I153" s="199"/>
      <c r="J153" s="200">
        <f>ROUND(I153*H153,2)</f>
        <v>0</v>
      </c>
      <c r="K153" s="196" t="s">
        <v>22</v>
      </c>
      <c r="L153" s="60"/>
      <c r="M153" s="201" t="s">
        <v>22</v>
      </c>
      <c r="N153" s="202" t="s">
        <v>44</v>
      </c>
      <c r="O153" s="41"/>
      <c r="P153" s="203">
        <f>O153*H153</f>
        <v>0</v>
      </c>
      <c r="Q153" s="203">
        <v>0</v>
      </c>
      <c r="R153" s="203">
        <f>Q153*H153</f>
        <v>0</v>
      </c>
      <c r="S153" s="203">
        <v>0</v>
      </c>
      <c r="T153" s="204">
        <f>S153*H153</f>
        <v>0</v>
      </c>
      <c r="AR153" s="23" t="s">
        <v>186</v>
      </c>
      <c r="AT153" s="23" t="s">
        <v>182</v>
      </c>
      <c r="AU153" s="23" t="s">
        <v>82</v>
      </c>
      <c r="AY153" s="23" t="s">
        <v>180</v>
      </c>
      <c r="BE153" s="205">
        <f>IF(N153="základní",J153,0)</f>
        <v>0</v>
      </c>
      <c r="BF153" s="205">
        <f>IF(N153="snížená",J153,0)</f>
        <v>0</v>
      </c>
      <c r="BG153" s="205">
        <f>IF(N153="zákl. přenesená",J153,0)</f>
        <v>0</v>
      </c>
      <c r="BH153" s="205">
        <f>IF(N153="sníž. přenesená",J153,0)</f>
        <v>0</v>
      </c>
      <c r="BI153" s="205">
        <f>IF(N153="nulová",J153,0)</f>
        <v>0</v>
      </c>
      <c r="BJ153" s="23" t="s">
        <v>24</v>
      </c>
      <c r="BK153" s="205">
        <f>ROUND(I153*H153,2)</f>
        <v>0</v>
      </c>
      <c r="BL153" s="23" t="s">
        <v>186</v>
      </c>
      <c r="BM153" s="23" t="s">
        <v>272</v>
      </c>
    </row>
    <row r="154" spans="2:65" s="12" customFormat="1" ht="13.5">
      <c r="B154" s="220"/>
      <c r="C154" s="221"/>
      <c r="D154" s="233" t="s">
        <v>190</v>
      </c>
      <c r="E154" s="243" t="s">
        <v>22</v>
      </c>
      <c r="F154" s="244" t="s">
        <v>273</v>
      </c>
      <c r="G154" s="221"/>
      <c r="H154" s="245">
        <v>48.332000000000001</v>
      </c>
      <c r="I154" s="225"/>
      <c r="J154" s="221"/>
      <c r="K154" s="221"/>
      <c r="L154" s="226"/>
      <c r="M154" s="227"/>
      <c r="N154" s="228"/>
      <c r="O154" s="228"/>
      <c r="P154" s="228"/>
      <c r="Q154" s="228"/>
      <c r="R154" s="228"/>
      <c r="S154" s="228"/>
      <c r="T154" s="229"/>
      <c r="AT154" s="230" t="s">
        <v>190</v>
      </c>
      <c r="AU154" s="230" t="s">
        <v>82</v>
      </c>
      <c r="AV154" s="12" t="s">
        <v>82</v>
      </c>
      <c r="AW154" s="12" t="s">
        <v>37</v>
      </c>
      <c r="AX154" s="12" t="s">
        <v>24</v>
      </c>
      <c r="AY154" s="230" t="s">
        <v>180</v>
      </c>
    </row>
    <row r="155" spans="2:65" s="1" customFormat="1" ht="22.5" customHeight="1">
      <c r="B155" s="40"/>
      <c r="C155" s="194" t="s">
        <v>274</v>
      </c>
      <c r="D155" s="194" t="s">
        <v>182</v>
      </c>
      <c r="E155" s="195" t="s">
        <v>275</v>
      </c>
      <c r="F155" s="196" t="s">
        <v>276</v>
      </c>
      <c r="G155" s="197" t="s">
        <v>123</v>
      </c>
      <c r="H155" s="198">
        <v>13.8</v>
      </c>
      <c r="I155" s="199"/>
      <c r="J155" s="200">
        <f>ROUND(I155*H155,2)</f>
        <v>0</v>
      </c>
      <c r="K155" s="196" t="s">
        <v>22</v>
      </c>
      <c r="L155" s="60"/>
      <c r="M155" s="201" t="s">
        <v>22</v>
      </c>
      <c r="N155" s="202" t="s">
        <v>44</v>
      </c>
      <c r="O155" s="41"/>
      <c r="P155" s="203">
        <f>O155*H155</f>
        <v>0</v>
      </c>
      <c r="Q155" s="203">
        <v>0</v>
      </c>
      <c r="R155" s="203">
        <f>Q155*H155</f>
        <v>0</v>
      </c>
      <c r="S155" s="203">
        <v>0</v>
      </c>
      <c r="T155" s="204">
        <f>S155*H155</f>
        <v>0</v>
      </c>
      <c r="AR155" s="23" t="s">
        <v>186</v>
      </c>
      <c r="AT155" s="23" t="s">
        <v>182</v>
      </c>
      <c r="AU155" s="23" t="s">
        <v>82</v>
      </c>
      <c r="AY155" s="23" t="s">
        <v>180</v>
      </c>
      <c r="BE155" s="205">
        <f>IF(N155="základní",J155,0)</f>
        <v>0</v>
      </c>
      <c r="BF155" s="205">
        <f>IF(N155="snížená",J155,0)</f>
        <v>0</v>
      </c>
      <c r="BG155" s="205">
        <f>IF(N155="zákl. přenesená",J155,0)</f>
        <v>0</v>
      </c>
      <c r="BH155" s="205">
        <f>IF(N155="sníž. přenesená",J155,0)</f>
        <v>0</v>
      </c>
      <c r="BI155" s="205">
        <f>IF(N155="nulová",J155,0)</f>
        <v>0</v>
      </c>
      <c r="BJ155" s="23" t="s">
        <v>24</v>
      </c>
      <c r="BK155" s="205">
        <f>ROUND(I155*H155,2)</f>
        <v>0</v>
      </c>
      <c r="BL155" s="23" t="s">
        <v>186</v>
      </c>
      <c r="BM155" s="23" t="s">
        <v>277</v>
      </c>
    </row>
    <row r="156" spans="2:65" s="11" customFormat="1" ht="13.5">
      <c r="B156" s="209"/>
      <c r="C156" s="210"/>
      <c r="D156" s="206" t="s">
        <v>190</v>
      </c>
      <c r="E156" s="211" t="s">
        <v>22</v>
      </c>
      <c r="F156" s="212" t="s">
        <v>278</v>
      </c>
      <c r="G156" s="210"/>
      <c r="H156" s="213" t="s">
        <v>22</v>
      </c>
      <c r="I156" s="214"/>
      <c r="J156" s="210"/>
      <c r="K156" s="210"/>
      <c r="L156" s="215"/>
      <c r="M156" s="216"/>
      <c r="N156" s="217"/>
      <c r="O156" s="217"/>
      <c r="P156" s="217"/>
      <c r="Q156" s="217"/>
      <c r="R156" s="217"/>
      <c r="S156" s="217"/>
      <c r="T156" s="218"/>
      <c r="AT156" s="219" t="s">
        <v>190</v>
      </c>
      <c r="AU156" s="219" t="s">
        <v>82</v>
      </c>
      <c r="AV156" s="11" t="s">
        <v>24</v>
      </c>
      <c r="AW156" s="11" t="s">
        <v>37</v>
      </c>
      <c r="AX156" s="11" t="s">
        <v>73</v>
      </c>
      <c r="AY156" s="219" t="s">
        <v>180</v>
      </c>
    </row>
    <row r="157" spans="2:65" s="12" customFormat="1" ht="13.5">
      <c r="B157" s="220"/>
      <c r="C157" s="221"/>
      <c r="D157" s="206" t="s">
        <v>190</v>
      </c>
      <c r="E157" s="222" t="s">
        <v>22</v>
      </c>
      <c r="F157" s="223" t="s">
        <v>279</v>
      </c>
      <c r="G157" s="221"/>
      <c r="H157" s="224">
        <v>1.44</v>
      </c>
      <c r="I157" s="225"/>
      <c r="J157" s="221"/>
      <c r="K157" s="221"/>
      <c r="L157" s="226"/>
      <c r="M157" s="227"/>
      <c r="N157" s="228"/>
      <c r="O157" s="228"/>
      <c r="P157" s="228"/>
      <c r="Q157" s="228"/>
      <c r="R157" s="228"/>
      <c r="S157" s="228"/>
      <c r="T157" s="229"/>
      <c r="AT157" s="230" t="s">
        <v>190</v>
      </c>
      <c r="AU157" s="230" t="s">
        <v>82</v>
      </c>
      <c r="AV157" s="12" t="s">
        <v>82</v>
      </c>
      <c r="AW157" s="12" t="s">
        <v>37</v>
      </c>
      <c r="AX157" s="12" t="s">
        <v>73</v>
      </c>
      <c r="AY157" s="230" t="s">
        <v>180</v>
      </c>
    </row>
    <row r="158" spans="2:65" s="12" customFormat="1" ht="13.5">
      <c r="B158" s="220"/>
      <c r="C158" s="221"/>
      <c r="D158" s="206" t="s">
        <v>190</v>
      </c>
      <c r="E158" s="222" t="s">
        <v>22</v>
      </c>
      <c r="F158" s="223" t="s">
        <v>280</v>
      </c>
      <c r="G158" s="221"/>
      <c r="H158" s="224">
        <v>6</v>
      </c>
      <c r="I158" s="225"/>
      <c r="J158" s="221"/>
      <c r="K158" s="221"/>
      <c r="L158" s="226"/>
      <c r="M158" s="227"/>
      <c r="N158" s="228"/>
      <c r="O158" s="228"/>
      <c r="P158" s="228"/>
      <c r="Q158" s="228"/>
      <c r="R158" s="228"/>
      <c r="S158" s="228"/>
      <c r="T158" s="229"/>
      <c r="AT158" s="230" t="s">
        <v>190</v>
      </c>
      <c r="AU158" s="230" t="s">
        <v>82</v>
      </c>
      <c r="AV158" s="12" t="s">
        <v>82</v>
      </c>
      <c r="AW158" s="12" t="s">
        <v>37</v>
      </c>
      <c r="AX158" s="12" t="s">
        <v>73</v>
      </c>
      <c r="AY158" s="230" t="s">
        <v>180</v>
      </c>
    </row>
    <row r="159" spans="2:65" s="12" customFormat="1" ht="13.5">
      <c r="B159" s="220"/>
      <c r="C159" s="221"/>
      <c r="D159" s="206" t="s">
        <v>190</v>
      </c>
      <c r="E159" s="222" t="s">
        <v>22</v>
      </c>
      <c r="F159" s="223" t="s">
        <v>281</v>
      </c>
      <c r="G159" s="221"/>
      <c r="H159" s="224">
        <v>0.96</v>
      </c>
      <c r="I159" s="225"/>
      <c r="J159" s="221"/>
      <c r="K159" s="221"/>
      <c r="L159" s="226"/>
      <c r="M159" s="227"/>
      <c r="N159" s="228"/>
      <c r="O159" s="228"/>
      <c r="P159" s="228"/>
      <c r="Q159" s="228"/>
      <c r="R159" s="228"/>
      <c r="S159" s="228"/>
      <c r="T159" s="229"/>
      <c r="AT159" s="230" t="s">
        <v>190</v>
      </c>
      <c r="AU159" s="230" t="s">
        <v>82</v>
      </c>
      <c r="AV159" s="12" t="s">
        <v>82</v>
      </c>
      <c r="AW159" s="12" t="s">
        <v>37</v>
      </c>
      <c r="AX159" s="12" t="s">
        <v>73</v>
      </c>
      <c r="AY159" s="230" t="s">
        <v>180</v>
      </c>
    </row>
    <row r="160" spans="2:65" s="11" customFormat="1" ht="13.5">
      <c r="B160" s="209"/>
      <c r="C160" s="210"/>
      <c r="D160" s="206" t="s">
        <v>190</v>
      </c>
      <c r="E160" s="211" t="s">
        <v>22</v>
      </c>
      <c r="F160" s="212" t="s">
        <v>282</v>
      </c>
      <c r="G160" s="210"/>
      <c r="H160" s="213" t="s">
        <v>22</v>
      </c>
      <c r="I160" s="214"/>
      <c r="J160" s="210"/>
      <c r="K160" s="210"/>
      <c r="L160" s="215"/>
      <c r="M160" s="216"/>
      <c r="N160" s="217"/>
      <c r="O160" s="217"/>
      <c r="P160" s="217"/>
      <c r="Q160" s="217"/>
      <c r="R160" s="217"/>
      <c r="S160" s="217"/>
      <c r="T160" s="218"/>
      <c r="AT160" s="219" t="s">
        <v>190</v>
      </c>
      <c r="AU160" s="219" t="s">
        <v>82</v>
      </c>
      <c r="AV160" s="11" t="s">
        <v>24</v>
      </c>
      <c r="AW160" s="11" t="s">
        <v>37</v>
      </c>
      <c r="AX160" s="11" t="s">
        <v>73</v>
      </c>
      <c r="AY160" s="219" t="s">
        <v>180</v>
      </c>
    </row>
    <row r="161" spans="2:65" s="12" customFormat="1" ht="13.5">
      <c r="B161" s="220"/>
      <c r="C161" s="221"/>
      <c r="D161" s="206" t="s">
        <v>190</v>
      </c>
      <c r="E161" s="222" t="s">
        <v>22</v>
      </c>
      <c r="F161" s="223" t="s">
        <v>283</v>
      </c>
      <c r="G161" s="221"/>
      <c r="H161" s="224">
        <v>2.2000000000000002</v>
      </c>
      <c r="I161" s="225"/>
      <c r="J161" s="221"/>
      <c r="K161" s="221"/>
      <c r="L161" s="226"/>
      <c r="M161" s="227"/>
      <c r="N161" s="228"/>
      <c r="O161" s="228"/>
      <c r="P161" s="228"/>
      <c r="Q161" s="228"/>
      <c r="R161" s="228"/>
      <c r="S161" s="228"/>
      <c r="T161" s="229"/>
      <c r="AT161" s="230" t="s">
        <v>190</v>
      </c>
      <c r="AU161" s="230" t="s">
        <v>82</v>
      </c>
      <c r="AV161" s="12" t="s">
        <v>82</v>
      </c>
      <c r="AW161" s="12" t="s">
        <v>37</v>
      </c>
      <c r="AX161" s="12" t="s">
        <v>73</v>
      </c>
      <c r="AY161" s="230" t="s">
        <v>180</v>
      </c>
    </row>
    <row r="162" spans="2:65" s="12" customFormat="1" ht="13.5">
      <c r="B162" s="220"/>
      <c r="C162" s="221"/>
      <c r="D162" s="206" t="s">
        <v>190</v>
      </c>
      <c r="E162" s="222" t="s">
        <v>22</v>
      </c>
      <c r="F162" s="223" t="s">
        <v>284</v>
      </c>
      <c r="G162" s="221"/>
      <c r="H162" s="224">
        <v>0.8</v>
      </c>
      <c r="I162" s="225"/>
      <c r="J162" s="221"/>
      <c r="K162" s="221"/>
      <c r="L162" s="226"/>
      <c r="M162" s="227"/>
      <c r="N162" s="228"/>
      <c r="O162" s="228"/>
      <c r="P162" s="228"/>
      <c r="Q162" s="228"/>
      <c r="R162" s="228"/>
      <c r="S162" s="228"/>
      <c r="T162" s="229"/>
      <c r="AT162" s="230" t="s">
        <v>190</v>
      </c>
      <c r="AU162" s="230" t="s">
        <v>82</v>
      </c>
      <c r="AV162" s="12" t="s">
        <v>82</v>
      </c>
      <c r="AW162" s="12" t="s">
        <v>37</v>
      </c>
      <c r="AX162" s="12" t="s">
        <v>73</v>
      </c>
      <c r="AY162" s="230" t="s">
        <v>180</v>
      </c>
    </row>
    <row r="163" spans="2:65" s="12" customFormat="1" ht="13.5">
      <c r="B163" s="220"/>
      <c r="C163" s="221"/>
      <c r="D163" s="206" t="s">
        <v>190</v>
      </c>
      <c r="E163" s="222" t="s">
        <v>22</v>
      </c>
      <c r="F163" s="223" t="s">
        <v>285</v>
      </c>
      <c r="G163" s="221"/>
      <c r="H163" s="224">
        <v>2.4</v>
      </c>
      <c r="I163" s="225"/>
      <c r="J163" s="221"/>
      <c r="K163" s="221"/>
      <c r="L163" s="226"/>
      <c r="M163" s="227"/>
      <c r="N163" s="228"/>
      <c r="O163" s="228"/>
      <c r="P163" s="228"/>
      <c r="Q163" s="228"/>
      <c r="R163" s="228"/>
      <c r="S163" s="228"/>
      <c r="T163" s="229"/>
      <c r="AT163" s="230" t="s">
        <v>190</v>
      </c>
      <c r="AU163" s="230" t="s">
        <v>82</v>
      </c>
      <c r="AV163" s="12" t="s">
        <v>82</v>
      </c>
      <c r="AW163" s="12" t="s">
        <v>37</v>
      </c>
      <c r="AX163" s="12" t="s">
        <v>73</v>
      </c>
      <c r="AY163" s="230" t="s">
        <v>180</v>
      </c>
    </row>
    <row r="164" spans="2:65" s="13" customFormat="1" ht="13.5">
      <c r="B164" s="231"/>
      <c r="C164" s="232"/>
      <c r="D164" s="233" t="s">
        <v>190</v>
      </c>
      <c r="E164" s="234" t="s">
        <v>286</v>
      </c>
      <c r="F164" s="235" t="s">
        <v>195</v>
      </c>
      <c r="G164" s="232"/>
      <c r="H164" s="236">
        <v>13.8</v>
      </c>
      <c r="I164" s="237"/>
      <c r="J164" s="232"/>
      <c r="K164" s="232"/>
      <c r="L164" s="238"/>
      <c r="M164" s="239"/>
      <c r="N164" s="240"/>
      <c r="O164" s="240"/>
      <c r="P164" s="240"/>
      <c r="Q164" s="240"/>
      <c r="R164" s="240"/>
      <c r="S164" s="240"/>
      <c r="T164" s="241"/>
      <c r="AT164" s="242" t="s">
        <v>190</v>
      </c>
      <c r="AU164" s="242" t="s">
        <v>82</v>
      </c>
      <c r="AV164" s="13" t="s">
        <v>186</v>
      </c>
      <c r="AW164" s="13" t="s">
        <v>37</v>
      </c>
      <c r="AX164" s="13" t="s">
        <v>24</v>
      </c>
      <c r="AY164" s="242" t="s">
        <v>180</v>
      </c>
    </row>
    <row r="165" spans="2:65" s="1" customFormat="1" ht="22.5" customHeight="1">
      <c r="B165" s="40"/>
      <c r="C165" s="194" t="s">
        <v>119</v>
      </c>
      <c r="D165" s="194" t="s">
        <v>182</v>
      </c>
      <c r="E165" s="195" t="s">
        <v>287</v>
      </c>
      <c r="F165" s="196" t="s">
        <v>288</v>
      </c>
      <c r="G165" s="197" t="s">
        <v>123</v>
      </c>
      <c r="H165" s="198">
        <v>13.353</v>
      </c>
      <c r="I165" s="199"/>
      <c r="J165" s="200">
        <f>ROUND(I165*H165,2)</f>
        <v>0</v>
      </c>
      <c r="K165" s="196" t="s">
        <v>22</v>
      </c>
      <c r="L165" s="60"/>
      <c r="M165" s="201" t="s">
        <v>22</v>
      </c>
      <c r="N165" s="202" t="s">
        <v>44</v>
      </c>
      <c r="O165" s="41"/>
      <c r="P165" s="203">
        <f>O165*H165</f>
        <v>0</v>
      </c>
      <c r="Q165" s="203">
        <v>0</v>
      </c>
      <c r="R165" s="203">
        <f>Q165*H165</f>
        <v>0</v>
      </c>
      <c r="S165" s="203">
        <v>0</v>
      </c>
      <c r="T165" s="204">
        <f>S165*H165</f>
        <v>0</v>
      </c>
      <c r="AR165" s="23" t="s">
        <v>186</v>
      </c>
      <c r="AT165" s="23" t="s">
        <v>182</v>
      </c>
      <c r="AU165" s="23" t="s">
        <v>82</v>
      </c>
      <c r="AY165" s="23" t="s">
        <v>180</v>
      </c>
      <c r="BE165" s="205">
        <f>IF(N165="základní",J165,0)</f>
        <v>0</v>
      </c>
      <c r="BF165" s="205">
        <f>IF(N165="snížená",J165,0)</f>
        <v>0</v>
      </c>
      <c r="BG165" s="205">
        <f>IF(N165="zákl. přenesená",J165,0)</f>
        <v>0</v>
      </c>
      <c r="BH165" s="205">
        <f>IF(N165="sníž. přenesená",J165,0)</f>
        <v>0</v>
      </c>
      <c r="BI165" s="205">
        <f>IF(N165="nulová",J165,0)</f>
        <v>0</v>
      </c>
      <c r="BJ165" s="23" t="s">
        <v>24</v>
      </c>
      <c r="BK165" s="205">
        <f>ROUND(I165*H165,2)</f>
        <v>0</v>
      </c>
      <c r="BL165" s="23" t="s">
        <v>186</v>
      </c>
      <c r="BM165" s="23" t="s">
        <v>289</v>
      </c>
    </row>
    <row r="166" spans="2:65" s="11" customFormat="1" ht="13.5">
      <c r="B166" s="209"/>
      <c r="C166" s="210"/>
      <c r="D166" s="206" t="s">
        <v>190</v>
      </c>
      <c r="E166" s="211" t="s">
        <v>22</v>
      </c>
      <c r="F166" s="212" t="s">
        <v>290</v>
      </c>
      <c r="G166" s="210"/>
      <c r="H166" s="213" t="s">
        <v>22</v>
      </c>
      <c r="I166" s="214"/>
      <c r="J166" s="210"/>
      <c r="K166" s="210"/>
      <c r="L166" s="215"/>
      <c r="M166" s="216"/>
      <c r="N166" s="217"/>
      <c r="O166" s="217"/>
      <c r="P166" s="217"/>
      <c r="Q166" s="217"/>
      <c r="R166" s="217"/>
      <c r="S166" s="217"/>
      <c r="T166" s="218"/>
      <c r="AT166" s="219" t="s">
        <v>190</v>
      </c>
      <c r="AU166" s="219" t="s">
        <v>82</v>
      </c>
      <c r="AV166" s="11" t="s">
        <v>24</v>
      </c>
      <c r="AW166" s="11" t="s">
        <v>37</v>
      </c>
      <c r="AX166" s="11" t="s">
        <v>73</v>
      </c>
      <c r="AY166" s="219" t="s">
        <v>180</v>
      </c>
    </row>
    <row r="167" spans="2:65" s="12" customFormat="1" ht="13.5">
      <c r="B167" s="220"/>
      <c r="C167" s="221"/>
      <c r="D167" s="206" t="s">
        <v>190</v>
      </c>
      <c r="E167" s="222" t="s">
        <v>22</v>
      </c>
      <c r="F167" s="223" t="s">
        <v>291</v>
      </c>
      <c r="G167" s="221"/>
      <c r="H167" s="224">
        <v>2.5649999999999999</v>
      </c>
      <c r="I167" s="225"/>
      <c r="J167" s="221"/>
      <c r="K167" s="221"/>
      <c r="L167" s="226"/>
      <c r="M167" s="227"/>
      <c r="N167" s="228"/>
      <c r="O167" s="228"/>
      <c r="P167" s="228"/>
      <c r="Q167" s="228"/>
      <c r="R167" s="228"/>
      <c r="S167" s="228"/>
      <c r="T167" s="229"/>
      <c r="AT167" s="230" t="s">
        <v>190</v>
      </c>
      <c r="AU167" s="230" t="s">
        <v>82</v>
      </c>
      <c r="AV167" s="12" t="s">
        <v>82</v>
      </c>
      <c r="AW167" s="12" t="s">
        <v>37</v>
      </c>
      <c r="AX167" s="12" t="s">
        <v>73</v>
      </c>
      <c r="AY167" s="230" t="s">
        <v>180</v>
      </c>
    </row>
    <row r="168" spans="2:65" s="12" customFormat="1" ht="13.5">
      <c r="B168" s="220"/>
      <c r="C168" s="221"/>
      <c r="D168" s="206" t="s">
        <v>190</v>
      </c>
      <c r="E168" s="222" t="s">
        <v>22</v>
      </c>
      <c r="F168" s="223" t="s">
        <v>292</v>
      </c>
      <c r="G168" s="221"/>
      <c r="H168" s="224">
        <v>1.377</v>
      </c>
      <c r="I168" s="225"/>
      <c r="J168" s="221"/>
      <c r="K168" s="221"/>
      <c r="L168" s="226"/>
      <c r="M168" s="227"/>
      <c r="N168" s="228"/>
      <c r="O168" s="228"/>
      <c r="P168" s="228"/>
      <c r="Q168" s="228"/>
      <c r="R168" s="228"/>
      <c r="S168" s="228"/>
      <c r="T168" s="229"/>
      <c r="AT168" s="230" t="s">
        <v>190</v>
      </c>
      <c r="AU168" s="230" t="s">
        <v>82</v>
      </c>
      <c r="AV168" s="12" t="s">
        <v>82</v>
      </c>
      <c r="AW168" s="12" t="s">
        <v>37</v>
      </c>
      <c r="AX168" s="12" t="s">
        <v>73</v>
      </c>
      <c r="AY168" s="230" t="s">
        <v>180</v>
      </c>
    </row>
    <row r="169" spans="2:65" s="12" customFormat="1" ht="13.5">
      <c r="B169" s="220"/>
      <c r="C169" s="221"/>
      <c r="D169" s="206" t="s">
        <v>190</v>
      </c>
      <c r="E169" s="222" t="s">
        <v>22</v>
      </c>
      <c r="F169" s="223" t="s">
        <v>293</v>
      </c>
      <c r="G169" s="221"/>
      <c r="H169" s="224">
        <v>4.8129999999999997</v>
      </c>
      <c r="I169" s="225"/>
      <c r="J169" s="221"/>
      <c r="K169" s="221"/>
      <c r="L169" s="226"/>
      <c r="M169" s="227"/>
      <c r="N169" s="228"/>
      <c r="O169" s="228"/>
      <c r="P169" s="228"/>
      <c r="Q169" s="228"/>
      <c r="R169" s="228"/>
      <c r="S169" s="228"/>
      <c r="T169" s="229"/>
      <c r="AT169" s="230" t="s">
        <v>190</v>
      </c>
      <c r="AU169" s="230" t="s">
        <v>82</v>
      </c>
      <c r="AV169" s="12" t="s">
        <v>82</v>
      </c>
      <c r="AW169" s="12" t="s">
        <v>37</v>
      </c>
      <c r="AX169" s="12" t="s">
        <v>73</v>
      </c>
      <c r="AY169" s="230" t="s">
        <v>180</v>
      </c>
    </row>
    <row r="170" spans="2:65" s="11" customFormat="1" ht="13.5">
      <c r="B170" s="209"/>
      <c r="C170" s="210"/>
      <c r="D170" s="206" t="s">
        <v>190</v>
      </c>
      <c r="E170" s="211" t="s">
        <v>22</v>
      </c>
      <c r="F170" s="212" t="s">
        <v>294</v>
      </c>
      <c r="G170" s="210"/>
      <c r="H170" s="213" t="s">
        <v>22</v>
      </c>
      <c r="I170" s="214"/>
      <c r="J170" s="210"/>
      <c r="K170" s="210"/>
      <c r="L170" s="215"/>
      <c r="M170" s="216"/>
      <c r="N170" s="217"/>
      <c r="O170" s="217"/>
      <c r="P170" s="217"/>
      <c r="Q170" s="217"/>
      <c r="R170" s="217"/>
      <c r="S170" s="217"/>
      <c r="T170" s="218"/>
      <c r="AT170" s="219" t="s">
        <v>190</v>
      </c>
      <c r="AU170" s="219" t="s">
        <v>82</v>
      </c>
      <c r="AV170" s="11" t="s">
        <v>24</v>
      </c>
      <c r="AW170" s="11" t="s">
        <v>37</v>
      </c>
      <c r="AX170" s="11" t="s">
        <v>73</v>
      </c>
      <c r="AY170" s="219" t="s">
        <v>180</v>
      </c>
    </row>
    <row r="171" spans="2:65" s="12" customFormat="1" ht="13.5">
      <c r="B171" s="220"/>
      <c r="C171" s="221"/>
      <c r="D171" s="206" t="s">
        <v>190</v>
      </c>
      <c r="E171" s="222" t="s">
        <v>22</v>
      </c>
      <c r="F171" s="223" t="s">
        <v>295</v>
      </c>
      <c r="G171" s="221"/>
      <c r="H171" s="224">
        <v>13.5</v>
      </c>
      <c r="I171" s="225"/>
      <c r="J171" s="221"/>
      <c r="K171" s="221"/>
      <c r="L171" s="226"/>
      <c r="M171" s="227"/>
      <c r="N171" s="228"/>
      <c r="O171" s="228"/>
      <c r="P171" s="228"/>
      <c r="Q171" s="228"/>
      <c r="R171" s="228"/>
      <c r="S171" s="228"/>
      <c r="T171" s="229"/>
      <c r="AT171" s="230" t="s">
        <v>190</v>
      </c>
      <c r="AU171" s="230" t="s">
        <v>82</v>
      </c>
      <c r="AV171" s="12" t="s">
        <v>82</v>
      </c>
      <c r="AW171" s="12" t="s">
        <v>37</v>
      </c>
      <c r="AX171" s="12" t="s">
        <v>73</v>
      </c>
      <c r="AY171" s="230" t="s">
        <v>180</v>
      </c>
    </row>
    <row r="172" spans="2:65" s="13" customFormat="1" ht="13.5">
      <c r="B172" s="231"/>
      <c r="C172" s="232"/>
      <c r="D172" s="206" t="s">
        <v>190</v>
      </c>
      <c r="E172" s="246" t="s">
        <v>135</v>
      </c>
      <c r="F172" s="247" t="s">
        <v>195</v>
      </c>
      <c r="G172" s="232"/>
      <c r="H172" s="248">
        <v>22.254999999999999</v>
      </c>
      <c r="I172" s="237"/>
      <c r="J172" s="232"/>
      <c r="K172" s="232"/>
      <c r="L172" s="238"/>
      <c r="M172" s="239"/>
      <c r="N172" s="240"/>
      <c r="O172" s="240"/>
      <c r="P172" s="240"/>
      <c r="Q172" s="240"/>
      <c r="R172" s="240"/>
      <c r="S172" s="240"/>
      <c r="T172" s="241"/>
      <c r="AT172" s="242" t="s">
        <v>190</v>
      </c>
      <c r="AU172" s="242" t="s">
        <v>82</v>
      </c>
      <c r="AV172" s="13" t="s">
        <v>186</v>
      </c>
      <c r="AW172" s="13" t="s">
        <v>37</v>
      </c>
      <c r="AX172" s="13" t="s">
        <v>73</v>
      </c>
      <c r="AY172" s="242" t="s">
        <v>180</v>
      </c>
    </row>
    <row r="173" spans="2:65" s="12" customFormat="1" ht="13.5">
      <c r="B173" s="220"/>
      <c r="C173" s="221"/>
      <c r="D173" s="233" t="s">
        <v>190</v>
      </c>
      <c r="E173" s="243" t="s">
        <v>137</v>
      </c>
      <c r="F173" s="244" t="s">
        <v>296</v>
      </c>
      <c r="G173" s="221"/>
      <c r="H173" s="245">
        <v>13.353</v>
      </c>
      <c r="I173" s="225"/>
      <c r="J173" s="221"/>
      <c r="K173" s="221"/>
      <c r="L173" s="226"/>
      <c r="M173" s="227"/>
      <c r="N173" s="228"/>
      <c r="O173" s="228"/>
      <c r="P173" s="228"/>
      <c r="Q173" s="228"/>
      <c r="R173" s="228"/>
      <c r="S173" s="228"/>
      <c r="T173" s="229"/>
      <c r="AT173" s="230" t="s">
        <v>190</v>
      </c>
      <c r="AU173" s="230" t="s">
        <v>82</v>
      </c>
      <c r="AV173" s="12" t="s">
        <v>82</v>
      </c>
      <c r="AW173" s="12" t="s">
        <v>37</v>
      </c>
      <c r="AX173" s="12" t="s">
        <v>24</v>
      </c>
      <c r="AY173" s="230" t="s">
        <v>180</v>
      </c>
    </row>
    <row r="174" spans="2:65" s="1" customFormat="1" ht="22.5" customHeight="1">
      <c r="B174" s="40"/>
      <c r="C174" s="194" t="s">
        <v>297</v>
      </c>
      <c r="D174" s="194" t="s">
        <v>182</v>
      </c>
      <c r="E174" s="195" t="s">
        <v>298</v>
      </c>
      <c r="F174" s="196" t="s">
        <v>299</v>
      </c>
      <c r="G174" s="197" t="s">
        <v>123</v>
      </c>
      <c r="H174" s="198">
        <v>2.6709999999999998</v>
      </c>
      <c r="I174" s="199"/>
      <c r="J174" s="200">
        <f>ROUND(I174*H174,2)</f>
        <v>0</v>
      </c>
      <c r="K174" s="196" t="s">
        <v>22</v>
      </c>
      <c r="L174" s="60"/>
      <c r="M174" s="201" t="s">
        <v>22</v>
      </c>
      <c r="N174" s="202" t="s">
        <v>44</v>
      </c>
      <c r="O174" s="41"/>
      <c r="P174" s="203">
        <f>O174*H174</f>
        <v>0</v>
      </c>
      <c r="Q174" s="203">
        <v>0</v>
      </c>
      <c r="R174" s="203">
        <f>Q174*H174</f>
        <v>0</v>
      </c>
      <c r="S174" s="203">
        <v>0</v>
      </c>
      <c r="T174" s="204">
        <f>S174*H174</f>
        <v>0</v>
      </c>
      <c r="AR174" s="23" t="s">
        <v>186</v>
      </c>
      <c r="AT174" s="23" t="s">
        <v>182</v>
      </c>
      <c r="AU174" s="23" t="s">
        <v>82</v>
      </c>
      <c r="AY174" s="23" t="s">
        <v>180</v>
      </c>
      <c r="BE174" s="205">
        <f>IF(N174="základní",J174,0)</f>
        <v>0</v>
      </c>
      <c r="BF174" s="205">
        <f>IF(N174="snížená",J174,0)</f>
        <v>0</v>
      </c>
      <c r="BG174" s="205">
        <f>IF(N174="zákl. přenesená",J174,0)</f>
        <v>0</v>
      </c>
      <c r="BH174" s="205">
        <f>IF(N174="sníž. přenesená",J174,0)</f>
        <v>0</v>
      </c>
      <c r="BI174" s="205">
        <f>IF(N174="nulová",J174,0)</f>
        <v>0</v>
      </c>
      <c r="BJ174" s="23" t="s">
        <v>24</v>
      </c>
      <c r="BK174" s="205">
        <f>ROUND(I174*H174,2)</f>
        <v>0</v>
      </c>
      <c r="BL174" s="23" t="s">
        <v>186</v>
      </c>
      <c r="BM174" s="23" t="s">
        <v>300</v>
      </c>
    </row>
    <row r="175" spans="2:65" s="12" customFormat="1" ht="13.5">
      <c r="B175" s="220"/>
      <c r="C175" s="221"/>
      <c r="D175" s="233" t="s">
        <v>190</v>
      </c>
      <c r="E175" s="243" t="s">
        <v>22</v>
      </c>
      <c r="F175" s="244" t="s">
        <v>301</v>
      </c>
      <c r="G175" s="221"/>
      <c r="H175" s="245">
        <v>2.6709999999999998</v>
      </c>
      <c r="I175" s="225"/>
      <c r="J175" s="221"/>
      <c r="K175" s="221"/>
      <c r="L175" s="226"/>
      <c r="M175" s="227"/>
      <c r="N175" s="228"/>
      <c r="O175" s="228"/>
      <c r="P175" s="228"/>
      <c r="Q175" s="228"/>
      <c r="R175" s="228"/>
      <c r="S175" s="228"/>
      <c r="T175" s="229"/>
      <c r="AT175" s="230" t="s">
        <v>190</v>
      </c>
      <c r="AU175" s="230" t="s">
        <v>82</v>
      </c>
      <c r="AV175" s="12" t="s">
        <v>82</v>
      </c>
      <c r="AW175" s="12" t="s">
        <v>37</v>
      </c>
      <c r="AX175" s="12" t="s">
        <v>24</v>
      </c>
      <c r="AY175" s="230" t="s">
        <v>180</v>
      </c>
    </row>
    <row r="176" spans="2:65" s="1" customFormat="1" ht="22.5" customHeight="1">
      <c r="B176" s="40"/>
      <c r="C176" s="194" t="s">
        <v>302</v>
      </c>
      <c r="D176" s="194" t="s">
        <v>182</v>
      </c>
      <c r="E176" s="195" t="s">
        <v>303</v>
      </c>
      <c r="F176" s="196" t="s">
        <v>304</v>
      </c>
      <c r="G176" s="197" t="s">
        <v>123</v>
      </c>
      <c r="H176" s="198">
        <v>8.9019999999999992</v>
      </c>
      <c r="I176" s="199"/>
      <c r="J176" s="200">
        <f>ROUND(I176*H176,2)</f>
        <v>0</v>
      </c>
      <c r="K176" s="196" t="s">
        <v>22</v>
      </c>
      <c r="L176" s="60"/>
      <c r="M176" s="201" t="s">
        <v>22</v>
      </c>
      <c r="N176" s="202" t="s">
        <v>44</v>
      </c>
      <c r="O176" s="41"/>
      <c r="P176" s="203">
        <f>O176*H176</f>
        <v>0</v>
      </c>
      <c r="Q176" s="203">
        <v>0</v>
      </c>
      <c r="R176" s="203">
        <f>Q176*H176</f>
        <v>0</v>
      </c>
      <c r="S176" s="203">
        <v>0</v>
      </c>
      <c r="T176" s="204">
        <f>S176*H176</f>
        <v>0</v>
      </c>
      <c r="AR176" s="23" t="s">
        <v>186</v>
      </c>
      <c r="AT176" s="23" t="s">
        <v>182</v>
      </c>
      <c r="AU176" s="23" t="s">
        <v>82</v>
      </c>
      <c r="AY176" s="23" t="s">
        <v>180</v>
      </c>
      <c r="BE176" s="205">
        <f>IF(N176="základní",J176,0)</f>
        <v>0</v>
      </c>
      <c r="BF176" s="205">
        <f>IF(N176="snížená",J176,0)</f>
        <v>0</v>
      </c>
      <c r="BG176" s="205">
        <f>IF(N176="zákl. přenesená",J176,0)</f>
        <v>0</v>
      </c>
      <c r="BH176" s="205">
        <f>IF(N176="sníž. přenesená",J176,0)</f>
        <v>0</v>
      </c>
      <c r="BI176" s="205">
        <f>IF(N176="nulová",J176,0)</f>
        <v>0</v>
      </c>
      <c r="BJ176" s="23" t="s">
        <v>24</v>
      </c>
      <c r="BK176" s="205">
        <f>ROUND(I176*H176,2)</f>
        <v>0</v>
      </c>
      <c r="BL176" s="23" t="s">
        <v>186</v>
      </c>
      <c r="BM176" s="23" t="s">
        <v>305</v>
      </c>
    </row>
    <row r="177" spans="2:65" s="12" customFormat="1" ht="13.5">
      <c r="B177" s="220"/>
      <c r="C177" s="221"/>
      <c r="D177" s="233" t="s">
        <v>190</v>
      </c>
      <c r="E177" s="243" t="s">
        <v>139</v>
      </c>
      <c r="F177" s="244" t="s">
        <v>306</v>
      </c>
      <c r="G177" s="221"/>
      <c r="H177" s="245">
        <v>8.9019999999999992</v>
      </c>
      <c r="I177" s="225"/>
      <c r="J177" s="221"/>
      <c r="K177" s="221"/>
      <c r="L177" s="226"/>
      <c r="M177" s="227"/>
      <c r="N177" s="228"/>
      <c r="O177" s="228"/>
      <c r="P177" s="228"/>
      <c r="Q177" s="228"/>
      <c r="R177" s="228"/>
      <c r="S177" s="228"/>
      <c r="T177" s="229"/>
      <c r="AT177" s="230" t="s">
        <v>190</v>
      </c>
      <c r="AU177" s="230" t="s">
        <v>82</v>
      </c>
      <c r="AV177" s="12" t="s">
        <v>82</v>
      </c>
      <c r="AW177" s="12" t="s">
        <v>37</v>
      </c>
      <c r="AX177" s="12" t="s">
        <v>24</v>
      </c>
      <c r="AY177" s="230" t="s">
        <v>180</v>
      </c>
    </row>
    <row r="178" spans="2:65" s="1" customFormat="1" ht="22.5" customHeight="1">
      <c r="B178" s="40"/>
      <c r="C178" s="194" t="s">
        <v>10</v>
      </c>
      <c r="D178" s="194" t="s">
        <v>182</v>
      </c>
      <c r="E178" s="195" t="s">
        <v>307</v>
      </c>
      <c r="F178" s="196" t="s">
        <v>308</v>
      </c>
      <c r="G178" s="197" t="s">
        <v>123</v>
      </c>
      <c r="H178" s="198">
        <v>1.78</v>
      </c>
      <c r="I178" s="199"/>
      <c r="J178" s="200">
        <f>ROUND(I178*H178,2)</f>
        <v>0</v>
      </c>
      <c r="K178" s="196" t="s">
        <v>22</v>
      </c>
      <c r="L178" s="60"/>
      <c r="M178" s="201" t="s">
        <v>22</v>
      </c>
      <c r="N178" s="202" t="s">
        <v>44</v>
      </c>
      <c r="O178" s="41"/>
      <c r="P178" s="203">
        <f>O178*H178</f>
        <v>0</v>
      </c>
      <c r="Q178" s="203">
        <v>0</v>
      </c>
      <c r="R178" s="203">
        <f>Q178*H178</f>
        <v>0</v>
      </c>
      <c r="S178" s="203">
        <v>0</v>
      </c>
      <c r="T178" s="204">
        <f>S178*H178</f>
        <v>0</v>
      </c>
      <c r="AR178" s="23" t="s">
        <v>186</v>
      </c>
      <c r="AT178" s="23" t="s">
        <v>182</v>
      </c>
      <c r="AU178" s="23" t="s">
        <v>82</v>
      </c>
      <c r="AY178" s="23" t="s">
        <v>180</v>
      </c>
      <c r="BE178" s="205">
        <f>IF(N178="základní",J178,0)</f>
        <v>0</v>
      </c>
      <c r="BF178" s="205">
        <f>IF(N178="snížená",J178,0)</f>
        <v>0</v>
      </c>
      <c r="BG178" s="205">
        <f>IF(N178="zákl. přenesená",J178,0)</f>
        <v>0</v>
      </c>
      <c r="BH178" s="205">
        <f>IF(N178="sníž. přenesená",J178,0)</f>
        <v>0</v>
      </c>
      <c r="BI178" s="205">
        <f>IF(N178="nulová",J178,0)</f>
        <v>0</v>
      </c>
      <c r="BJ178" s="23" t="s">
        <v>24</v>
      </c>
      <c r="BK178" s="205">
        <f>ROUND(I178*H178,2)</f>
        <v>0</v>
      </c>
      <c r="BL178" s="23" t="s">
        <v>186</v>
      </c>
      <c r="BM178" s="23" t="s">
        <v>309</v>
      </c>
    </row>
    <row r="179" spans="2:65" s="12" customFormat="1" ht="13.5">
      <c r="B179" s="220"/>
      <c r="C179" s="221"/>
      <c r="D179" s="233" t="s">
        <v>190</v>
      </c>
      <c r="E179" s="243" t="s">
        <v>22</v>
      </c>
      <c r="F179" s="244" t="s">
        <v>310</v>
      </c>
      <c r="G179" s="221"/>
      <c r="H179" s="245">
        <v>1.78</v>
      </c>
      <c r="I179" s="225"/>
      <c r="J179" s="221"/>
      <c r="K179" s="221"/>
      <c r="L179" s="226"/>
      <c r="M179" s="227"/>
      <c r="N179" s="228"/>
      <c r="O179" s="228"/>
      <c r="P179" s="228"/>
      <c r="Q179" s="228"/>
      <c r="R179" s="228"/>
      <c r="S179" s="228"/>
      <c r="T179" s="229"/>
      <c r="AT179" s="230" t="s">
        <v>190</v>
      </c>
      <c r="AU179" s="230" t="s">
        <v>82</v>
      </c>
      <c r="AV179" s="12" t="s">
        <v>82</v>
      </c>
      <c r="AW179" s="12" t="s">
        <v>37</v>
      </c>
      <c r="AX179" s="12" t="s">
        <v>24</v>
      </c>
      <c r="AY179" s="230" t="s">
        <v>180</v>
      </c>
    </row>
    <row r="180" spans="2:65" s="1" customFormat="1" ht="22.5" customHeight="1">
      <c r="B180" s="40"/>
      <c r="C180" s="194" t="s">
        <v>311</v>
      </c>
      <c r="D180" s="194" t="s">
        <v>182</v>
      </c>
      <c r="E180" s="195" t="s">
        <v>312</v>
      </c>
      <c r="F180" s="196" t="s">
        <v>313</v>
      </c>
      <c r="G180" s="197" t="s">
        <v>123</v>
      </c>
      <c r="H180" s="198">
        <v>655.02599999999995</v>
      </c>
      <c r="I180" s="199"/>
      <c r="J180" s="200">
        <f>ROUND(I180*H180,2)</f>
        <v>0</v>
      </c>
      <c r="K180" s="196" t="s">
        <v>22</v>
      </c>
      <c r="L180" s="60"/>
      <c r="M180" s="201" t="s">
        <v>22</v>
      </c>
      <c r="N180" s="202" t="s">
        <v>44</v>
      </c>
      <c r="O180" s="41"/>
      <c r="P180" s="203">
        <f>O180*H180</f>
        <v>0</v>
      </c>
      <c r="Q180" s="203">
        <v>0</v>
      </c>
      <c r="R180" s="203">
        <f>Q180*H180</f>
        <v>0</v>
      </c>
      <c r="S180" s="203">
        <v>0</v>
      </c>
      <c r="T180" s="204">
        <f>S180*H180</f>
        <v>0</v>
      </c>
      <c r="AR180" s="23" t="s">
        <v>186</v>
      </c>
      <c r="AT180" s="23" t="s">
        <v>182</v>
      </c>
      <c r="AU180" s="23" t="s">
        <v>82</v>
      </c>
      <c r="AY180" s="23" t="s">
        <v>180</v>
      </c>
      <c r="BE180" s="205">
        <f>IF(N180="základní",J180,0)</f>
        <v>0</v>
      </c>
      <c r="BF180" s="205">
        <f>IF(N180="snížená",J180,0)</f>
        <v>0</v>
      </c>
      <c r="BG180" s="205">
        <f>IF(N180="zákl. přenesená",J180,0)</f>
        <v>0</v>
      </c>
      <c r="BH180" s="205">
        <f>IF(N180="sníž. přenesená",J180,0)</f>
        <v>0</v>
      </c>
      <c r="BI180" s="205">
        <f>IF(N180="nulová",J180,0)</f>
        <v>0</v>
      </c>
      <c r="BJ180" s="23" t="s">
        <v>24</v>
      </c>
      <c r="BK180" s="205">
        <f>ROUND(I180*H180,2)</f>
        <v>0</v>
      </c>
      <c r="BL180" s="23" t="s">
        <v>186</v>
      </c>
      <c r="BM180" s="23" t="s">
        <v>314</v>
      </c>
    </row>
    <row r="181" spans="2:65" s="12" customFormat="1" ht="13.5">
      <c r="B181" s="220"/>
      <c r="C181" s="221"/>
      <c r="D181" s="206" t="s">
        <v>190</v>
      </c>
      <c r="E181" s="222" t="s">
        <v>22</v>
      </c>
      <c r="F181" s="223" t="s">
        <v>315</v>
      </c>
      <c r="G181" s="221"/>
      <c r="H181" s="224">
        <v>655.02599999999995</v>
      </c>
      <c r="I181" s="225"/>
      <c r="J181" s="221"/>
      <c r="K181" s="221"/>
      <c r="L181" s="226"/>
      <c r="M181" s="227"/>
      <c r="N181" s="228"/>
      <c r="O181" s="228"/>
      <c r="P181" s="228"/>
      <c r="Q181" s="228"/>
      <c r="R181" s="228"/>
      <c r="S181" s="228"/>
      <c r="T181" s="229"/>
      <c r="AT181" s="230" t="s">
        <v>190</v>
      </c>
      <c r="AU181" s="230" t="s">
        <v>82</v>
      </c>
      <c r="AV181" s="12" t="s">
        <v>82</v>
      </c>
      <c r="AW181" s="12" t="s">
        <v>37</v>
      </c>
      <c r="AX181" s="12" t="s">
        <v>73</v>
      </c>
      <c r="AY181" s="230" t="s">
        <v>180</v>
      </c>
    </row>
    <row r="182" spans="2:65" s="13" customFormat="1" ht="13.5">
      <c r="B182" s="231"/>
      <c r="C182" s="232"/>
      <c r="D182" s="233" t="s">
        <v>190</v>
      </c>
      <c r="E182" s="234" t="s">
        <v>22</v>
      </c>
      <c r="F182" s="235" t="s">
        <v>195</v>
      </c>
      <c r="G182" s="232"/>
      <c r="H182" s="236">
        <v>655.02599999999995</v>
      </c>
      <c r="I182" s="237"/>
      <c r="J182" s="232"/>
      <c r="K182" s="232"/>
      <c r="L182" s="238"/>
      <c r="M182" s="239"/>
      <c r="N182" s="240"/>
      <c r="O182" s="240"/>
      <c r="P182" s="240"/>
      <c r="Q182" s="240"/>
      <c r="R182" s="240"/>
      <c r="S182" s="240"/>
      <c r="T182" s="241"/>
      <c r="AT182" s="242" t="s">
        <v>190</v>
      </c>
      <c r="AU182" s="242" t="s">
        <v>82</v>
      </c>
      <c r="AV182" s="13" t="s">
        <v>186</v>
      </c>
      <c r="AW182" s="13" t="s">
        <v>37</v>
      </c>
      <c r="AX182" s="13" t="s">
        <v>24</v>
      </c>
      <c r="AY182" s="242" t="s">
        <v>180</v>
      </c>
    </row>
    <row r="183" spans="2:65" s="1" customFormat="1" ht="22.5" customHeight="1">
      <c r="B183" s="40"/>
      <c r="C183" s="249" t="s">
        <v>316</v>
      </c>
      <c r="D183" s="249" t="s">
        <v>317</v>
      </c>
      <c r="E183" s="250" t="s">
        <v>318</v>
      </c>
      <c r="F183" s="251" t="s">
        <v>319</v>
      </c>
      <c r="G183" s="252" t="s">
        <v>144</v>
      </c>
      <c r="H183" s="253">
        <v>966.65</v>
      </c>
      <c r="I183" s="254"/>
      <c r="J183" s="255">
        <f>ROUND(I183*H183,2)</f>
        <v>0</v>
      </c>
      <c r="K183" s="251" t="s">
        <v>22</v>
      </c>
      <c r="L183" s="256"/>
      <c r="M183" s="257" t="s">
        <v>22</v>
      </c>
      <c r="N183" s="258" t="s">
        <v>44</v>
      </c>
      <c r="O183" s="41"/>
      <c r="P183" s="203">
        <f>O183*H183</f>
        <v>0</v>
      </c>
      <c r="Q183" s="203">
        <v>0</v>
      </c>
      <c r="R183" s="203">
        <f>Q183*H183</f>
        <v>0</v>
      </c>
      <c r="S183" s="203">
        <v>0</v>
      </c>
      <c r="T183" s="204">
        <f>S183*H183</f>
        <v>0</v>
      </c>
      <c r="AR183" s="23" t="s">
        <v>260</v>
      </c>
      <c r="AT183" s="23" t="s">
        <v>317</v>
      </c>
      <c r="AU183" s="23" t="s">
        <v>82</v>
      </c>
      <c r="AY183" s="23" t="s">
        <v>180</v>
      </c>
      <c r="BE183" s="205">
        <f>IF(N183="základní",J183,0)</f>
        <v>0</v>
      </c>
      <c r="BF183" s="205">
        <f>IF(N183="snížená",J183,0)</f>
        <v>0</v>
      </c>
      <c r="BG183" s="205">
        <f>IF(N183="zákl. přenesená",J183,0)</f>
        <v>0</v>
      </c>
      <c r="BH183" s="205">
        <f>IF(N183="sníž. přenesená",J183,0)</f>
        <v>0</v>
      </c>
      <c r="BI183" s="205">
        <f>IF(N183="nulová",J183,0)</f>
        <v>0</v>
      </c>
      <c r="BJ183" s="23" t="s">
        <v>24</v>
      </c>
      <c r="BK183" s="205">
        <f>ROUND(I183*H183,2)</f>
        <v>0</v>
      </c>
      <c r="BL183" s="23" t="s">
        <v>186</v>
      </c>
      <c r="BM183" s="23" t="s">
        <v>320</v>
      </c>
    </row>
    <row r="184" spans="2:65" s="12" customFormat="1" ht="13.5">
      <c r="B184" s="220"/>
      <c r="C184" s="221"/>
      <c r="D184" s="233" t="s">
        <v>190</v>
      </c>
      <c r="E184" s="243" t="s">
        <v>22</v>
      </c>
      <c r="F184" s="244" t="s">
        <v>321</v>
      </c>
      <c r="G184" s="221"/>
      <c r="H184" s="245">
        <v>966.65</v>
      </c>
      <c r="I184" s="225"/>
      <c r="J184" s="221"/>
      <c r="K184" s="221"/>
      <c r="L184" s="226"/>
      <c r="M184" s="227"/>
      <c r="N184" s="228"/>
      <c r="O184" s="228"/>
      <c r="P184" s="228"/>
      <c r="Q184" s="228"/>
      <c r="R184" s="228"/>
      <c r="S184" s="228"/>
      <c r="T184" s="229"/>
      <c r="AT184" s="230" t="s">
        <v>190</v>
      </c>
      <c r="AU184" s="230" t="s">
        <v>82</v>
      </c>
      <c r="AV184" s="12" t="s">
        <v>82</v>
      </c>
      <c r="AW184" s="12" t="s">
        <v>37</v>
      </c>
      <c r="AX184" s="12" t="s">
        <v>24</v>
      </c>
      <c r="AY184" s="230" t="s">
        <v>180</v>
      </c>
    </row>
    <row r="185" spans="2:65" s="1" customFormat="1" ht="44.25" customHeight="1">
      <c r="B185" s="40"/>
      <c r="C185" s="194" t="s">
        <v>322</v>
      </c>
      <c r="D185" s="194" t="s">
        <v>182</v>
      </c>
      <c r="E185" s="195" t="s">
        <v>323</v>
      </c>
      <c r="F185" s="196" t="s">
        <v>324</v>
      </c>
      <c r="G185" s="197" t="s">
        <v>123</v>
      </c>
      <c r="H185" s="198">
        <v>3896.6460000000002</v>
      </c>
      <c r="I185" s="199"/>
      <c r="J185" s="200">
        <f>ROUND(I185*H185,2)</f>
        <v>0</v>
      </c>
      <c r="K185" s="196" t="s">
        <v>325</v>
      </c>
      <c r="L185" s="60"/>
      <c r="M185" s="201" t="s">
        <v>22</v>
      </c>
      <c r="N185" s="202" t="s">
        <v>44</v>
      </c>
      <c r="O185" s="41"/>
      <c r="P185" s="203">
        <f>O185*H185</f>
        <v>0</v>
      </c>
      <c r="Q185" s="203">
        <v>0</v>
      </c>
      <c r="R185" s="203">
        <f>Q185*H185</f>
        <v>0</v>
      </c>
      <c r="S185" s="203">
        <v>0</v>
      </c>
      <c r="T185" s="204">
        <f>S185*H185</f>
        <v>0</v>
      </c>
      <c r="AR185" s="23" t="s">
        <v>186</v>
      </c>
      <c r="AT185" s="23" t="s">
        <v>182</v>
      </c>
      <c r="AU185" s="23" t="s">
        <v>82</v>
      </c>
      <c r="AY185" s="23" t="s">
        <v>180</v>
      </c>
      <c r="BE185" s="205">
        <f>IF(N185="základní",J185,0)</f>
        <v>0</v>
      </c>
      <c r="BF185" s="205">
        <f>IF(N185="snížená",J185,0)</f>
        <v>0</v>
      </c>
      <c r="BG185" s="205">
        <f>IF(N185="zákl. přenesená",J185,0)</f>
        <v>0</v>
      </c>
      <c r="BH185" s="205">
        <f>IF(N185="sníž. přenesená",J185,0)</f>
        <v>0</v>
      </c>
      <c r="BI185" s="205">
        <f>IF(N185="nulová",J185,0)</f>
        <v>0</v>
      </c>
      <c r="BJ185" s="23" t="s">
        <v>24</v>
      </c>
      <c r="BK185" s="205">
        <f>ROUND(I185*H185,2)</f>
        <v>0</v>
      </c>
      <c r="BL185" s="23" t="s">
        <v>186</v>
      </c>
      <c r="BM185" s="23" t="s">
        <v>326</v>
      </c>
    </row>
    <row r="186" spans="2:65" s="11" customFormat="1" ht="13.5">
      <c r="B186" s="209"/>
      <c r="C186" s="210"/>
      <c r="D186" s="206" t="s">
        <v>190</v>
      </c>
      <c r="E186" s="211" t="s">
        <v>22</v>
      </c>
      <c r="F186" s="212" t="s">
        <v>327</v>
      </c>
      <c r="G186" s="210"/>
      <c r="H186" s="213" t="s">
        <v>22</v>
      </c>
      <c r="I186" s="214"/>
      <c r="J186" s="210"/>
      <c r="K186" s="210"/>
      <c r="L186" s="215"/>
      <c r="M186" s="216"/>
      <c r="N186" s="217"/>
      <c r="O186" s="217"/>
      <c r="P186" s="217"/>
      <c r="Q186" s="217"/>
      <c r="R186" s="217"/>
      <c r="S186" s="217"/>
      <c r="T186" s="218"/>
      <c r="AT186" s="219" t="s">
        <v>190</v>
      </c>
      <c r="AU186" s="219" t="s">
        <v>82</v>
      </c>
      <c r="AV186" s="11" t="s">
        <v>24</v>
      </c>
      <c r="AW186" s="11" t="s">
        <v>37</v>
      </c>
      <c r="AX186" s="11" t="s">
        <v>73</v>
      </c>
      <c r="AY186" s="219" t="s">
        <v>180</v>
      </c>
    </row>
    <row r="187" spans="2:65" s="11" customFormat="1" ht="13.5">
      <c r="B187" s="209"/>
      <c r="C187" s="210"/>
      <c r="D187" s="206" t="s">
        <v>190</v>
      </c>
      <c r="E187" s="211" t="s">
        <v>22</v>
      </c>
      <c r="F187" s="212" t="s">
        <v>328</v>
      </c>
      <c r="G187" s="210"/>
      <c r="H187" s="213" t="s">
        <v>22</v>
      </c>
      <c r="I187" s="214"/>
      <c r="J187" s="210"/>
      <c r="K187" s="210"/>
      <c r="L187" s="215"/>
      <c r="M187" s="216"/>
      <c r="N187" s="217"/>
      <c r="O187" s="217"/>
      <c r="P187" s="217"/>
      <c r="Q187" s="217"/>
      <c r="R187" s="217"/>
      <c r="S187" s="217"/>
      <c r="T187" s="218"/>
      <c r="AT187" s="219" t="s">
        <v>190</v>
      </c>
      <c r="AU187" s="219" t="s">
        <v>82</v>
      </c>
      <c r="AV187" s="11" t="s">
        <v>24</v>
      </c>
      <c r="AW187" s="11" t="s">
        <v>37</v>
      </c>
      <c r="AX187" s="11" t="s">
        <v>73</v>
      </c>
      <c r="AY187" s="219" t="s">
        <v>180</v>
      </c>
    </row>
    <row r="188" spans="2:65" s="12" customFormat="1" ht="13.5">
      <c r="B188" s="220"/>
      <c r="C188" s="221"/>
      <c r="D188" s="233" t="s">
        <v>190</v>
      </c>
      <c r="E188" s="243" t="s">
        <v>22</v>
      </c>
      <c r="F188" s="244" t="s">
        <v>329</v>
      </c>
      <c r="G188" s="221"/>
      <c r="H188" s="245">
        <v>3896.6460000000002</v>
      </c>
      <c r="I188" s="225"/>
      <c r="J188" s="221"/>
      <c r="K188" s="221"/>
      <c r="L188" s="226"/>
      <c r="M188" s="227"/>
      <c r="N188" s="228"/>
      <c r="O188" s="228"/>
      <c r="P188" s="228"/>
      <c r="Q188" s="228"/>
      <c r="R188" s="228"/>
      <c r="S188" s="228"/>
      <c r="T188" s="229"/>
      <c r="AT188" s="230" t="s">
        <v>190</v>
      </c>
      <c r="AU188" s="230" t="s">
        <v>82</v>
      </c>
      <c r="AV188" s="12" t="s">
        <v>82</v>
      </c>
      <c r="AW188" s="12" t="s">
        <v>37</v>
      </c>
      <c r="AX188" s="12" t="s">
        <v>24</v>
      </c>
      <c r="AY188" s="230" t="s">
        <v>180</v>
      </c>
    </row>
    <row r="189" spans="2:65" s="1" customFormat="1" ht="22.5" customHeight="1">
      <c r="B189" s="40"/>
      <c r="C189" s="194" t="s">
        <v>330</v>
      </c>
      <c r="D189" s="194" t="s">
        <v>182</v>
      </c>
      <c r="E189" s="195" t="s">
        <v>331</v>
      </c>
      <c r="F189" s="196" t="s">
        <v>332</v>
      </c>
      <c r="G189" s="197" t="s">
        <v>123</v>
      </c>
      <c r="H189" s="198">
        <v>5.37</v>
      </c>
      <c r="I189" s="199"/>
      <c r="J189" s="200">
        <f>ROUND(I189*H189,2)</f>
        <v>0</v>
      </c>
      <c r="K189" s="196" t="s">
        <v>22</v>
      </c>
      <c r="L189" s="60"/>
      <c r="M189" s="201" t="s">
        <v>22</v>
      </c>
      <c r="N189" s="202" t="s">
        <v>44</v>
      </c>
      <c r="O189" s="41"/>
      <c r="P189" s="203">
        <f>O189*H189</f>
        <v>0</v>
      </c>
      <c r="Q189" s="203">
        <v>0</v>
      </c>
      <c r="R189" s="203">
        <f>Q189*H189</f>
        <v>0</v>
      </c>
      <c r="S189" s="203">
        <v>0</v>
      </c>
      <c r="T189" s="204">
        <f>S189*H189</f>
        <v>0</v>
      </c>
      <c r="AR189" s="23" t="s">
        <v>186</v>
      </c>
      <c r="AT189" s="23" t="s">
        <v>182</v>
      </c>
      <c r="AU189" s="23" t="s">
        <v>82</v>
      </c>
      <c r="AY189" s="23" t="s">
        <v>180</v>
      </c>
      <c r="BE189" s="205">
        <f>IF(N189="základní",J189,0)</f>
        <v>0</v>
      </c>
      <c r="BF189" s="205">
        <f>IF(N189="snížená",J189,0)</f>
        <v>0</v>
      </c>
      <c r="BG189" s="205">
        <f>IF(N189="zákl. přenesená",J189,0)</f>
        <v>0</v>
      </c>
      <c r="BH189" s="205">
        <f>IF(N189="sníž. přenesená",J189,0)</f>
        <v>0</v>
      </c>
      <c r="BI189" s="205">
        <f>IF(N189="nulová",J189,0)</f>
        <v>0</v>
      </c>
      <c r="BJ189" s="23" t="s">
        <v>24</v>
      </c>
      <c r="BK189" s="205">
        <f>ROUND(I189*H189,2)</f>
        <v>0</v>
      </c>
      <c r="BL189" s="23" t="s">
        <v>186</v>
      </c>
      <c r="BM189" s="23" t="s">
        <v>333</v>
      </c>
    </row>
    <row r="190" spans="2:65" s="12" customFormat="1" ht="13.5">
      <c r="B190" s="220"/>
      <c r="C190" s="221"/>
      <c r="D190" s="233" t="s">
        <v>190</v>
      </c>
      <c r="E190" s="243" t="s">
        <v>22</v>
      </c>
      <c r="F190" s="244" t="s">
        <v>334</v>
      </c>
      <c r="G190" s="221"/>
      <c r="H190" s="245">
        <v>5.37</v>
      </c>
      <c r="I190" s="225"/>
      <c r="J190" s="221"/>
      <c r="K190" s="221"/>
      <c r="L190" s="226"/>
      <c r="M190" s="227"/>
      <c r="N190" s="228"/>
      <c r="O190" s="228"/>
      <c r="P190" s="228"/>
      <c r="Q190" s="228"/>
      <c r="R190" s="228"/>
      <c r="S190" s="228"/>
      <c r="T190" s="229"/>
      <c r="AT190" s="230" t="s">
        <v>190</v>
      </c>
      <c r="AU190" s="230" t="s">
        <v>82</v>
      </c>
      <c r="AV190" s="12" t="s">
        <v>82</v>
      </c>
      <c r="AW190" s="12" t="s">
        <v>37</v>
      </c>
      <c r="AX190" s="12" t="s">
        <v>24</v>
      </c>
      <c r="AY190" s="230" t="s">
        <v>180</v>
      </c>
    </row>
    <row r="191" spans="2:65" s="1" customFormat="1" ht="22.5" customHeight="1">
      <c r="B191" s="40"/>
      <c r="C191" s="194" t="s">
        <v>335</v>
      </c>
      <c r="D191" s="194" t="s">
        <v>182</v>
      </c>
      <c r="E191" s="195" t="s">
        <v>336</v>
      </c>
      <c r="F191" s="196" t="s">
        <v>337</v>
      </c>
      <c r="G191" s="197" t="s">
        <v>123</v>
      </c>
      <c r="H191" s="198">
        <v>12</v>
      </c>
      <c r="I191" s="199"/>
      <c r="J191" s="200">
        <f>ROUND(I191*H191,2)</f>
        <v>0</v>
      </c>
      <c r="K191" s="196" t="s">
        <v>22</v>
      </c>
      <c r="L191" s="60"/>
      <c r="M191" s="201" t="s">
        <v>22</v>
      </c>
      <c r="N191" s="202" t="s">
        <v>44</v>
      </c>
      <c r="O191" s="41"/>
      <c r="P191" s="203">
        <f>O191*H191</f>
        <v>0</v>
      </c>
      <c r="Q191" s="203">
        <v>0</v>
      </c>
      <c r="R191" s="203">
        <f>Q191*H191</f>
        <v>0</v>
      </c>
      <c r="S191" s="203">
        <v>0</v>
      </c>
      <c r="T191" s="204">
        <f>S191*H191</f>
        <v>0</v>
      </c>
      <c r="AR191" s="23" t="s">
        <v>186</v>
      </c>
      <c r="AT191" s="23" t="s">
        <v>182</v>
      </c>
      <c r="AU191" s="23" t="s">
        <v>82</v>
      </c>
      <c r="AY191" s="23" t="s">
        <v>180</v>
      </c>
      <c r="BE191" s="205">
        <f>IF(N191="základní",J191,0)</f>
        <v>0</v>
      </c>
      <c r="BF191" s="205">
        <f>IF(N191="snížená",J191,0)</f>
        <v>0</v>
      </c>
      <c r="BG191" s="205">
        <f>IF(N191="zákl. přenesená",J191,0)</f>
        <v>0</v>
      </c>
      <c r="BH191" s="205">
        <f>IF(N191="sníž. přenesená",J191,0)</f>
        <v>0</v>
      </c>
      <c r="BI191" s="205">
        <f>IF(N191="nulová",J191,0)</f>
        <v>0</v>
      </c>
      <c r="BJ191" s="23" t="s">
        <v>24</v>
      </c>
      <c r="BK191" s="205">
        <f>ROUND(I191*H191,2)</f>
        <v>0</v>
      </c>
      <c r="BL191" s="23" t="s">
        <v>186</v>
      </c>
      <c r="BM191" s="23" t="s">
        <v>338</v>
      </c>
    </row>
    <row r="192" spans="2:65" s="11" customFormat="1" ht="13.5">
      <c r="B192" s="209"/>
      <c r="C192" s="210"/>
      <c r="D192" s="206" t="s">
        <v>190</v>
      </c>
      <c r="E192" s="211" t="s">
        <v>22</v>
      </c>
      <c r="F192" s="212" t="s">
        <v>339</v>
      </c>
      <c r="G192" s="210"/>
      <c r="H192" s="213" t="s">
        <v>22</v>
      </c>
      <c r="I192" s="214"/>
      <c r="J192" s="210"/>
      <c r="K192" s="210"/>
      <c r="L192" s="215"/>
      <c r="M192" s="216"/>
      <c r="N192" s="217"/>
      <c r="O192" s="217"/>
      <c r="P192" s="217"/>
      <c r="Q192" s="217"/>
      <c r="R192" s="217"/>
      <c r="S192" s="217"/>
      <c r="T192" s="218"/>
      <c r="AT192" s="219" t="s">
        <v>190</v>
      </c>
      <c r="AU192" s="219" t="s">
        <v>82</v>
      </c>
      <c r="AV192" s="11" t="s">
        <v>24</v>
      </c>
      <c r="AW192" s="11" t="s">
        <v>37</v>
      </c>
      <c r="AX192" s="11" t="s">
        <v>73</v>
      </c>
      <c r="AY192" s="219" t="s">
        <v>180</v>
      </c>
    </row>
    <row r="193" spans="2:65" s="12" customFormat="1" ht="13.5">
      <c r="B193" s="220"/>
      <c r="C193" s="221"/>
      <c r="D193" s="206" t="s">
        <v>190</v>
      </c>
      <c r="E193" s="222" t="s">
        <v>22</v>
      </c>
      <c r="F193" s="223" t="s">
        <v>340</v>
      </c>
      <c r="G193" s="221"/>
      <c r="H193" s="224">
        <v>12</v>
      </c>
      <c r="I193" s="225"/>
      <c r="J193" s="221"/>
      <c r="K193" s="221"/>
      <c r="L193" s="226"/>
      <c r="M193" s="227"/>
      <c r="N193" s="228"/>
      <c r="O193" s="228"/>
      <c r="P193" s="228"/>
      <c r="Q193" s="228"/>
      <c r="R193" s="228"/>
      <c r="S193" s="228"/>
      <c r="T193" s="229"/>
      <c r="AT193" s="230" t="s">
        <v>190</v>
      </c>
      <c r="AU193" s="230" t="s">
        <v>82</v>
      </c>
      <c r="AV193" s="12" t="s">
        <v>82</v>
      </c>
      <c r="AW193" s="12" t="s">
        <v>37</v>
      </c>
      <c r="AX193" s="12" t="s">
        <v>73</v>
      </c>
      <c r="AY193" s="230" t="s">
        <v>180</v>
      </c>
    </row>
    <row r="194" spans="2:65" s="13" customFormat="1" ht="13.5">
      <c r="B194" s="231"/>
      <c r="C194" s="232"/>
      <c r="D194" s="233" t="s">
        <v>190</v>
      </c>
      <c r="E194" s="234" t="s">
        <v>118</v>
      </c>
      <c r="F194" s="235" t="s">
        <v>195</v>
      </c>
      <c r="G194" s="232"/>
      <c r="H194" s="236">
        <v>12</v>
      </c>
      <c r="I194" s="237"/>
      <c r="J194" s="232"/>
      <c r="K194" s="232"/>
      <c r="L194" s="238"/>
      <c r="M194" s="239"/>
      <c r="N194" s="240"/>
      <c r="O194" s="240"/>
      <c r="P194" s="240"/>
      <c r="Q194" s="240"/>
      <c r="R194" s="240"/>
      <c r="S194" s="240"/>
      <c r="T194" s="241"/>
      <c r="AT194" s="242" t="s">
        <v>190</v>
      </c>
      <c r="AU194" s="242" t="s">
        <v>82</v>
      </c>
      <c r="AV194" s="13" t="s">
        <v>186</v>
      </c>
      <c r="AW194" s="13" t="s">
        <v>37</v>
      </c>
      <c r="AX194" s="13" t="s">
        <v>24</v>
      </c>
      <c r="AY194" s="242" t="s">
        <v>180</v>
      </c>
    </row>
    <row r="195" spans="2:65" s="1" customFormat="1" ht="22.5" customHeight="1">
      <c r="B195" s="40"/>
      <c r="C195" s="249" t="s">
        <v>341</v>
      </c>
      <c r="D195" s="249" t="s">
        <v>317</v>
      </c>
      <c r="E195" s="250" t="s">
        <v>342</v>
      </c>
      <c r="F195" s="251" t="s">
        <v>343</v>
      </c>
      <c r="G195" s="252" t="s">
        <v>144</v>
      </c>
      <c r="H195" s="253">
        <v>21.6</v>
      </c>
      <c r="I195" s="254"/>
      <c r="J195" s="255">
        <f>ROUND(I195*H195,2)</f>
        <v>0</v>
      </c>
      <c r="K195" s="251" t="s">
        <v>22</v>
      </c>
      <c r="L195" s="256"/>
      <c r="M195" s="257" t="s">
        <v>22</v>
      </c>
      <c r="N195" s="258" t="s">
        <v>44</v>
      </c>
      <c r="O195" s="41"/>
      <c r="P195" s="203">
        <f>O195*H195</f>
        <v>0</v>
      </c>
      <c r="Q195" s="203">
        <v>1</v>
      </c>
      <c r="R195" s="203">
        <f>Q195*H195</f>
        <v>21.6</v>
      </c>
      <c r="S195" s="203">
        <v>0</v>
      </c>
      <c r="T195" s="204">
        <f>S195*H195</f>
        <v>0</v>
      </c>
      <c r="AR195" s="23" t="s">
        <v>260</v>
      </c>
      <c r="AT195" s="23" t="s">
        <v>317</v>
      </c>
      <c r="AU195" s="23" t="s">
        <v>82</v>
      </c>
      <c r="AY195" s="23" t="s">
        <v>180</v>
      </c>
      <c r="BE195" s="205">
        <f>IF(N195="základní",J195,0)</f>
        <v>0</v>
      </c>
      <c r="BF195" s="205">
        <f>IF(N195="snížená",J195,0)</f>
        <v>0</v>
      </c>
      <c r="BG195" s="205">
        <f>IF(N195="zákl. přenesená",J195,0)</f>
        <v>0</v>
      </c>
      <c r="BH195" s="205">
        <f>IF(N195="sníž. přenesená",J195,0)</f>
        <v>0</v>
      </c>
      <c r="BI195" s="205">
        <f>IF(N195="nulová",J195,0)</f>
        <v>0</v>
      </c>
      <c r="BJ195" s="23" t="s">
        <v>24</v>
      </c>
      <c r="BK195" s="205">
        <f>ROUND(I195*H195,2)</f>
        <v>0</v>
      </c>
      <c r="BL195" s="23" t="s">
        <v>186</v>
      </c>
      <c r="BM195" s="23" t="s">
        <v>344</v>
      </c>
    </row>
    <row r="196" spans="2:65" s="12" customFormat="1" ht="13.5">
      <c r="B196" s="220"/>
      <c r="C196" s="221"/>
      <c r="D196" s="233" t="s">
        <v>190</v>
      </c>
      <c r="E196" s="243" t="s">
        <v>22</v>
      </c>
      <c r="F196" s="244" t="s">
        <v>345</v>
      </c>
      <c r="G196" s="221"/>
      <c r="H196" s="245">
        <v>21.6</v>
      </c>
      <c r="I196" s="225"/>
      <c r="J196" s="221"/>
      <c r="K196" s="221"/>
      <c r="L196" s="226"/>
      <c r="M196" s="227"/>
      <c r="N196" s="228"/>
      <c r="O196" s="228"/>
      <c r="P196" s="228"/>
      <c r="Q196" s="228"/>
      <c r="R196" s="228"/>
      <c r="S196" s="228"/>
      <c r="T196" s="229"/>
      <c r="AT196" s="230" t="s">
        <v>190</v>
      </c>
      <c r="AU196" s="230" t="s">
        <v>82</v>
      </c>
      <c r="AV196" s="12" t="s">
        <v>82</v>
      </c>
      <c r="AW196" s="12" t="s">
        <v>37</v>
      </c>
      <c r="AX196" s="12" t="s">
        <v>24</v>
      </c>
      <c r="AY196" s="230" t="s">
        <v>180</v>
      </c>
    </row>
    <row r="197" spans="2:65" s="1" customFormat="1" ht="22.5" customHeight="1">
      <c r="B197" s="40"/>
      <c r="C197" s="194" t="s">
        <v>9</v>
      </c>
      <c r="D197" s="194" t="s">
        <v>182</v>
      </c>
      <c r="E197" s="195" t="s">
        <v>346</v>
      </c>
      <c r="F197" s="196" t="s">
        <v>347</v>
      </c>
      <c r="G197" s="197" t="s">
        <v>123</v>
      </c>
      <c r="H197" s="198">
        <v>604.15599999999995</v>
      </c>
      <c r="I197" s="199"/>
      <c r="J197" s="200">
        <f>ROUND(I197*H197,2)</f>
        <v>0</v>
      </c>
      <c r="K197" s="196" t="s">
        <v>22</v>
      </c>
      <c r="L197" s="60"/>
      <c r="M197" s="201" t="s">
        <v>22</v>
      </c>
      <c r="N197" s="202" t="s">
        <v>44</v>
      </c>
      <c r="O197" s="41"/>
      <c r="P197" s="203">
        <f>O197*H197</f>
        <v>0</v>
      </c>
      <c r="Q197" s="203">
        <v>0</v>
      </c>
      <c r="R197" s="203">
        <f>Q197*H197</f>
        <v>0</v>
      </c>
      <c r="S197" s="203">
        <v>0</v>
      </c>
      <c r="T197" s="204">
        <f>S197*H197</f>
        <v>0</v>
      </c>
      <c r="AR197" s="23" t="s">
        <v>186</v>
      </c>
      <c r="AT197" s="23" t="s">
        <v>182</v>
      </c>
      <c r="AU197" s="23" t="s">
        <v>82</v>
      </c>
      <c r="AY197" s="23" t="s">
        <v>180</v>
      </c>
      <c r="BE197" s="205">
        <f>IF(N197="základní",J197,0)</f>
        <v>0</v>
      </c>
      <c r="BF197" s="205">
        <f>IF(N197="snížená",J197,0)</f>
        <v>0</v>
      </c>
      <c r="BG197" s="205">
        <f>IF(N197="zákl. přenesená",J197,0)</f>
        <v>0</v>
      </c>
      <c r="BH197" s="205">
        <f>IF(N197="sníž. přenesená",J197,0)</f>
        <v>0</v>
      </c>
      <c r="BI197" s="205">
        <f>IF(N197="nulová",J197,0)</f>
        <v>0</v>
      </c>
      <c r="BJ197" s="23" t="s">
        <v>24</v>
      </c>
      <c r="BK197" s="205">
        <f>ROUND(I197*H197,2)</f>
        <v>0</v>
      </c>
      <c r="BL197" s="23" t="s">
        <v>186</v>
      </c>
      <c r="BM197" s="23" t="s">
        <v>348</v>
      </c>
    </row>
    <row r="198" spans="2:65" s="12" customFormat="1" ht="13.5">
      <c r="B198" s="220"/>
      <c r="C198" s="221"/>
      <c r="D198" s="233" t="s">
        <v>190</v>
      </c>
      <c r="E198" s="243" t="s">
        <v>22</v>
      </c>
      <c r="F198" s="244" t="s">
        <v>125</v>
      </c>
      <c r="G198" s="221"/>
      <c r="H198" s="245">
        <v>604.15599999999995</v>
      </c>
      <c r="I198" s="225"/>
      <c r="J198" s="221"/>
      <c r="K198" s="221"/>
      <c r="L198" s="226"/>
      <c r="M198" s="227"/>
      <c r="N198" s="228"/>
      <c r="O198" s="228"/>
      <c r="P198" s="228"/>
      <c r="Q198" s="228"/>
      <c r="R198" s="228"/>
      <c r="S198" s="228"/>
      <c r="T198" s="229"/>
      <c r="AT198" s="230" t="s">
        <v>190</v>
      </c>
      <c r="AU198" s="230" t="s">
        <v>82</v>
      </c>
      <c r="AV198" s="12" t="s">
        <v>82</v>
      </c>
      <c r="AW198" s="12" t="s">
        <v>37</v>
      </c>
      <c r="AX198" s="12" t="s">
        <v>24</v>
      </c>
      <c r="AY198" s="230" t="s">
        <v>180</v>
      </c>
    </row>
    <row r="199" spans="2:65" s="1" customFormat="1" ht="44.25" customHeight="1">
      <c r="B199" s="40"/>
      <c r="C199" s="194" t="s">
        <v>349</v>
      </c>
      <c r="D199" s="194" t="s">
        <v>182</v>
      </c>
      <c r="E199" s="195" t="s">
        <v>350</v>
      </c>
      <c r="F199" s="196" t="s">
        <v>351</v>
      </c>
      <c r="G199" s="197" t="s">
        <v>123</v>
      </c>
      <c r="H199" s="198">
        <v>4.9130000000000003</v>
      </c>
      <c r="I199" s="199"/>
      <c r="J199" s="200">
        <f>ROUND(I199*H199,2)</f>
        <v>0</v>
      </c>
      <c r="K199" s="196" t="s">
        <v>352</v>
      </c>
      <c r="L199" s="60"/>
      <c r="M199" s="201" t="s">
        <v>22</v>
      </c>
      <c r="N199" s="202" t="s">
        <v>44</v>
      </c>
      <c r="O199" s="41"/>
      <c r="P199" s="203">
        <f>O199*H199</f>
        <v>0</v>
      </c>
      <c r="Q199" s="203">
        <v>0</v>
      </c>
      <c r="R199" s="203">
        <f>Q199*H199</f>
        <v>0</v>
      </c>
      <c r="S199" s="203">
        <v>0</v>
      </c>
      <c r="T199" s="204">
        <f>S199*H199</f>
        <v>0</v>
      </c>
      <c r="AR199" s="23" t="s">
        <v>186</v>
      </c>
      <c r="AT199" s="23" t="s">
        <v>182</v>
      </c>
      <c r="AU199" s="23" t="s">
        <v>82</v>
      </c>
      <c r="AY199" s="23" t="s">
        <v>180</v>
      </c>
      <c r="BE199" s="205">
        <f>IF(N199="základní",J199,0)</f>
        <v>0</v>
      </c>
      <c r="BF199" s="205">
        <f>IF(N199="snížená",J199,0)</f>
        <v>0</v>
      </c>
      <c r="BG199" s="205">
        <f>IF(N199="zákl. přenesená",J199,0)</f>
        <v>0</v>
      </c>
      <c r="BH199" s="205">
        <f>IF(N199="sníž. přenesená",J199,0)</f>
        <v>0</v>
      </c>
      <c r="BI199" s="205">
        <f>IF(N199="nulová",J199,0)</f>
        <v>0</v>
      </c>
      <c r="BJ199" s="23" t="s">
        <v>24</v>
      </c>
      <c r="BK199" s="205">
        <f>ROUND(I199*H199,2)</f>
        <v>0</v>
      </c>
      <c r="BL199" s="23" t="s">
        <v>186</v>
      </c>
      <c r="BM199" s="23" t="s">
        <v>353</v>
      </c>
    </row>
    <row r="200" spans="2:65" s="11" customFormat="1" ht="13.5">
      <c r="B200" s="209"/>
      <c r="C200" s="210"/>
      <c r="D200" s="206" t="s">
        <v>190</v>
      </c>
      <c r="E200" s="211" t="s">
        <v>22</v>
      </c>
      <c r="F200" s="212" t="s">
        <v>354</v>
      </c>
      <c r="G200" s="210"/>
      <c r="H200" s="213" t="s">
        <v>22</v>
      </c>
      <c r="I200" s="214"/>
      <c r="J200" s="210"/>
      <c r="K200" s="210"/>
      <c r="L200" s="215"/>
      <c r="M200" s="216"/>
      <c r="N200" s="217"/>
      <c r="O200" s="217"/>
      <c r="P200" s="217"/>
      <c r="Q200" s="217"/>
      <c r="R200" s="217"/>
      <c r="S200" s="217"/>
      <c r="T200" s="218"/>
      <c r="AT200" s="219" t="s">
        <v>190</v>
      </c>
      <c r="AU200" s="219" t="s">
        <v>82</v>
      </c>
      <c r="AV200" s="11" t="s">
        <v>24</v>
      </c>
      <c r="AW200" s="11" t="s">
        <v>37</v>
      </c>
      <c r="AX200" s="11" t="s">
        <v>73</v>
      </c>
      <c r="AY200" s="219" t="s">
        <v>180</v>
      </c>
    </row>
    <row r="201" spans="2:65" s="12" customFormat="1" ht="13.5">
      <c r="B201" s="220"/>
      <c r="C201" s="221"/>
      <c r="D201" s="206" t="s">
        <v>190</v>
      </c>
      <c r="E201" s="222" t="s">
        <v>22</v>
      </c>
      <c r="F201" s="223" t="s">
        <v>355</v>
      </c>
      <c r="G201" s="221"/>
      <c r="H201" s="224">
        <v>4.9130000000000003</v>
      </c>
      <c r="I201" s="225"/>
      <c r="J201" s="221"/>
      <c r="K201" s="221"/>
      <c r="L201" s="226"/>
      <c r="M201" s="227"/>
      <c r="N201" s="228"/>
      <c r="O201" s="228"/>
      <c r="P201" s="228"/>
      <c r="Q201" s="228"/>
      <c r="R201" s="228"/>
      <c r="S201" s="228"/>
      <c r="T201" s="229"/>
      <c r="AT201" s="230" t="s">
        <v>190</v>
      </c>
      <c r="AU201" s="230" t="s">
        <v>82</v>
      </c>
      <c r="AV201" s="12" t="s">
        <v>82</v>
      </c>
      <c r="AW201" s="12" t="s">
        <v>37</v>
      </c>
      <c r="AX201" s="12" t="s">
        <v>73</v>
      </c>
      <c r="AY201" s="230" t="s">
        <v>180</v>
      </c>
    </row>
    <row r="202" spans="2:65" s="12" customFormat="1" ht="13.5">
      <c r="B202" s="220"/>
      <c r="C202" s="221"/>
      <c r="D202" s="206" t="s">
        <v>190</v>
      </c>
      <c r="E202" s="222" t="s">
        <v>22</v>
      </c>
      <c r="F202" s="223" t="s">
        <v>22</v>
      </c>
      <c r="G202" s="221"/>
      <c r="H202" s="224">
        <v>0</v>
      </c>
      <c r="I202" s="225"/>
      <c r="J202" s="221"/>
      <c r="K202" s="221"/>
      <c r="L202" s="226"/>
      <c r="M202" s="227"/>
      <c r="N202" s="228"/>
      <c r="O202" s="228"/>
      <c r="P202" s="228"/>
      <c r="Q202" s="228"/>
      <c r="R202" s="228"/>
      <c r="S202" s="228"/>
      <c r="T202" s="229"/>
      <c r="AT202" s="230" t="s">
        <v>190</v>
      </c>
      <c r="AU202" s="230" t="s">
        <v>82</v>
      </c>
      <c r="AV202" s="12" t="s">
        <v>82</v>
      </c>
      <c r="AW202" s="12" t="s">
        <v>37</v>
      </c>
      <c r="AX202" s="12" t="s">
        <v>73</v>
      </c>
      <c r="AY202" s="230" t="s">
        <v>180</v>
      </c>
    </row>
    <row r="203" spans="2:65" s="13" customFormat="1" ht="13.5">
      <c r="B203" s="231"/>
      <c r="C203" s="232"/>
      <c r="D203" s="233" t="s">
        <v>190</v>
      </c>
      <c r="E203" s="234" t="s">
        <v>356</v>
      </c>
      <c r="F203" s="235" t="s">
        <v>195</v>
      </c>
      <c r="G203" s="232"/>
      <c r="H203" s="236">
        <v>4.9130000000000003</v>
      </c>
      <c r="I203" s="237"/>
      <c r="J203" s="232"/>
      <c r="K203" s="232"/>
      <c r="L203" s="238"/>
      <c r="M203" s="239"/>
      <c r="N203" s="240"/>
      <c r="O203" s="240"/>
      <c r="P203" s="240"/>
      <c r="Q203" s="240"/>
      <c r="R203" s="240"/>
      <c r="S203" s="240"/>
      <c r="T203" s="241"/>
      <c r="AT203" s="242" t="s">
        <v>190</v>
      </c>
      <c r="AU203" s="242" t="s">
        <v>82</v>
      </c>
      <c r="AV203" s="13" t="s">
        <v>186</v>
      </c>
      <c r="AW203" s="13" t="s">
        <v>37</v>
      </c>
      <c r="AX203" s="13" t="s">
        <v>24</v>
      </c>
      <c r="AY203" s="242" t="s">
        <v>180</v>
      </c>
    </row>
    <row r="204" spans="2:65" s="1" customFormat="1" ht="31.5" customHeight="1">
      <c r="B204" s="40"/>
      <c r="C204" s="249" t="s">
        <v>357</v>
      </c>
      <c r="D204" s="249" t="s">
        <v>317</v>
      </c>
      <c r="E204" s="250" t="s">
        <v>358</v>
      </c>
      <c r="F204" s="251" t="s">
        <v>359</v>
      </c>
      <c r="G204" s="252" t="s">
        <v>144</v>
      </c>
      <c r="H204" s="253">
        <v>8.843</v>
      </c>
      <c r="I204" s="254"/>
      <c r="J204" s="255">
        <f>ROUND(I204*H204,2)</f>
        <v>0</v>
      </c>
      <c r="K204" s="251" t="s">
        <v>352</v>
      </c>
      <c r="L204" s="256"/>
      <c r="M204" s="257" t="s">
        <v>22</v>
      </c>
      <c r="N204" s="258" t="s">
        <v>44</v>
      </c>
      <c r="O204" s="41"/>
      <c r="P204" s="203">
        <f>O204*H204</f>
        <v>0</v>
      </c>
      <c r="Q204" s="203">
        <v>1</v>
      </c>
      <c r="R204" s="203">
        <f>Q204*H204</f>
        <v>8.843</v>
      </c>
      <c r="S204" s="203">
        <v>0</v>
      </c>
      <c r="T204" s="204">
        <f>S204*H204</f>
        <v>0</v>
      </c>
      <c r="AR204" s="23" t="s">
        <v>260</v>
      </c>
      <c r="AT204" s="23" t="s">
        <v>317</v>
      </c>
      <c r="AU204" s="23" t="s">
        <v>82</v>
      </c>
      <c r="AY204" s="23" t="s">
        <v>180</v>
      </c>
      <c r="BE204" s="205">
        <f>IF(N204="základní",J204,0)</f>
        <v>0</v>
      </c>
      <c r="BF204" s="205">
        <f>IF(N204="snížená",J204,0)</f>
        <v>0</v>
      </c>
      <c r="BG204" s="205">
        <f>IF(N204="zákl. přenesená",J204,0)</f>
        <v>0</v>
      </c>
      <c r="BH204" s="205">
        <f>IF(N204="sníž. přenesená",J204,0)</f>
        <v>0</v>
      </c>
      <c r="BI204" s="205">
        <f>IF(N204="nulová",J204,0)</f>
        <v>0</v>
      </c>
      <c r="BJ204" s="23" t="s">
        <v>24</v>
      </c>
      <c r="BK204" s="205">
        <f>ROUND(I204*H204,2)</f>
        <v>0</v>
      </c>
      <c r="BL204" s="23" t="s">
        <v>186</v>
      </c>
      <c r="BM204" s="23" t="s">
        <v>360</v>
      </c>
    </row>
    <row r="205" spans="2:65" s="1" customFormat="1" ht="22.5" customHeight="1">
      <c r="B205" s="40"/>
      <c r="C205" s="194" t="s">
        <v>361</v>
      </c>
      <c r="D205" s="194" t="s">
        <v>182</v>
      </c>
      <c r="E205" s="195" t="s">
        <v>362</v>
      </c>
      <c r="F205" s="196" t="s">
        <v>363</v>
      </c>
      <c r="G205" s="197" t="s">
        <v>106</v>
      </c>
      <c r="H205" s="198">
        <v>53.7</v>
      </c>
      <c r="I205" s="199"/>
      <c r="J205" s="200">
        <f>ROUND(I205*H205,2)</f>
        <v>0</v>
      </c>
      <c r="K205" s="196" t="s">
        <v>22</v>
      </c>
      <c r="L205" s="60"/>
      <c r="M205" s="201" t="s">
        <v>22</v>
      </c>
      <c r="N205" s="202" t="s">
        <v>44</v>
      </c>
      <c r="O205" s="41"/>
      <c r="P205" s="203">
        <f>O205*H205</f>
        <v>0</v>
      </c>
      <c r="Q205" s="203">
        <v>0</v>
      </c>
      <c r="R205" s="203">
        <f>Q205*H205</f>
        <v>0</v>
      </c>
      <c r="S205" s="203">
        <v>0</v>
      </c>
      <c r="T205" s="204">
        <f>S205*H205</f>
        <v>0</v>
      </c>
      <c r="AR205" s="23" t="s">
        <v>186</v>
      </c>
      <c r="AT205" s="23" t="s">
        <v>182</v>
      </c>
      <c r="AU205" s="23" t="s">
        <v>82</v>
      </c>
      <c r="AY205" s="23" t="s">
        <v>180</v>
      </c>
      <c r="BE205" s="205">
        <f>IF(N205="základní",J205,0)</f>
        <v>0</v>
      </c>
      <c r="BF205" s="205">
        <f>IF(N205="snížená",J205,0)</f>
        <v>0</v>
      </c>
      <c r="BG205" s="205">
        <f>IF(N205="zákl. přenesená",J205,0)</f>
        <v>0</v>
      </c>
      <c r="BH205" s="205">
        <f>IF(N205="sníž. přenesená",J205,0)</f>
        <v>0</v>
      </c>
      <c r="BI205" s="205">
        <f>IF(N205="nulová",J205,0)</f>
        <v>0</v>
      </c>
      <c r="BJ205" s="23" t="s">
        <v>24</v>
      </c>
      <c r="BK205" s="205">
        <f>ROUND(I205*H205,2)</f>
        <v>0</v>
      </c>
      <c r="BL205" s="23" t="s">
        <v>186</v>
      </c>
      <c r="BM205" s="23" t="s">
        <v>364</v>
      </c>
    </row>
    <row r="206" spans="2:65" s="12" customFormat="1" ht="13.5">
      <c r="B206" s="220"/>
      <c r="C206" s="221"/>
      <c r="D206" s="233" t="s">
        <v>190</v>
      </c>
      <c r="E206" s="243" t="s">
        <v>22</v>
      </c>
      <c r="F206" s="244" t="s">
        <v>365</v>
      </c>
      <c r="G206" s="221"/>
      <c r="H206" s="245">
        <v>53.7</v>
      </c>
      <c r="I206" s="225"/>
      <c r="J206" s="221"/>
      <c r="K206" s="221"/>
      <c r="L206" s="226"/>
      <c r="M206" s="227"/>
      <c r="N206" s="228"/>
      <c r="O206" s="228"/>
      <c r="P206" s="228"/>
      <c r="Q206" s="228"/>
      <c r="R206" s="228"/>
      <c r="S206" s="228"/>
      <c r="T206" s="229"/>
      <c r="AT206" s="230" t="s">
        <v>190</v>
      </c>
      <c r="AU206" s="230" t="s">
        <v>82</v>
      </c>
      <c r="AV206" s="12" t="s">
        <v>82</v>
      </c>
      <c r="AW206" s="12" t="s">
        <v>37</v>
      </c>
      <c r="AX206" s="12" t="s">
        <v>24</v>
      </c>
      <c r="AY206" s="230" t="s">
        <v>180</v>
      </c>
    </row>
    <row r="207" spans="2:65" s="1" customFormat="1" ht="22.5" customHeight="1">
      <c r="B207" s="40"/>
      <c r="C207" s="249" t="s">
        <v>366</v>
      </c>
      <c r="D207" s="249" t="s">
        <v>317</v>
      </c>
      <c r="E207" s="250" t="s">
        <v>367</v>
      </c>
      <c r="F207" s="251" t="s">
        <v>368</v>
      </c>
      <c r="G207" s="252" t="s">
        <v>369</v>
      </c>
      <c r="H207" s="253">
        <v>1.74</v>
      </c>
      <c r="I207" s="254"/>
      <c r="J207" s="255">
        <f>ROUND(I207*H207,2)</f>
        <v>0</v>
      </c>
      <c r="K207" s="251" t="s">
        <v>22</v>
      </c>
      <c r="L207" s="256"/>
      <c r="M207" s="257" t="s">
        <v>22</v>
      </c>
      <c r="N207" s="258" t="s">
        <v>44</v>
      </c>
      <c r="O207" s="41"/>
      <c r="P207" s="203">
        <f>O207*H207</f>
        <v>0</v>
      </c>
      <c r="Q207" s="203">
        <v>1E-3</v>
      </c>
      <c r="R207" s="203">
        <f>Q207*H207</f>
        <v>1.74E-3</v>
      </c>
      <c r="S207" s="203">
        <v>0</v>
      </c>
      <c r="T207" s="204">
        <f>S207*H207</f>
        <v>0</v>
      </c>
      <c r="AR207" s="23" t="s">
        <v>260</v>
      </c>
      <c r="AT207" s="23" t="s">
        <v>317</v>
      </c>
      <c r="AU207" s="23" t="s">
        <v>82</v>
      </c>
      <c r="AY207" s="23" t="s">
        <v>180</v>
      </c>
      <c r="BE207" s="205">
        <f>IF(N207="základní",J207,0)</f>
        <v>0</v>
      </c>
      <c r="BF207" s="205">
        <f>IF(N207="snížená",J207,0)</f>
        <v>0</v>
      </c>
      <c r="BG207" s="205">
        <f>IF(N207="zákl. přenesená",J207,0)</f>
        <v>0</v>
      </c>
      <c r="BH207" s="205">
        <f>IF(N207="sníž. přenesená",J207,0)</f>
        <v>0</v>
      </c>
      <c r="BI207" s="205">
        <f>IF(N207="nulová",J207,0)</f>
        <v>0</v>
      </c>
      <c r="BJ207" s="23" t="s">
        <v>24</v>
      </c>
      <c r="BK207" s="205">
        <f>ROUND(I207*H207,2)</f>
        <v>0</v>
      </c>
      <c r="BL207" s="23" t="s">
        <v>186</v>
      </c>
      <c r="BM207" s="23" t="s">
        <v>370</v>
      </c>
    </row>
    <row r="208" spans="2:65" s="12" customFormat="1" ht="13.5">
      <c r="B208" s="220"/>
      <c r="C208" s="221"/>
      <c r="D208" s="233" t="s">
        <v>190</v>
      </c>
      <c r="E208" s="221"/>
      <c r="F208" s="244" t="s">
        <v>371</v>
      </c>
      <c r="G208" s="221"/>
      <c r="H208" s="245">
        <v>1.74</v>
      </c>
      <c r="I208" s="225"/>
      <c r="J208" s="221"/>
      <c r="K208" s="221"/>
      <c r="L208" s="226"/>
      <c r="M208" s="227"/>
      <c r="N208" s="228"/>
      <c r="O208" s="228"/>
      <c r="P208" s="228"/>
      <c r="Q208" s="228"/>
      <c r="R208" s="228"/>
      <c r="S208" s="228"/>
      <c r="T208" s="229"/>
      <c r="AT208" s="230" t="s">
        <v>190</v>
      </c>
      <c r="AU208" s="230" t="s">
        <v>82</v>
      </c>
      <c r="AV208" s="12" t="s">
        <v>82</v>
      </c>
      <c r="AW208" s="12" t="s">
        <v>6</v>
      </c>
      <c r="AX208" s="12" t="s">
        <v>24</v>
      </c>
      <c r="AY208" s="230" t="s">
        <v>180</v>
      </c>
    </row>
    <row r="209" spans="2:65" s="1" customFormat="1" ht="22.5" customHeight="1">
      <c r="B209" s="40"/>
      <c r="C209" s="194" t="s">
        <v>372</v>
      </c>
      <c r="D209" s="194" t="s">
        <v>182</v>
      </c>
      <c r="E209" s="195" t="s">
        <v>373</v>
      </c>
      <c r="F209" s="196" t="s">
        <v>374</v>
      </c>
      <c r="G209" s="197" t="s">
        <v>106</v>
      </c>
      <c r="H209" s="198">
        <v>6404.4949999999999</v>
      </c>
      <c r="I209" s="199"/>
      <c r="J209" s="200">
        <f>ROUND(I209*H209,2)</f>
        <v>0</v>
      </c>
      <c r="K209" s="196" t="s">
        <v>22</v>
      </c>
      <c r="L209" s="60"/>
      <c r="M209" s="201" t="s">
        <v>22</v>
      </c>
      <c r="N209" s="202" t="s">
        <v>44</v>
      </c>
      <c r="O209" s="41"/>
      <c r="P209" s="203">
        <f>O209*H209</f>
        <v>0</v>
      </c>
      <c r="Q209" s="203">
        <v>0</v>
      </c>
      <c r="R209" s="203">
        <f>Q209*H209</f>
        <v>0</v>
      </c>
      <c r="S209" s="203">
        <v>0</v>
      </c>
      <c r="T209" s="204">
        <f>S209*H209</f>
        <v>0</v>
      </c>
      <c r="AR209" s="23" t="s">
        <v>186</v>
      </c>
      <c r="AT209" s="23" t="s">
        <v>182</v>
      </c>
      <c r="AU209" s="23" t="s">
        <v>82</v>
      </c>
      <c r="AY209" s="23" t="s">
        <v>180</v>
      </c>
      <c r="BE209" s="205">
        <f>IF(N209="základní",J209,0)</f>
        <v>0</v>
      </c>
      <c r="BF209" s="205">
        <f>IF(N209="snížená",J209,0)</f>
        <v>0</v>
      </c>
      <c r="BG209" s="205">
        <f>IF(N209="zákl. přenesená",J209,0)</f>
        <v>0</v>
      </c>
      <c r="BH209" s="205">
        <f>IF(N209="sníž. přenesená",J209,0)</f>
        <v>0</v>
      </c>
      <c r="BI209" s="205">
        <f>IF(N209="nulová",J209,0)</f>
        <v>0</v>
      </c>
      <c r="BJ209" s="23" t="s">
        <v>24</v>
      </c>
      <c r="BK209" s="205">
        <f>ROUND(I209*H209,2)</f>
        <v>0</v>
      </c>
      <c r="BL209" s="23" t="s">
        <v>186</v>
      </c>
      <c r="BM209" s="23" t="s">
        <v>375</v>
      </c>
    </row>
    <row r="210" spans="2:65" s="12" customFormat="1" ht="13.5">
      <c r="B210" s="220"/>
      <c r="C210" s="221"/>
      <c r="D210" s="233" t="s">
        <v>190</v>
      </c>
      <c r="E210" s="243" t="s">
        <v>376</v>
      </c>
      <c r="F210" s="244" t="s">
        <v>377</v>
      </c>
      <c r="G210" s="221"/>
      <c r="H210" s="245">
        <v>6404.4949999999999</v>
      </c>
      <c r="I210" s="225"/>
      <c r="J210" s="221"/>
      <c r="K210" s="221"/>
      <c r="L210" s="226"/>
      <c r="M210" s="227"/>
      <c r="N210" s="228"/>
      <c r="O210" s="228"/>
      <c r="P210" s="228"/>
      <c r="Q210" s="228"/>
      <c r="R210" s="228"/>
      <c r="S210" s="228"/>
      <c r="T210" s="229"/>
      <c r="AT210" s="230" t="s">
        <v>190</v>
      </c>
      <c r="AU210" s="230" t="s">
        <v>82</v>
      </c>
      <c r="AV210" s="12" t="s">
        <v>82</v>
      </c>
      <c r="AW210" s="12" t="s">
        <v>37</v>
      </c>
      <c r="AX210" s="12" t="s">
        <v>24</v>
      </c>
      <c r="AY210" s="230" t="s">
        <v>180</v>
      </c>
    </row>
    <row r="211" spans="2:65" s="1" customFormat="1" ht="22.5" customHeight="1">
      <c r="B211" s="40"/>
      <c r="C211" s="194" t="s">
        <v>378</v>
      </c>
      <c r="D211" s="194" t="s">
        <v>182</v>
      </c>
      <c r="E211" s="195" t="s">
        <v>379</v>
      </c>
      <c r="F211" s="196" t="s">
        <v>380</v>
      </c>
      <c r="G211" s="197" t="s">
        <v>106</v>
      </c>
      <c r="H211" s="198">
        <v>2648.5</v>
      </c>
      <c r="I211" s="199"/>
      <c r="J211" s="200">
        <f>ROUND(I211*H211,2)</f>
        <v>0</v>
      </c>
      <c r="K211" s="196" t="s">
        <v>185</v>
      </c>
      <c r="L211" s="60"/>
      <c r="M211" s="201" t="s">
        <v>22</v>
      </c>
      <c r="N211" s="202" t="s">
        <v>44</v>
      </c>
      <c r="O211" s="41"/>
      <c r="P211" s="203">
        <f>O211*H211</f>
        <v>0</v>
      </c>
      <c r="Q211" s="203">
        <v>0</v>
      </c>
      <c r="R211" s="203">
        <f>Q211*H211</f>
        <v>0</v>
      </c>
      <c r="S211" s="203">
        <v>0</v>
      </c>
      <c r="T211" s="204">
        <f>S211*H211</f>
        <v>0</v>
      </c>
      <c r="AR211" s="23" t="s">
        <v>186</v>
      </c>
      <c r="AT211" s="23" t="s">
        <v>182</v>
      </c>
      <c r="AU211" s="23" t="s">
        <v>82</v>
      </c>
      <c r="AY211" s="23" t="s">
        <v>180</v>
      </c>
      <c r="BE211" s="205">
        <f>IF(N211="základní",J211,0)</f>
        <v>0</v>
      </c>
      <c r="BF211" s="205">
        <f>IF(N211="snížená",J211,0)</f>
        <v>0</v>
      </c>
      <c r="BG211" s="205">
        <f>IF(N211="zákl. přenesená",J211,0)</f>
        <v>0</v>
      </c>
      <c r="BH211" s="205">
        <f>IF(N211="sníž. přenesená",J211,0)</f>
        <v>0</v>
      </c>
      <c r="BI211" s="205">
        <f>IF(N211="nulová",J211,0)</f>
        <v>0</v>
      </c>
      <c r="BJ211" s="23" t="s">
        <v>24</v>
      </c>
      <c r="BK211" s="205">
        <f>ROUND(I211*H211,2)</f>
        <v>0</v>
      </c>
      <c r="BL211" s="23" t="s">
        <v>186</v>
      </c>
      <c r="BM211" s="23" t="s">
        <v>381</v>
      </c>
    </row>
    <row r="212" spans="2:65" s="1" customFormat="1" ht="175.5">
      <c r="B212" s="40"/>
      <c r="C212" s="62"/>
      <c r="D212" s="206" t="s">
        <v>188</v>
      </c>
      <c r="E212" s="62"/>
      <c r="F212" s="207" t="s">
        <v>382</v>
      </c>
      <c r="G212" s="62"/>
      <c r="H212" s="62"/>
      <c r="I212" s="164"/>
      <c r="J212" s="62"/>
      <c r="K212" s="62"/>
      <c r="L212" s="60"/>
      <c r="M212" s="208"/>
      <c r="N212" s="41"/>
      <c r="O212" s="41"/>
      <c r="P212" s="41"/>
      <c r="Q212" s="41"/>
      <c r="R212" s="41"/>
      <c r="S212" s="41"/>
      <c r="T212" s="77"/>
      <c r="AT212" s="23" t="s">
        <v>188</v>
      </c>
      <c r="AU212" s="23" t="s">
        <v>82</v>
      </c>
    </row>
    <row r="213" spans="2:65" s="11" customFormat="1" ht="13.5">
      <c r="B213" s="209"/>
      <c r="C213" s="210"/>
      <c r="D213" s="206" t="s">
        <v>190</v>
      </c>
      <c r="E213" s="211" t="s">
        <v>22</v>
      </c>
      <c r="F213" s="212" t="s">
        <v>383</v>
      </c>
      <c r="G213" s="210"/>
      <c r="H213" s="213" t="s">
        <v>22</v>
      </c>
      <c r="I213" s="214"/>
      <c r="J213" s="210"/>
      <c r="K213" s="210"/>
      <c r="L213" s="215"/>
      <c r="M213" s="216"/>
      <c r="N213" s="217"/>
      <c r="O213" s="217"/>
      <c r="P213" s="217"/>
      <c r="Q213" s="217"/>
      <c r="R213" s="217"/>
      <c r="S213" s="217"/>
      <c r="T213" s="218"/>
      <c r="AT213" s="219" t="s">
        <v>190</v>
      </c>
      <c r="AU213" s="219" t="s">
        <v>82</v>
      </c>
      <c r="AV213" s="11" t="s">
        <v>24</v>
      </c>
      <c r="AW213" s="11" t="s">
        <v>37</v>
      </c>
      <c r="AX213" s="11" t="s">
        <v>73</v>
      </c>
      <c r="AY213" s="219" t="s">
        <v>180</v>
      </c>
    </row>
    <row r="214" spans="2:65" s="12" customFormat="1" ht="13.5">
      <c r="B214" s="220"/>
      <c r="C214" s="221"/>
      <c r="D214" s="206" t="s">
        <v>190</v>
      </c>
      <c r="E214" s="222" t="s">
        <v>22</v>
      </c>
      <c r="F214" s="223" t="s">
        <v>205</v>
      </c>
      <c r="G214" s="221"/>
      <c r="H214" s="224">
        <v>2318.5</v>
      </c>
      <c r="I214" s="225"/>
      <c r="J214" s="221"/>
      <c r="K214" s="221"/>
      <c r="L214" s="226"/>
      <c r="M214" s="227"/>
      <c r="N214" s="228"/>
      <c r="O214" s="228"/>
      <c r="P214" s="228"/>
      <c r="Q214" s="228"/>
      <c r="R214" s="228"/>
      <c r="S214" s="228"/>
      <c r="T214" s="229"/>
      <c r="AT214" s="230" t="s">
        <v>190</v>
      </c>
      <c r="AU214" s="230" t="s">
        <v>82</v>
      </c>
      <c r="AV214" s="12" t="s">
        <v>82</v>
      </c>
      <c r="AW214" s="12" t="s">
        <v>37</v>
      </c>
      <c r="AX214" s="12" t="s">
        <v>73</v>
      </c>
      <c r="AY214" s="230" t="s">
        <v>180</v>
      </c>
    </row>
    <row r="215" spans="2:65" s="12" customFormat="1" ht="13.5">
      <c r="B215" s="220"/>
      <c r="C215" s="221"/>
      <c r="D215" s="206" t="s">
        <v>190</v>
      </c>
      <c r="E215" s="222" t="s">
        <v>22</v>
      </c>
      <c r="F215" s="223" t="s">
        <v>206</v>
      </c>
      <c r="G215" s="221"/>
      <c r="H215" s="224">
        <v>330</v>
      </c>
      <c r="I215" s="225"/>
      <c r="J215" s="221"/>
      <c r="K215" s="221"/>
      <c r="L215" s="226"/>
      <c r="M215" s="227"/>
      <c r="N215" s="228"/>
      <c r="O215" s="228"/>
      <c r="P215" s="228"/>
      <c r="Q215" s="228"/>
      <c r="R215" s="228"/>
      <c r="S215" s="228"/>
      <c r="T215" s="229"/>
      <c r="AT215" s="230" t="s">
        <v>190</v>
      </c>
      <c r="AU215" s="230" t="s">
        <v>82</v>
      </c>
      <c r="AV215" s="12" t="s">
        <v>82</v>
      </c>
      <c r="AW215" s="12" t="s">
        <v>37</v>
      </c>
      <c r="AX215" s="12" t="s">
        <v>73</v>
      </c>
      <c r="AY215" s="230" t="s">
        <v>180</v>
      </c>
    </row>
    <row r="216" spans="2:65" s="13" customFormat="1" ht="13.5">
      <c r="B216" s="231"/>
      <c r="C216" s="232"/>
      <c r="D216" s="233" t="s">
        <v>190</v>
      </c>
      <c r="E216" s="234" t="s">
        <v>22</v>
      </c>
      <c r="F216" s="235" t="s">
        <v>195</v>
      </c>
      <c r="G216" s="232"/>
      <c r="H216" s="236">
        <v>2648.5</v>
      </c>
      <c r="I216" s="237"/>
      <c r="J216" s="232"/>
      <c r="K216" s="232"/>
      <c r="L216" s="238"/>
      <c r="M216" s="239"/>
      <c r="N216" s="240"/>
      <c r="O216" s="240"/>
      <c r="P216" s="240"/>
      <c r="Q216" s="240"/>
      <c r="R216" s="240"/>
      <c r="S216" s="240"/>
      <c r="T216" s="241"/>
      <c r="AT216" s="242" t="s">
        <v>190</v>
      </c>
      <c r="AU216" s="242" t="s">
        <v>82</v>
      </c>
      <c r="AV216" s="13" t="s">
        <v>186</v>
      </c>
      <c r="AW216" s="13" t="s">
        <v>37</v>
      </c>
      <c r="AX216" s="13" t="s">
        <v>24</v>
      </c>
      <c r="AY216" s="242" t="s">
        <v>180</v>
      </c>
    </row>
    <row r="217" spans="2:65" s="1" customFormat="1" ht="22.5" customHeight="1">
      <c r="B217" s="40"/>
      <c r="C217" s="194" t="s">
        <v>384</v>
      </c>
      <c r="D217" s="194" t="s">
        <v>182</v>
      </c>
      <c r="E217" s="195" t="s">
        <v>385</v>
      </c>
      <c r="F217" s="196" t="s">
        <v>386</v>
      </c>
      <c r="G217" s="197" t="s">
        <v>106</v>
      </c>
      <c r="H217" s="198">
        <v>34</v>
      </c>
      <c r="I217" s="199"/>
      <c r="J217" s="200">
        <f>ROUND(I217*H217,2)</f>
        <v>0</v>
      </c>
      <c r="K217" s="196" t="s">
        <v>22</v>
      </c>
      <c r="L217" s="60"/>
      <c r="M217" s="201" t="s">
        <v>22</v>
      </c>
      <c r="N217" s="202" t="s">
        <v>44</v>
      </c>
      <c r="O217" s="41"/>
      <c r="P217" s="203">
        <f>O217*H217</f>
        <v>0</v>
      </c>
      <c r="Q217" s="203">
        <v>0</v>
      </c>
      <c r="R217" s="203">
        <f>Q217*H217</f>
        <v>0</v>
      </c>
      <c r="S217" s="203">
        <v>0</v>
      </c>
      <c r="T217" s="204">
        <f>S217*H217</f>
        <v>0</v>
      </c>
      <c r="AR217" s="23" t="s">
        <v>186</v>
      </c>
      <c r="AT217" s="23" t="s">
        <v>182</v>
      </c>
      <c r="AU217" s="23" t="s">
        <v>82</v>
      </c>
      <c r="AY217" s="23" t="s">
        <v>180</v>
      </c>
      <c r="BE217" s="205">
        <f>IF(N217="základní",J217,0)</f>
        <v>0</v>
      </c>
      <c r="BF217" s="205">
        <f>IF(N217="snížená",J217,0)</f>
        <v>0</v>
      </c>
      <c r="BG217" s="205">
        <f>IF(N217="zákl. přenesená",J217,0)</f>
        <v>0</v>
      </c>
      <c r="BH217" s="205">
        <f>IF(N217="sníž. přenesená",J217,0)</f>
        <v>0</v>
      </c>
      <c r="BI217" s="205">
        <f>IF(N217="nulová",J217,0)</f>
        <v>0</v>
      </c>
      <c r="BJ217" s="23" t="s">
        <v>24</v>
      </c>
      <c r="BK217" s="205">
        <f>ROUND(I217*H217,2)</f>
        <v>0</v>
      </c>
      <c r="BL217" s="23" t="s">
        <v>186</v>
      </c>
      <c r="BM217" s="23" t="s">
        <v>387</v>
      </c>
    </row>
    <row r="218" spans="2:65" s="11" customFormat="1" ht="13.5">
      <c r="B218" s="209"/>
      <c r="C218" s="210"/>
      <c r="D218" s="206" t="s">
        <v>190</v>
      </c>
      <c r="E218" s="211" t="s">
        <v>22</v>
      </c>
      <c r="F218" s="212" t="s">
        <v>388</v>
      </c>
      <c r="G218" s="210"/>
      <c r="H218" s="213" t="s">
        <v>22</v>
      </c>
      <c r="I218" s="214"/>
      <c r="J218" s="210"/>
      <c r="K218" s="210"/>
      <c r="L218" s="215"/>
      <c r="M218" s="216"/>
      <c r="N218" s="217"/>
      <c r="O218" s="217"/>
      <c r="P218" s="217"/>
      <c r="Q218" s="217"/>
      <c r="R218" s="217"/>
      <c r="S218" s="217"/>
      <c r="T218" s="218"/>
      <c r="AT218" s="219" t="s">
        <v>190</v>
      </c>
      <c r="AU218" s="219" t="s">
        <v>82</v>
      </c>
      <c r="AV218" s="11" t="s">
        <v>24</v>
      </c>
      <c r="AW218" s="11" t="s">
        <v>37</v>
      </c>
      <c r="AX218" s="11" t="s">
        <v>73</v>
      </c>
      <c r="AY218" s="219" t="s">
        <v>180</v>
      </c>
    </row>
    <row r="219" spans="2:65" s="12" customFormat="1" ht="13.5">
      <c r="B219" s="220"/>
      <c r="C219" s="221"/>
      <c r="D219" s="206" t="s">
        <v>190</v>
      </c>
      <c r="E219" s="222" t="s">
        <v>22</v>
      </c>
      <c r="F219" s="223" t="s">
        <v>389</v>
      </c>
      <c r="G219" s="221"/>
      <c r="H219" s="224">
        <v>34</v>
      </c>
      <c r="I219" s="225"/>
      <c r="J219" s="221"/>
      <c r="K219" s="221"/>
      <c r="L219" s="226"/>
      <c r="M219" s="227"/>
      <c r="N219" s="228"/>
      <c r="O219" s="228"/>
      <c r="P219" s="228"/>
      <c r="Q219" s="228"/>
      <c r="R219" s="228"/>
      <c r="S219" s="228"/>
      <c r="T219" s="229"/>
      <c r="AT219" s="230" t="s">
        <v>190</v>
      </c>
      <c r="AU219" s="230" t="s">
        <v>82</v>
      </c>
      <c r="AV219" s="12" t="s">
        <v>82</v>
      </c>
      <c r="AW219" s="12" t="s">
        <v>37</v>
      </c>
      <c r="AX219" s="12" t="s">
        <v>73</v>
      </c>
      <c r="AY219" s="230" t="s">
        <v>180</v>
      </c>
    </row>
    <row r="220" spans="2:65" s="13" customFormat="1" ht="13.5">
      <c r="B220" s="231"/>
      <c r="C220" s="232"/>
      <c r="D220" s="233" t="s">
        <v>190</v>
      </c>
      <c r="E220" s="234" t="s">
        <v>131</v>
      </c>
      <c r="F220" s="235" t="s">
        <v>195</v>
      </c>
      <c r="G220" s="232"/>
      <c r="H220" s="236">
        <v>34</v>
      </c>
      <c r="I220" s="237"/>
      <c r="J220" s="232"/>
      <c r="K220" s="232"/>
      <c r="L220" s="238"/>
      <c r="M220" s="239"/>
      <c r="N220" s="240"/>
      <c r="O220" s="240"/>
      <c r="P220" s="240"/>
      <c r="Q220" s="240"/>
      <c r="R220" s="240"/>
      <c r="S220" s="240"/>
      <c r="T220" s="241"/>
      <c r="AT220" s="242" t="s">
        <v>190</v>
      </c>
      <c r="AU220" s="242" t="s">
        <v>82</v>
      </c>
      <c r="AV220" s="13" t="s">
        <v>186</v>
      </c>
      <c r="AW220" s="13" t="s">
        <v>37</v>
      </c>
      <c r="AX220" s="13" t="s">
        <v>24</v>
      </c>
      <c r="AY220" s="242" t="s">
        <v>180</v>
      </c>
    </row>
    <row r="221" spans="2:65" s="1" customFormat="1" ht="22.5" customHeight="1">
      <c r="B221" s="40"/>
      <c r="C221" s="194" t="s">
        <v>390</v>
      </c>
      <c r="D221" s="194" t="s">
        <v>182</v>
      </c>
      <c r="E221" s="195" t="s">
        <v>391</v>
      </c>
      <c r="F221" s="196" t="s">
        <v>392</v>
      </c>
      <c r="G221" s="197" t="s">
        <v>106</v>
      </c>
      <c r="H221" s="198">
        <v>19.7</v>
      </c>
      <c r="I221" s="199"/>
      <c r="J221" s="200">
        <f>ROUND(I221*H221,2)</f>
        <v>0</v>
      </c>
      <c r="K221" s="196" t="s">
        <v>22</v>
      </c>
      <c r="L221" s="60"/>
      <c r="M221" s="201" t="s">
        <v>22</v>
      </c>
      <c r="N221" s="202" t="s">
        <v>44</v>
      </c>
      <c r="O221" s="41"/>
      <c r="P221" s="203">
        <f>O221*H221</f>
        <v>0</v>
      </c>
      <c r="Q221" s="203">
        <v>0</v>
      </c>
      <c r="R221" s="203">
        <f>Q221*H221</f>
        <v>0</v>
      </c>
      <c r="S221" s="203">
        <v>0</v>
      </c>
      <c r="T221" s="204">
        <f>S221*H221</f>
        <v>0</v>
      </c>
      <c r="AR221" s="23" t="s">
        <v>186</v>
      </c>
      <c r="AT221" s="23" t="s">
        <v>182</v>
      </c>
      <c r="AU221" s="23" t="s">
        <v>82</v>
      </c>
      <c r="AY221" s="23" t="s">
        <v>180</v>
      </c>
      <c r="BE221" s="205">
        <f>IF(N221="základní",J221,0)</f>
        <v>0</v>
      </c>
      <c r="BF221" s="205">
        <f>IF(N221="snížená",J221,0)</f>
        <v>0</v>
      </c>
      <c r="BG221" s="205">
        <f>IF(N221="zákl. přenesená",J221,0)</f>
        <v>0</v>
      </c>
      <c r="BH221" s="205">
        <f>IF(N221="sníž. přenesená",J221,0)</f>
        <v>0</v>
      </c>
      <c r="BI221" s="205">
        <f>IF(N221="nulová",J221,0)</f>
        <v>0</v>
      </c>
      <c r="BJ221" s="23" t="s">
        <v>24</v>
      </c>
      <c r="BK221" s="205">
        <f>ROUND(I221*H221,2)</f>
        <v>0</v>
      </c>
      <c r="BL221" s="23" t="s">
        <v>186</v>
      </c>
      <c r="BM221" s="23" t="s">
        <v>393</v>
      </c>
    </row>
    <row r="222" spans="2:65" s="11" customFormat="1" ht="13.5">
      <c r="B222" s="209"/>
      <c r="C222" s="210"/>
      <c r="D222" s="206" t="s">
        <v>190</v>
      </c>
      <c r="E222" s="211" t="s">
        <v>22</v>
      </c>
      <c r="F222" s="212" t="s">
        <v>394</v>
      </c>
      <c r="G222" s="210"/>
      <c r="H222" s="213" t="s">
        <v>22</v>
      </c>
      <c r="I222" s="214"/>
      <c r="J222" s="210"/>
      <c r="K222" s="210"/>
      <c r="L222" s="215"/>
      <c r="M222" s="216"/>
      <c r="N222" s="217"/>
      <c r="O222" s="217"/>
      <c r="P222" s="217"/>
      <c r="Q222" s="217"/>
      <c r="R222" s="217"/>
      <c r="S222" s="217"/>
      <c r="T222" s="218"/>
      <c r="AT222" s="219" t="s">
        <v>190</v>
      </c>
      <c r="AU222" s="219" t="s">
        <v>82</v>
      </c>
      <c r="AV222" s="11" t="s">
        <v>24</v>
      </c>
      <c r="AW222" s="11" t="s">
        <v>37</v>
      </c>
      <c r="AX222" s="11" t="s">
        <v>73</v>
      </c>
      <c r="AY222" s="219" t="s">
        <v>180</v>
      </c>
    </row>
    <row r="223" spans="2:65" s="12" customFormat="1" ht="13.5">
      <c r="B223" s="220"/>
      <c r="C223" s="221"/>
      <c r="D223" s="206" t="s">
        <v>190</v>
      </c>
      <c r="E223" s="222" t="s">
        <v>22</v>
      </c>
      <c r="F223" s="223" t="s">
        <v>395</v>
      </c>
      <c r="G223" s="221"/>
      <c r="H223" s="224">
        <v>19.7</v>
      </c>
      <c r="I223" s="225"/>
      <c r="J223" s="221"/>
      <c r="K223" s="221"/>
      <c r="L223" s="226"/>
      <c r="M223" s="227"/>
      <c r="N223" s="228"/>
      <c r="O223" s="228"/>
      <c r="P223" s="228"/>
      <c r="Q223" s="228"/>
      <c r="R223" s="228"/>
      <c r="S223" s="228"/>
      <c r="T223" s="229"/>
      <c r="AT223" s="230" t="s">
        <v>190</v>
      </c>
      <c r="AU223" s="230" t="s">
        <v>82</v>
      </c>
      <c r="AV223" s="12" t="s">
        <v>82</v>
      </c>
      <c r="AW223" s="12" t="s">
        <v>37</v>
      </c>
      <c r="AX223" s="12" t="s">
        <v>73</v>
      </c>
      <c r="AY223" s="230" t="s">
        <v>180</v>
      </c>
    </row>
    <row r="224" spans="2:65" s="13" customFormat="1" ht="13.5">
      <c r="B224" s="231"/>
      <c r="C224" s="232"/>
      <c r="D224" s="206" t="s">
        <v>190</v>
      </c>
      <c r="E224" s="246" t="s">
        <v>133</v>
      </c>
      <c r="F224" s="247" t="s">
        <v>195</v>
      </c>
      <c r="G224" s="232"/>
      <c r="H224" s="248">
        <v>19.7</v>
      </c>
      <c r="I224" s="237"/>
      <c r="J224" s="232"/>
      <c r="K224" s="232"/>
      <c r="L224" s="238"/>
      <c r="M224" s="239"/>
      <c r="N224" s="240"/>
      <c r="O224" s="240"/>
      <c r="P224" s="240"/>
      <c r="Q224" s="240"/>
      <c r="R224" s="240"/>
      <c r="S224" s="240"/>
      <c r="T224" s="241"/>
      <c r="AT224" s="242" t="s">
        <v>190</v>
      </c>
      <c r="AU224" s="242" t="s">
        <v>82</v>
      </c>
      <c r="AV224" s="13" t="s">
        <v>186</v>
      </c>
      <c r="AW224" s="13" t="s">
        <v>37</v>
      </c>
      <c r="AX224" s="13" t="s">
        <v>24</v>
      </c>
      <c r="AY224" s="242" t="s">
        <v>180</v>
      </c>
    </row>
    <row r="225" spans="2:65" s="10" customFormat="1" ht="29.85" customHeight="1">
      <c r="B225" s="177"/>
      <c r="C225" s="178"/>
      <c r="D225" s="191" t="s">
        <v>72</v>
      </c>
      <c r="E225" s="192" t="s">
        <v>186</v>
      </c>
      <c r="F225" s="192" t="s">
        <v>396</v>
      </c>
      <c r="G225" s="178"/>
      <c r="H225" s="178"/>
      <c r="I225" s="181"/>
      <c r="J225" s="193">
        <f>BK225</f>
        <v>0</v>
      </c>
      <c r="K225" s="178"/>
      <c r="L225" s="183"/>
      <c r="M225" s="184"/>
      <c r="N225" s="185"/>
      <c r="O225" s="185"/>
      <c r="P225" s="186">
        <f>SUM(P226:P230)</f>
        <v>0</v>
      </c>
      <c r="Q225" s="185"/>
      <c r="R225" s="186">
        <f>SUM(R226:R230)</f>
        <v>4.5038141400000002</v>
      </c>
      <c r="S225" s="185"/>
      <c r="T225" s="187">
        <f>SUM(T226:T230)</f>
        <v>0</v>
      </c>
      <c r="AR225" s="188" t="s">
        <v>24</v>
      </c>
      <c r="AT225" s="189" t="s">
        <v>72</v>
      </c>
      <c r="AU225" s="189" t="s">
        <v>24</v>
      </c>
      <c r="AY225" s="188" t="s">
        <v>180</v>
      </c>
      <c r="BK225" s="190">
        <f>SUM(BK226:BK230)</f>
        <v>0</v>
      </c>
    </row>
    <row r="226" spans="2:65" s="1" customFormat="1" ht="31.5" customHeight="1">
      <c r="B226" s="40"/>
      <c r="C226" s="194" t="s">
        <v>397</v>
      </c>
      <c r="D226" s="194" t="s">
        <v>182</v>
      </c>
      <c r="E226" s="195" t="s">
        <v>398</v>
      </c>
      <c r="F226" s="196" t="s">
        <v>399</v>
      </c>
      <c r="G226" s="197" t="s">
        <v>123</v>
      </c>
      <c r="H226" s="198">
        <v>2.3820000000000001</v>
      </c>
      <c r="I226" s="199"/>
      <c r="J226" s="200">
        <f>ROUND(I226*H226,2)</f>
        <v>0</v>
      </c>
      <c r="K226" s="196" t="s">
        <v>352</v>
      </c>
      <c r="L226" s="60"/>
      <c r="M226" s="201" t="s">
        <v>22</v>
      </c>
      <c r="N226" s="202" t="s">
        <v>44</v>
      </c>
      <c r="O226" s="41"/>
      <c r="P226" s="203">
        <f>O226*H226</f>
        <v>0</v>
      </c>
      <c r="Q226" s="203">
        <v>1.8907700000000001</v>
      </c>
      <c r="R226" s="203">
        <f>Q226*H226</f>
        <v>4.5038141400000002</v>
      </c>
      <c r="S226" s="203">
        <v>0</v>
      </c>
      <c r="T226" s="204">
        <f>S226*H226</f>
        <v>0</v>
      </c>
      <c r="AR226" s="23" t="s">
        <v>186</v>
      </c>
      <c r="AT226" s="23" t="s">
        <v>182</v>
      </c>
      <c r="AU226" s="23" t="s">
        <v>82</v>
      </c>
      <c r="AY226" s="23" t="s">
        <v>180</v>
      </c>
      <c r="BE226" s="205">
        <f>IF(N226="základní",J226,0)</f>
        <v>0</v>
      </c>
      <c r="BF226" s="205">
        <f>IF(N226="snížená",J226,0)</f>
        <v>0</v>
      </c>
      <c r="BG226" s="205">
        <f>IF(N226="zákl. přenesená",J226,0)</f>
        <v>0</v>
      </c>
      <c r="BH226" s="205">
        <f>IF(N226="sníž. přenesená",J226,0)</f>
        <v>0</v>
      </c>
      <c r="BI226" s="205">
        <f>IF(N226="nulová",J226,0)</f>
        <v>0</v>
      </c>
      <c r="BJ226" s="23" t="s">
        <v>24</v>
      </c>
      <c r="BK226" s="205">
        <f>ROUND(I226*H226,2)</f>
        <v>0</v>
      </c>
      <c r="BL226" s="23" t="s">
        <v>186</v>
      </c>
      <c r="BM226" s="23" t="s">
        <v>400</v>
      </c>
    </row>
    <row r="227" spans="2:65" s="11" customFormat="1" ht="13.5">
      <c r="B227" s="209"/>
      <c r="C227" s="210"/>
      <c r="D227" s="206" t="s">
        <v>190</v>
      </c>
      <c r="E227" s="211" t="s">
        <v>22</v>
      </c>
      <c r="F227" s="212" t="s">
        <v>401</v>
      </c>
      <c r="G227" s="210"/>
      <c r="H227" s="213" t="s">
        <v>22</v>
      </c>
      <c r="I227" s="214"/>
      <c r="J227" s="210"/>
      <c r="K227" s="210"/>
      <c r="L227" s="215"/>
      <c r="M227" s="216"/>
      <c r="N227" s="217"/>
      <c r="O227" s="217"/>
      <c r="P227" s="217"/>
      <c r="Q227" s="217"/>
      <c r="R227" s="217"/>
      <c r="S227" s="217"/>
      <c r="T227" s="218"/>
      <c r="AT227" s="219" t="s">
        <v>190</v>
      </c>
      <c r="AU227" s="219" t="s">
        <v>82</v>
      </c>
      <c r="AV227" s="11" t="s">
        <v>24</v>
      </c>
      <c r="AW227" s="11" t="s">
        <v>37</v>
      </c>
      <c r="AX227" s="11" t="s">
        <v>73</v>
      </c>
      <c r="AY227" s="219" t="s">
        <v>180</v>
      </c>
    </row>
    <row r="228" spans="2:65" s="12" customFormat="1" ht="13.5">
      <c r="B228" s="220"/>
      <c r="C228" s="221"/>
      <c r="D228" s="206" t="s">
        <v>190</v>
      </c>
      <c r="E228" s="222" t="s">
        <v>22</v>
      </c>
      <c r="F228" s="223" t="s">
        <v>402</v>
      </c>
      <c r="G228" s="221"/>
      <c r="H228" s="224">
        <v>2.3820000000000001</v>
      </c>
      <c r="I228" s="225"/>
      <c r="J228" s="221"/>
      <c r="K228" s="221"/>
      <c r="L228" s="226"/>
      <c r="M228" s="227"/>
      <c r="N228" s="228"/>
      <c r="O228" s="228"/>
      <c r="P228" s="228"/>
      <c r="Q228" s="228"/>
      <c r="R228" s="228"/>
      <c r="S228" s="228"/>
      <c r="T228" s="229"/>
      <c r="AT228" s="230" t="s">
        <v>190</v>
      </c>
      <c r="AU228" s="230" t="s">
        <v>82</v>
      </c>
      <c r="AV228" s="12" t="s">
        <v>82</v>
      </c>
      <c r="AW228" s="12" t="s">
        <v>37</v>
      </c>
      <c r="AX228" s="12" t="s">
        <v>73</v>
      </c>
      <c r="AY228" s="230" t="s">
        <v>180</v>
      </c>
    </row>
    <row r="229" spans="2:65" s="12" customFormat="1" ht="13.5">
      <c r="B229" s="220"/>
      <c r="C229" s="221"/>
      <c r="D229" s="206" t="s">
        <v>190</v>
      </c>
      <c r="E229" s="222" t="s">
        <v>22</v>
      </c>
      <c r="F229" s="223" t="s">
        <v>22</v>
      </c>
      <c r="G229" s="221"/>
      <c r="H229" s="224">
        <v>0</v>
      </c>
      <c r="I229" s="225"/>
      <c r="J229" s="221"/>
      <c r="K229" s="221"/>
      <c r="L229" s="226"/>
      <c r="M229" s="227"/>
      <c r="N229" s="228"/>
      <c r="O229" s="228"/>
      <c r="P229" s="228"/>
      <c r="Q229" s="228"/>
      <c r="R229" s="228"/>
      <c r="S229" s="228"/>
      <c r="T229" s="229"/>
      <c r="AT229" s="230" t="s">
        <v>190</v>
      </c>
      <c r="AU229" s="230" t="s">
        <v>82</v>
      </c>
      <c r="AV229" s="12" t="s">
        <v>82</v>
      </c>
      <c r="AW229" s="12" t="s">
        <v>37</v>
      </c>
      <c r="AX229" s="12" t="s">
        <v>73</v>
      </c>
      <c r="AY229" s="230" t="s">
        <v>180</v>
      </c>
    </row>
    <row r="230" spans="2:65" s="13" customFormat="1" ht="13.5">
      <c r="B230" s="231"/>
      <c r="C230" s="232"/>
      <c r="D230" s="206" t="s">
        <v>190</v>
      </c>
      <c r="E230" s="246" t="s">
        <v>403</v>
      </c>
      <c r="F230" s="247" t="s">
        <v>195</v>
      </c>
      <c r="G230" s="232"/>
      <c r="H230" s="248">
        <v>2.3820000000000001</v>
      </c>
      <c r="I230" s="237"/>
      <c r="J230" s="232"/>
      <c r="K230" s="232"/>
      <c r="L230" s="238"/>
      <c r="M230" s="239"/>
      <c r="N230" s="240"/>
      <c r="O230" s="240"/>
      <c r="P230" s="240"/>
      <c r="Q230" s="240"/>
      <c r="R230" s="240"/>
      <c r="S230" s="240"/>
      <c r="T230" s="241"/>
      <c r="AT230" s="242" t="s">
        <v>190</v>
      </c>
      <c r="AU230" s="242" t="s">
        <v>82</v>
      </c>
      <c r="AV230" s="13" t="s">
        <v>186</v>
      </c>
      <c r="AW230" s="13" t="s">
        <v>37</v>
      </c>
      <c r="AX230" s="13" t="s">
        <v>24</v>
      </c>
      <c r="AY230" s="242" t="s">
        <v>180</v>
      </c>
    </row>
    <row r="231" spans="2:65" s="10" customFormat="1" ht="29.85" customHeight="1">
      <c r="B231" s="177"/>
      <c r="C231" s="178"/>
      <c r="D231" s="191" t="s">
        <v>72</v>
      </c>
      <c r="E231" s="192" t="s">
        <v>211</v>
      </c>
      <c r="F231" s="192" t="s">
        <v>404</v>
      </c>
      <c r="G231" s="178"/>
      <c r="H231" s="178"/>
      <c r="I231" s="181"/>
      <c r="J231" s="193">
        <f>BK231</f>
        <v>0</v>
      </c>
      <c r="K231" s="178"/>
      <c r="L231" s="183"/>
      <c r="M231" s="184"/>
      <c r="N231" s="185"/>
      <c r="O231" s="185"/>
      <c r="P231" s="186">
        <f>SUM(P232:P343)</f>
        <v>0</v>
      </c>
      <c r="Q231" s="185"/>
      <c r="R231" s="186">
        <f>SUM(R232:R343)</f>
        <v>4490.3217991000001</v>
      </c>
      <c r="S231" s="185"/>
      <c r="T231" s="187">
        <f>SUM(T232:T343)</f>
        <v>0</v>
      </c>
      <c r="AR231" s="188" t="s">
        <v>24</v>
      </c>
      <c r="AT231" s="189" t="s">
        <v>72</v>
      </c>
      <c r="AU231" s="189" t="s">
        <v>24</v>
      </c>
      <c r="AY231" s="188" t="s">
        <v>180</v>
      </c>
      <c r="BK231" s="190">
        <f>SUM(BK232:BK343)</f>
        <v>0</v>
      </c>
    </row>
    <row r="232" spans="2:65" s="1" customFormat="1" ht="22.5" customHeight="1">
      <c r="B232" s="40"/>
      <c r="C232" s="194" t="s">
        <v>405</v>
      </c>
      <c r="D232" s="194" t="s">
        <v>182</v>
      </c>
      <c r="E232" s="195" t="s">
        <v>406</v>
      </c>
      <c r="F232" s="196" t="s">
        <v>407</v>
      </c>
      <c r="G232" s="197" t="s">
        <v>106</v>
      </c>
      <c r="H232" s="198">
        <v>7351.64</v>
      </c>
      <c r="I232" s="199"/>
      <c r="J232" s="200">
        <f>ROUND(I232*H232,2)</f>
        <v>0</v>
      </c>
      <c r="K232" s="196" t="s">
        <v>185</v>
      </c>
      <c r="L232" s="60"/>
      <c r="M232" s="201" t="s">
        <v>22</v>
      </c>
      <c r="N232" s="202" t="s">
        <v>44</v>
      </c>
      <c r="O232" s="41"/>
      <c r="P232" s="203">
        <f>O232*H232</f>
        <v>0</v>
      </c>
      <c r="Q232" s="203">
        <v>0.27994000000000002</v>
      </c>
      <c r="R232" s="203">
        <f>Q232*H232</f>
        <v>2058.0181016000001</v>
      </c>
      <c r="S232" s="203">
        <v>0</v>
      </c>
      <c r="T232" s="204">
        <f>S232*H232</f>
        <v>0</v>
      </c>
      <c r="AR232" s="23" t="s">
        <v>186</v>
      </c>
      <c r="AT232" s="23" t="s">
        <v>182</v>
      </c>
      <c r="AU232" s="23" t="s">
        <v>82</v>
      </c>
      <c r="AY232" s="23" t="s">
        <v>180</v>
      </c>
      <c r="BE232" s="205">
        <f>IF(N232="základní",J232,0)</f>
        <v>0</v>
      </c>
      <c r="BF232" s="205">
        <f>IF(N232="snížená",J232,0)</f>
        <v>0</v>
      </c>
      <c r="BG232" s="205">
        <f>IF(N232="zákl. přenesená",J232,0)</f>
        <v>0</v>
      </c>
      <c r="BH232" s="205">
        <f>IF(N232="sníž. přenesená",J232,0)</f>
        <v>0</v>
      </c>
      <c r="BI232" s="205">
        <f>IF(N232="nulová",J232,0)</f>
        <v>0</v>
      </c>
      <c r="BJ232" s="23" t="s">
        <v>24</v>
      </c>
      <c r="BK232" s="205">
        <f>ROUND(I232*H232,2)</f>
        <v>0</v>
      </c>
      <c r="BL232" s="23" t="s">
        <v>186</v>
      </c>
      <c r="BM232" s="23" t="s">
        <v>408</v>
      </c>
    </row>
    <row r="233" spans="2:65" s="11" customFormat="1" ht="13.5">
      <c r="B233" s="209"/>
      <c r="C233" s="210"/>
      <c r="D233" s="206" t="s">
        <v>190</v>
      </c>
      <c r="E233" s="211" t="s">
        <v>22</v>
      </c>
      <c r="F233" s="212" t="s">
        <v>409</v>
      </c>
      <c r="G233" s="210"/>
      <c r="H233" s="213" t="s">
        <v>22</v>
      </c>
      <c r="I233" s="214"/>
      <c r="J233" s="210"/>
      <c r="K233" s="210"/>
      <c r="L233" s="215"/>
      <c r="M233" s="216"/>
      <c r="N233" s="217"/>
      <c r="O233" s="217"/>
      <c r="P233" s="217"/>
      <c r="Q233" s="217"/>
      <c r="R233" s="217"/>
      <c r="S233" s="217"/>
      <c r="T233" s="218"/>
      <c r="AT233" s="219" t="s">
        <v>190</v>
      </c>
      <c r="AU233" s="219" t="s">
        <v>82</v>
      </c>
      <c r="AV233" s="11" t="s">
        <v>24</v>
      </c>
      <c r="AW233" s="11" t="s">
        <v>37</v>
      </c>
      <c r="AX233" s="11" t="s">
        <v>73</v>
      </c>
      <c r="AY233" s="219" t="s">
        <v>180</v>
      </c>
    </row>
    <row r="234" spans="2:65" s="12" customFormat="1" ht="13.5">
      <c r="B234" s="220"/>
      <c r="C234" s="221"/>
      <c r="D234" s="206" t="s">
        <v>190</v>
      </c>
      <c r="E234" s="222" t="s">
        <v>22</v>
      </c>
      <c r="F234" s="223" t="s">
        <v>410</v>
      </c>
      <c r="G234" s="221"/>
      <c r="H234" s="224">
        <v>4637</v>
      </c>
      <c r="I234" s="225"/>
      <c r="J234" s="221"/>
      <c r="K234" s="221"/>
      <c r="L234" s="226"/>
      <c r="M234" s="227"/>
      <c r="N234" s="228"/>
      <c r="O234" s="228"/>
      <c r="P234" s="228"/>
      <c r="Q234" s="228"/>
      <c r="R234" s="228"/>
      <c r="S234" s="228"/>
      <c r="T234" s="229"/>
      <c r="AT234" s="230" t="s">
        <v>190</v>
      </c>
      <c r="AU234" s="230" t="s">
        <v>82</v>
      </c>
      <c r="AV234" s="12" t="s">
        <v>82</v>
      </c>
      <c r="AW234" s="12" t="s">
        <v>37</v>
      </c>
      <c r="AX234" s="12" t="s">
        <v>73</v>
      </c>
      <c r="AY234" s="230" t="s">
        <v>180</v>
      </c>
    </row>
    <row r="235" spans="2:65" s="12" customFormat="1" ht="13.5">
      <c r="B235" s="220"/>
      <c r="C235" s="221"/>
      <c r="D235" s="206" t="s">
        <v>190</v>
      </c>
      <c r="E235" s="222" t="s">
        <v>22</v>
      </c>
      <c r="F235" s="223" t="s">
        <v>411</v>
      </c>
      <c r="G235" s="221"/>
      <c r="H235" s="224">
        <v>660</v>
      </c>
      <c r="I235" s="225"/>
      <c r="J235" s="221"/>
      <c r="K235" s="221"/>
      <c r="L235" s="226"/>
      <c r="M235" s="227"/>
      <c r="N235" s="228"/>
      <c r="O235" s="228"/>
      <c r="P235" s="228"/>
      <c r="Q235" s="228"/>
      <c r="R235" s="228"/>
      <c r="S235" s="228"/>
      <c r="T235" s="229"/>
      <c r="AT235" s="230" t="s">
        <v>190</v>
      </c>
      <c r="AU235" s="230" t="s">
        <v>82</v>
      </c>
      <c r="AV235" s="12" t="s">
        <v>82</v>
      </c>
      <c r="AW235" s="12" t="s">
        <v>37</v>
      </c>
      <c r="AX235" s="12" t="s">
        <v>73</v>
      </c>
      <c r="AY235" s="230" t="s">
        <v>180</v>
      </c>
    </row>
    <row r="236" spans="2:65" s="11" customFormat="1" ht="13.5">
      <c r="B236" s="209"/>
      <c r="C236" s="210"/>
      <c r="D236" s="206" t="s">
        <v>190</v>
      </c>
      <c r="E236" s="211" t="s">
        <v>22</v>
      </c>
      <c r="F236" s="212" t="s">
        <v>412</v>
      </c>
      <c r="G236" s="210"/>
      <c r="H236" s="213" t="s">
        <v>22</v>
      </c>
      <c r="I236" s="214"/>
      <c r="J236" s="210"/>
      <c r="K236" s="210"/>
      <c r="L236" s="215"/>
      <c r="M236" s="216"/>
      <c r="N236" s="217"/>
      <c r="O236" s="217"/>
      <c r="P236" s="217"/>
      <c r="Q236" s="217"/>
      <c r="R236" s="217"/>
      <c r="S236" s="217"/>
      <c r="T236" s="218"/>
      <c r="AT236" s="219" t="s">
        <v>190</v>
      </c>
      <c r="AU236" s="219" t="s">
        <v>82</v>
      </c>
      <c r="AV236" s="11" t="s">
        <v>24</v>
      </c>
      <c r="AW236" s="11" t="s">
        <v>37</v>
      </c>
      <c r="AX236" s="11" t="s">
        <v>73</v>
      </c>
      <c r="AY236" s="219" t="s">
        <v>180</v>
      </c>
    </row>
    <row r="237" spans="2:65" s="12" customFormat="1" ht="13.5">
      <c r="B237" s="220"/>
      <c r="C237" s="221"/>
      <c r="D237" s="206" t="s">
        <v>190</v>
      </c>
      <c r="E237" s="222" t="s">
        <v>22</v>
      </c>
      <c r="F237" s="223" t="s">
        <v>115</v>
      </c>
      <c r="G237" s="221"/>
      <c r="H237" s="224">
        <v>1857.44</v>
      </c>
      <c r="I237" s="225"/>
      <c r="J237" s="221"/>
      <c r="K237" s="221"/>
      <c r="L237" s="226"/>
      <c r="M237" s="227"/>
      <c r="N237" s="228"/>
      <c r="O237" s="228"/>
      <c r="P237" s="228"/>
      <c r="Q237" s="228"/>
      <c r="R237" s="228"/>
      <c r="S237" s="228"/>
      <c r="T237" s="229"/>
      <c r="AT237" s="230" t="s">
        <v>190</v>
      </c>
      <c r="AU237" s="230" t="s">
        <v>82</v>
      </c>
      <c r="AV237" s="12" t="s">
        <v>82</v>
      </c>
      <c r="AW237" s="12" t="s">
        <v>37</v>
      </c>
      <c r="AX237" s="12" t="s">
        <v>73</v>
      </c>
      <c r="AY237" s="230" t="s">
        <v>180</v>
      </c>
    </row>
    <row r="238" spans="2:65" s="11" customFormat="1" ht="13.5">
      <c r="B238" s="209"/>
      <c r="C238" s="210"/>
      <c r="D238" s="206" t="s">
        <v>190</v>
      </c>
      <c r="E238" s="211" t="s">
        <v>22</v>
      </c>
      <c r="F238" s="212" t="s">
        <v>413</v>
      </c>
      <c r="G238" s="210"/>
      <c r="H238" s="213" t="s">
        <v>22</v>
      </c>
      <c r="I238" s="214"/>
      <c r="J238" s="210"/>
      <c r="K238" s="210"/>
      <c r="L238" s="215"/>
      <c r="M238" s="216"/>
      <c r="N238" s="217"/>
      <c r="O238" s="217"/>
      <c r="P238" s="217"/>
      <c r="Q238" s="217"/>
      <c r="R238" s="217"/>
      <c r="S238" s="217"/>
      <c r="T238" s="218"/>
      <c r="AT238" s="219" t="s">
        <v>190</v>
      </c>
      <c r="AU238" s="219" t="s">
        <v>82</v>
      </c>
      <c r="AV238" s="11" t="s">
        <v>24</v>
      </c>
      <c r="AW238" s="11" t="s">
        <v>37</v>
      </c>
      <c r="AX238" s="11" t="s">
        <v>73</v>
      </c>
      <c r="AY238" s="219" t="s">
        <v>180</v>
      </c>
    </row>
    <row r="239" spans="2:65" s="12" customFormat="1" ht="13.5">
      <c r="B239" s="220"/>
      <c r="C239" s="221"/>
      <c r="D239" s="206" t="s">
        <v>190</v>
      </c>
      <c r="E239" s="222" t="s">
        <v>22</v>
      </c>
      <c r="F239" s="223" t="s">
        <v>414</v>
      </c>
      <c r="G239" s="221"/>
      <c r="H239" s="224">
        <v>130.9</v>
      </c>
      <c r="I239" s="225"/>
      <c r="J239" s="221"/>
      <c r="K239" s="221"/>
      <c r="L239" s="226"/>
      <c r="M239" s="227"/>
      <c r="N239" s="228"/>
      <c r="O239" s="228"/>
      <c r="P239" s="228"/>
      <c r="Q239" s="228"/>
      <c r="R239" s="228"/>
      <c r="S239" s="228"/>
      <c r="T239" s="229"/>
      <c r="AT239" s="230" t="s">
        <v>190</v>
      </c>
      <c r="AU239" s="230" t="s">
        <v>82</v>
      </c>
      <c r="AV239" s="12" t="s">
        <v>82</v>
      </c>
      <c r="AW239" s="12" t="s">
        <v>37</v>
      </c>
      <c r="AX239" s="12" t="s">
        <v>73</v>
      </c>
      <c r="AY239" s="230" t="s">
        <v>180</v>
      </c>
    </row>
    <row r="240" spans="2:65" s="12" customFormat="1" ht="13.5">
      <c r="B240" s="220"/>
      <c r="C240" s="221"/>
      <c r="D240" s="206" t="s">
        <v>190</v>
      </c>
      <c r="E240" s="222" t="s">
        <v>22</v>
      </c>
      <c r="F240" s="223" t="s">
        <v>415</v>
      </c>
      <c r="G240" s="221"/>
      <c r="H240" s="224">
        <v>66.3</v>
      </c>
      <c r="I240" s="225"/>
      <c r="J240" s="221"/>
      <c r="K240" s="221"/>
      <c r="L240" s="226"/>
      <c r="M240" s="227"/>
      <c r="N240" s="228"/>
      <c r="O240" s="228"/>
      <c r="P240" s="228"/>
      <c r="Q240" s="228"/>
      <c r="R240" s="228"/>
      <c r="S240" s="228"/>
      <c r="T240" s="229"/>
      <c r="AT240" s="230" t="s">
        <v>190</v>
      </c>
      <c r="AU240" s="230" t="s">
        <v>82</v>
      </c>
      <c r="AV240" s="12" t="s">
        <v>82</v>
      </c>
      <c r="AW240" s="12" t="s">
        <v>37</v>
      </c>
      <c r="AX240" s="12" t="s">
        <v>73</v>
      </c>
      <c r="AY240" s="230" t="s">
        <v>180</v>
      </c>
    </row>
    <row r="241" spans="2:65" s="13" customFormat="1" ht="13.5">
      <c r="B241" s="231"/>
      <c r="C241" s="232"/>
      <c r="D241" s="233" t="s">
        <v>190</v>
      </c>
      <c r="E241" s="234" t="s">
        <v>22</v>
      </c>
      <c r="F241" s="235" t="s">
        <v>195</v>
      </c>
      <c r="G241" s="232"/>
      <c r="H241" s="236">
        <v>7351.64</v>
      </c>
      <c r="I241" s="237"/>
      <c r="J241" s="232"/>
      <c r="K241" s="232"/>
      <c r="L241" s="238"/>
      <c r="M241" s="239"/>
      <c r="N241" s="240"/>
      <c r="O241" s="240"/>
      <c r="P241" s="240"/>
      <c r="Q241" s="240"/>
      <c r="R241" s="240"/>
      <c r="S241" s="240"/>
      <c r="T241" s="241"/>
      <c r="AT241" s="242" t="s">
        <v>190</v>
      </c>
      <c r="AU241" s="242" t="s">
        <v>82</v>
      </c>
      <c r="AV241" s="13" t="s">
        <v>186</v>
      </c>
      <c r="AW241" s="13" t="s">
        <v>37</v>
      </c>
      <c r="AX241" s="13" t="s">
        <v>24</v>
      </c>
      <c r="AY241" s="242" t="s">
        <v>180</v>
      </c>
    </row>
    <row r="242" spans="2:65" s="1" customFormat="1" ht="22.5" customHeight="1">
      <c r="B242" s="40"/>
      <c r="C242" s="194" t="s">
        <v>416</v>
      </c>
      <c r="D242" s="194" t="s">
        <v>182</v>
      </c>
      <c r="E242" s="195" t="s">
        <v>417</v>
      </c>
      <c r="F242" s="196" t="s">
        <v>418</v>
      </c>
      <c r="G242" s="197" t="s">
        <v>106</v>
      </c>
      <c r="H242" s="198">
        <v>2054.64</v>
      </c>
      <c r="I242" s="199"/>
      <c r="J242" s="200">
        <f>ROUND(I242*H242,2)</f>
        <v>0</v>
      </c>
      <c r="K242" s="196" t="s">
        <v>185</v>
      </c>
      <c r="L242" s="60"/>
      <c r="M242" s="201" t="s">
        <v>22</v>
      </c>
      <c r="N242" s="202" t="s">
        <v>44</v>
      </c>
      <c r="O242" s="41"/>
      <c r="P242" s="203">
        <f>O242*H242</f>
        <v>0</v>
      </c>
      <c r="Q242" s="203">
        <v>0.378</v>
      </c>
      <c r="R242" s="203">
        <f>Q242*H242</f>
        <v>776.65391999999997</v>
      </c>
      <c r="S242" s="203">
        <v>0</v>
      </c>
      <c r="T242" s="204">
        <f>S242*H242</f>
        <v>0</v>
      </c>
      <c r="AR242" s="23" t="s">
        <v>186</v>
      </c>
      <c r="AT242" s="23" t="s">
        <v>182</v>
      </c>
      <c r="AU242" s="23" t="s">
        <v>82</v>
      </c>
      <c r="AY242" s="23" t="s">
        <v>180</v>
      </c>
      <c r="BE242" s="205">
        <f>IF(N242="základní",J242,0)</f>
        <v>0</v>
      </c>
      <c r="BF242" s="205">
        <f>IF(N242="snížená",J242,0)</f>
        <v>0</v>
      </c>
      <c r="BG242" s="205">
        <f>IF(N242="zákl. přenesená",J242,0)</f>
        <v>0</v>
      </c>
      <c r="BH242" s="205">
        <f>IF(N242="sníž. přenesená",J242,0)</f>
        <v>0</v>
      </c>
      <c r="BI242" s="205">
        <f>IF(N242="nulová",J242,0)</f>
        <v>0</v>
      </c>
      <c r="BJ242" s="23" t="s">
        <v>24</v>
      </c>
      <c r="BK242" s="205">
        <f>ROUND(I242*H242,2)</f>
        <v>0</v>
      </c>
      <c r="BL242" s="23" t="s">
        <v>186</v>
      </c>
      <c r="BM242" s="23" t="s">
        <v>419</v>
      </c>
    </row>
    <row r="243" spans="2:65" s="11" customFormat="1" ht="13.5">
      <c r="B243" s="209"/>
      <c r="C243" s="210"/>
      <c r="D243" s="206" t="s">
        <v>190</v>
      </c>
      <c r="E243" s="211" t="s">
        <v>22</v>
      </c>
      <c r="F243" s="212" t="s">
        <v>420</v>
      </c>
      <c r="G243" s="210"/>
      <c r="H243" s="213" t="s">
        <v>22</v>
      </c>
      <c r="I243" s="214"/>
      <c r="J243" s="210"/>
      <c r="K243" s="210"/>
      <c r="L243" s="215"/>
      <c r="M243" s="216"/>
      <c r="N243" s="217"/>
      <c r="O243" s="217"/>
      <c r="P243" s="217"/>
      <c r="Q243" s="217"/>
      <c r="R243" s="217"/>
      <c r="S243" s="217"/>
      <c r="T243" s="218"/>
      <c r="AT243" s="219" t="s">
        <v>190</v>
      </c>
      <c r="AU243" s="219" t="s">
        <v>82</v>
      </c>
      <c r="AV243" s="11" t="s">
        <v>24</v>
      </c>
      <c r="AW243" s="11" t="s">
        <v>37</v>
      </c>
      <c r="AX243" s="11" t="s">
        <v>73</v>
      </c>
      <c r="AY243" s="219" t="s">
        <v>180</v>
      </c>
    </row>
    <row r="244" spans="2:65" s="11" customFormat="1" ht="13.5">
      <c r="B244" s="209"/>
      <c r="C244" s="210"/>
      <c r="D244" s="206" t="s">
        <v>190</v>
      </c>
      <c r="E244" s="211" t="s">
        <v>22</v>
      </c>
      <c r="F244" s="212" t="s">
        <v>421</v>
      </c>
      <c r="G244" s="210"/>
      <c r="H244" s="213" t="s">
        <v>22</v>
      </c>
      <c r="I244" s="214"/>
      <c r="J244" s="210"/>
      <c r="K244" s="210"/>
      <c r="L244" s="215"/>
      <c r="M244" s="216"/>
      <c r="N244" s="217"/>
      <c r="O244" s="217"/>
      <c r="P244" s="217"/>
      <c r="Q244" s="217"/>
      <c r="R244" s="217"/>
      <c r="S244" s="217"/>
      <c r="T244" s="218"/>
      <c r="AT244" s="219" t="s">
        <v>190</v>
      </c>
      <c r="AU244" s="219" t="s">
        <v>82</v>
      </c>
      <c r="AV244" s="11" t="s">
        <v>24</v>
      </c>
      <c r="AW244" s="11" t="s">
        <v>37</v>
      </c>
      <c r="AX244" s="11" t="s">
        <v>73</v>
      </c>
      <c r="AY244" s="219" t="s">
        <v>180</v>
      </c>
    </row>
    <row r="245" spans="2:65" s="12" customFormat="1" ht="13.5">
      <c r="B245" s="220"/>
      <c r="C245" s="221"/>
      <c r="D245" s="233" t="s">
        <v>190</v>
      </c>
      <c r="E245" s="243" t="s">
        <v>22</v>
      </c>
      <c r="F245" s="244" t="s">
        <v>422</v>
      </c>
      <c r="G245" s="221"/>
      <c r="H245" s="245">
        <v>2054.64</v>
      </c>
      <c r="I245" s="225"/>
      <c r="J245" s="221"/>
      <c r="K245" s="221"/>
      <c r="L245" s="226"/>
      <c r="M245" s="227"/>
      <c r="N245" s="228"/>
      <c r="O245" s="228"/>
      <c r="P245" s="228"/>
      <c r="Q245" s="228"/>
      <c r="R245" s="228"/>
      <c r="S245" s="228"/>
      <c r="T245" s="229"/>
      <c r="AT245" s="230" t="s">
        <v>190</v>
      </c>
      <c r="AU245" s="230" t="s">
        <v>82</v>
      </c>
      <c r="AV245" s="12" t="s">
        <v>82</v>
      </c>
      <c r="AW245" s="12" t="s">
        <v>37</v>
      </c>
      <c r="AX245" s="12" t="s">
        <v>24</v>
      </c>
      <c r="AY245" s="230" t="s">
        <v>180</v>
      </c>
    </row>
    <row r="246" spans="2:65" s="1" customFormat="1" ht="22.5" customHeight="1">
      <c r="B246" s="40"/>
      <c r="C246" s="194" t="s">
        <v>423</v>
      </c>
      <c r="D246" s="194" t="s">
        <v>182</v>
      </c>
      <c r="E246" s="195" t="s">
        <v>424</v>
      </c>
      <c r="F246" s="196" t="s">
        <v>425</v>
      </c>
      <c r="G246" s="197" t="s">
        <v>106</v>
      </c>
      <c r="H246" s="198">
        <v>543.25</v>
      </c>
      <c r="I246" s="199"/>
      <c r="J246" s="200">
        <f>ROUND(I246*H246,2)</f>
        <v>0</v>
      </c>
      <c r="K246" s="196" t="s">
        <v>185</v>
      </c>
      <c r="L246" s="60"/>
      <c r="M246" s="201" t="s">
        <v>22</v>
      </c>
      <c r="N246" s="202" t="s">
        <v>44</v>
      </c>
      <c r="O246" s="41"/>
      <c r="P246" s="203">
        <f>O246*H246</f>
        <v>0</v>
      </c>
      <c r="Q246" s="203">
        <v>0.47260000000000002</v>
      </c>
      <c r="R246" s="203">
        <f>Q246*H246</f>
        <v>256.73995000000002</v>
      </c>
      <c r="S246" s="203">
        <v>0</v>
      </c>
      <c r="T246" s="204">
        <f>S246*H246</f>
        <v>0</v>
      </c>
      <c r="AR246" s="23" t="s">
        <v>186</v>
      </c>
      <c r="AT246" s="23" t="s">
        <v>182</v>
      </c>
      <c r="AU246" s="23" t="s">
        <v>82</v>
      </c>
      <c r="AY246" s="23" t="s">
        <v>180</v>
      </c>
      <c r="BE246" s="205">
        <f>IF(N246="základní",J246,0)</f>
        <v>0</v>
      </c>
      <c r="BF246" s="205">
        <f>IF(N246="snížená",J246,0)</f>
        <v>0</v>
      </c>
      <c r="BG246" s="205">
        <f>IF(N246="zákl. přenesená",J246,0)</f>
        <v>0</v>
      </c>
      <c r="BH246" s="205">
        <f>IF(N246="sníž. přenesená",J246,0)</f>
        <v>0</v>
      </c>
      <c r="BI246" s="205">
        <f>IF(N246="nulová",J246,0)</f>
        <v>0</v>
      </c>
      <c r="BJ246" s="23" t="s">
        <v>24</v>
      </c>
      <c r="BK246" s="205">
        <f>ROUND(I246*H246,2)</f>
        <v>0</v>
      </c>
      <c r="BL246" s="23" t="s">
        <v>186</v>
      </c>
      <c r="BM246" s="23" t="s">
        <v>426</v>
      </c>
    </row>
    <row r="247" spans="2:65" s="11" customFormat="1" ht="13.5">
      <c r="B247" s="209"/>
      <c r="C247" s="210"/>
      <c r="D247" s="206" t="s">
        <v>190</v>
      </c>
      <c r="E247" s="211" t="s">
        <v>22</v>
      </c>
      <c r="F247" s="212" t="s">
        <v>251</v>
      </c>
      <c r="G247" s="210"/>
      <c r="H247" s="213" t="s">
        <v>22</v>
      </c>
      <c r="I247" s="214"/>
      <c r="J247" s="210"/>
      <c r="K247" s="210"/>
      <c r="L247" s="215"/>
      <c r="M247" s="216"/>
      <c r="N247" s="217"/>
      <c r="O247" s="217"/>
      <c r="P247" s="217"/>
      <c r="Q247" s="217"/>
      <c r="R247" s="217"/>
      <c r="S247" s="217"/>
      <c r="T247" s="218"/>
      <c r="AT247" s="219" t="s">
        <v>190</v>
      </c>
      <c r="AU247" s="219" t="s">
        <v>82</v>
      </c>
      <c r="AV247" s="11" t="s">
        <v>24</v>
      </c>
      <c r="AW247" s="11" t="s">
        <v>37</v>
      </c>
      <c r="AX247" s="11" t="s">
        <v>73</v>
      </c>
      <c r="AY247" s="219" t="s">
        <v>180</v>
      </c>
    </row>
    <row r="248" spans="2:65" s="12" customFormat="1" ht="13.5">
      <c r="B248" s="220"/>
      <c r="C248" s="221"/>
      <c r="D248" s="206" t="s">
        <v>190</v>
      </c>
      <c r="E248" s="222" t="s">
        <v>22</v>
      </c>
      <c r="F248" s="223" t="s">
        <v>427</v>
      </c>
      <c r="G248" s="221"/>
      <c r="H248" s="224">
        <v>267</v>
      </c>
      <c r="I248" s="225"/>
      <c r="J248" s="221"/>
      <c r="K248" s="221"/>
      <c r="L248" s="226"/>
      <c r="M248" s="227"/>
      <c r="N248" s="228"/>
      <c r="O248" s="228"/>
      <c r="P248" s="228"/>
      <c r="Q248" s="228"/>
      <c r="R248" s="228"/>
      <c r="S248" s="228"/>
      <c r="T248" s="229"/>
      <c r="AT248" s="230" t="s">
        <v>190</v>
      </c>
      <c r="AU248" s="230" t="s">
        <v>82</v>
      </c>
      <c r="AV248" s="12" t="s">
        <v>82</v>
      </c>
      <c r="AW248" s="12" t="s">
        <v>37</v>
      </c>
      <c r="AX248" s="12" t="s">
        <v>73</v>
      </c>
      <c r="AY248" s="230" t="s">
        <v>180</v>
      </c>
    </row>
    <row r="249" spans="2:65" s="11" customFormat="1" ht="13.5">
      <c r="B249" s="209"/>
      <c r="C249" s="210"/>
      <c r="D249" s="206" t="s">
        <v>190</v>
      </c>
      <c r="E249" s="211" t="s">
        <v>22</v>
      </c>
      <c r="F249" s="212" t="s">
        <v>428</v>
      </c>
      <c r="G249" s="210"/>
      <c r="H249" s="213" t="s">
        <v>22</v>
      </c>
      <c r="I249" s="214"/>
      <c r="J249" s="210"/>
      <c r="K249" s="210"/>
      <c r="L249" s="215"/>
      <c r="M249" s="216"/>
      <c r="N249" s="217"/>
      <c r="O249" s="217"/>
      <c r="P249" s="217"/>
      <c r="Q249" s="217"/>
      <c r="R249" s="217"/>
      <c r="S249" s="217"/>
      <c r="T249" s="218"/>
      <c r="AT249" s="219" t="s">
        <v>190</v>
      </c>
      <c r="AU249" s="219" t="s">
        <v>82</v>
      </c>
      <c r="AV249" s="11" t="s">
        <v>24</v>
      </c>
      <c r="AW249" s="11" t="s">
        <v>37</v>
      </c>
      <c r="AX249" s="11" t="s">
        <v>73</v>
      </c>
      <c r="AY249" s="219" t="s">
        <v>180</v>
      </c>
    </row>
    <row r="250" spans="2:65" s="12" customFormat="1" ht="13.5">
      <c r="B250" s="220"/>
      <c r="C250" s="221"/>
      <c r="D250" s="206" t="s">
        <v>190</v>
      </c>
      <c r="E250" s="222" t="s">
        <v>22</v>
      </c>
      <c r="F250" s="223" t="s">
        <v>416</v>
      </c>
      <c r="G250" s="221"/>
      <c r="H250" s="224">
        <v>32</v>
      </c>
      <c r="I250" s="225"/>
      <c r="J250" s="221"/>
      <c r="K250" s="221"/>
      <c r="L250" s="226"/>
      <c r="M250" s="227"/>
      <c r="N250" s="228"/>
      <c r="O250" s="228"/>
      <c r="P250" s="228"/>
      <c r="Q250" s="228"/>
      <c r="R250" s="228"/>
      <c r="S250" s="228"/>
      <c r="T250" s="229"/>
      <c r="AT250" s="230" t="s">
        <v>190</v>
      </c>
      <c r="AU250" s="230" t="s">
        <v>82</v>
      </c>
      <c r="AV250" s="12" t="s">
        <v>82</v>
      </c>
      <c r="AW250" s="12" t="s">
        <v>37</v>
      </c>
      <c r="AX250" s="12" t="s">
        <v>73</v>
      </c>
      <c r="AY250" s="230" t="s">
        <v>180</v>
      </c>
    </row>
    <row r="251" spans="2:65" s="11" customFormat="1" ht="13.5">
      <c r="B251" s="209"/>
      <c r="C251" s="210"/>
      <c r="D251" s="206" t="s">
        <v>190</v>
      </c>
      <c r="E251" s="211" t="s">
        <v>22</v>
      </c>
      <c r="F251" s="212" t="s">
        <v>253</v>
      </c>
      <c r="G251" s="210"/>
      <c r="H251" s="213" t="s">
        <v>22</v>
      </c>
      <c r="I251" s="214"/>
      <c r="J251" s="210"/>
      <c r="K251" s="210"/>
      <c r="L251" s="215"/>
      <c r="M251" s="216"/>
      <c r="N251" s="217"/>
      <c r="O251" s="217"/>
      <c r="P251" s="217"/>
      <c r="Q251" s="217"/>
      <c r="R251" s="217"/>
      <c r="S251" s="217"/>
      <c r="T251" s="218"/>
      <c r="AT251" s="219" t="s">
        <v>190</v>
      </c>
      <c r="AU251" s="219" t="s">
        <v>82</v>
      </c>
      <c r="AV251" s="11" t="s">
        <v>24</v>
      </c>
      <c r="AW251" s="11" t="s">
        <v>37</v>
      </c>
      <c r="AX251" s="11" t="s">
        <v>73</v>
      </c>
      <c r="AY251" s="219" t="s">
        <v>180</v>
      </c>
    </row>
    <row r="252" spans="2:65" s="12" customFormat="1" ht="13.5">
      <c r="B252" s="220"/>
      <c r="C252" s="221"/>
      <c r="D252" s="206" t="s">
        <v>190</v>
      </c>
      <c r="E252" s="222" t="s">
        <v>22</v>
      </c>
      <c r="F252" s="223" t="s">
        <v>429</v>
      </c>
      <c r="G252" s="221"/>
      <c r="H252" s="224">
        <v>105</v>
      </c>
      <c r="I252" s="225"/>
      <c r="J252" s="221"/>
      <c r="K252" s="221"/>
      <c r="L252" s="226"/>
      <c r="M252" s="227"/>
      <c r="N252" s="228"/>
      <c r="O252" s="228"/>
      <c r="P252" s="228"/>
      <c r="Q252" s="228"/>
      <c r="R252" s="228"/>
      <c r="S252" s="228"/>
      <c r="T252" s="229"/>
      <c r="AT252" s="230" t="s">
        <v>190</v>
      </c>
      <c r="AU252" s="230" t="s">
        <v>82</v>
      </c>
      <c r="AV252" s="12" t="s">
        <v>82</v>
      </c>
      <c r="AW252" s="12" t="s">
        <v>37</v>
      </c>
      <c r="AX252" s="12" t="s">
        <v>73</v>
      </c>
      <c r="AY252" s="230" t="s">
        <v>180</v>
      </c>
    </row>
    <row r="253" spans="2:65" s="11" customFormat="1" ht="13.5">
      <c r="B253" s="209"/>
      <c r="C253" s="210"/>
      <c r="D253" s="206" t="s">
        <v>190</v>
      </c>
      <c r="E253" s="211" t="s">
        <v>22</v>
      </c>
      <c r="F253" s="212" t="s">
        <v>255</v>
      </c>
      <c r="G253" s="210"/>
      <c r="H253" s="213" t="s">
        <v>22</v>
      </c>
      <c r="I253" s="214"/>
      <c r="J253" s="210"/>
      <c r="K253" s="210"/>
      <c r="L253" s="215"/>
      <c r="M253" s="216"/>
      <c r="N253" s="217"/>
      <c r="O253" s="217"/>
      <c r="P253" s="217"/>
      <c r="Q253" s="217"/>
      <c r="R253" s="217"/>
      <c r="S253" s="217"/>
      <c r="T253" s="218"/>
      <c r="AT253" s="219" t="s">
        <v>190</v>
      </c>
      <c r="AU253" s="219" t="s">
        <v>82</v>
      </c>
      <c r="AV253" s="11" t="s">
        <v>24</v>
      </c>
      <c r="AW253" s="11" t="s">
        <v>37</v>
      </c>
      <c r="AX253" s="11" t="s">
        <v>73</v>
      </c>
      <c r="AY253" s="219" t="s">
        <v>180</v>
      </c>
    </row>
    <row r="254" spans="2:65" s="12" customFormat="1" ht="13.5">
      <c r="B254" s="220"/>
      <c r="C254" s="221"/>
      <c r="D254" s="206" t="s">
        <v>190</v>
      </c>
      <c r="E254" s="222" t="s">
        <v>22</v>
      </c>
      <c r="F254" s="223" t="s">
        <v>430</v>
      </c>
      <c r="G254" s="221"/>
      <c r="H254" s="224">
        <v>88</v>
      </c>
      <c r="I254" s="225"/>
      <c r="J254" s="221"/>
      <c r="K254" s="221"/>
      <c r="L254" s="226"/>
      <c r="M254" s="227"/>
      <c r="N254" s="228"/>
      <c r="O254" s="228"/>
      <c r="P254" s="228"/>
      <c r="Q254" s="228"/>
      <c r="R254" s="228"/>
      <c r="S254" s="228"/>
      <c r="T254" s="229"/>
      <c r="AT254" s="230" t="s">
        <v>190</v>
      </c>
      <c r="AU254" s="230" t="s">
        <v>82</v>
      </c>
      <c r="AV254" s="12" t="s">
        <v>82</v>
      </c>
      <c r="AW254" s="12" t="s">
        <v>37</v>
      </c>
      <c r="AX254" s="12" t="s">
        <v>73</v>
      </c>
      <c r="AY254" s="230" t="s">
        <v>180</v>
      </c>
    </row>
    <row r="255" spans="2:65" s="11" customFormat="1" ht="13.5">
      <c r="B255" s="209"/>
      <c r="C255" s="210"/>
      <c r="D255" s="206" t="s">
        <v>190</v>
      </c>
      <c r="E255" s="211" t="s">
        <v>22</v>
      </c>
      <c r="F255" s="212" t="s">
        <v>244</v>
      </c>
      <c r="G255" s="210"/>
      <c r="H255" s="213" t="s">
        <v>22</v>
      </c>
      <c r="I255" s="214"/>
      <c r="J255" s="210"/>
      <c r="K255" s="210"/>
      <c r="L255" s="215"/>
      <c r="M255" s="216"/>
      <c r="N255" s="217"/>
      <c r="O255" s="217"/>
      <c r="P255" s="217"/>
      <c r="Q255" s="217"/>
      <c r="R255" s="217"/>
      <c r="S255" s="217"/>
      <c r="T255" s="218"/>
      <c r="AT255" s="219" t="s">
        <v>190</v>
      </c>
      <c r="AU255" s="219" t="s">
        <v>82</v>
      </c>
      <c r="AV255" s="11" t="s">
        <v>24</v>
      </c>
      <c r="AW255" s="11" t="s">
        <v>37</v>
      </c>
      <c r="AX255" s="11" t="s">
        <v>73</v>
      </c>
      <c r="AY255" s="219" t="s">
        <v>180</v>
      </c>
    </row>
    <row r="256" spans="2:65" s="12" customFormat="1" ht="13.5">
      <c r="B256" s="220"/>
      <c r="C256" s="221"/>
      <c r="D256" s="206" t="s">
        <v>190</v>
      </c>
      <c r="E256" s="222" t="s">
        <v>22</v>
      </c>
      <c r="F256" s="223" t="s">
        <v>431</v>
      </c>
      <c r="G256" s="221"/>
      <c r="H256" s="224">
        <v>31.25</v>
      </c>
      <c r="I256" s="225"/>
      <c r="J256" s="221"/>
      <c r="K256" s="221"/>
      <c r="L256" s="226"/>
      <c r="M256" s="227"/>
      <c r="N256" s="228"/>
      <c r="O256" s="228"/>
      <c r="P256" s="228"/>
      <c r="Q256" s="228"/>
      <c r="R256" s="228"/>
      <c r="S256" s="228"/>
      <c r="T256" s="229"/>
      <c r="AT256" s="230" t="s">
        <v>190</v>
      </c>
      <c r="AU256" s="230" t="s">
        <v>82</v>
      </c>
      <c r="AV256" s="12" t="s">
        <v>82</v>
      </c>
      <c r="AW256" s="12" t="s">
        <v>37</v>
      </c>
      <c r="AX256" s="12" t="s">
        <v>73</v>
      </c>
      <c r="AY256" s="230" t="s">
        <v>180</v>
      </c>
    </row>
    <row r="257" spans="2:65" s="11" customFormat="1" ht="13.5">
      <c r="B257" s="209"/>
      <c r="C257" s="210"/>
      <c r="D257" s="206" t="s">
        <v>190</v>
      </c>
      <c r="E257" s="211" t="s">
        <v>22</v>
      </c>
      <c r="F257" s="212" t="s">
        <v>246</v>
      </c>
      <c r="G257" s="210"/>
      <c r="H257" s="213" t="s">
        <v>22</v>
      </c>
      <c r="I257" s="214"/>
      <c r="J257" s="210"/>
      <c r="K257" s="210"/>
      <c r="L257" s="215"/>
      <c r="M257" s="216"/>
      <c r="N257" s="217"/>
      <c r="O257" s="217"/>
      <c r="P257" s="217"/>
      <c r="Q257" s="217"/>
      <c r="R257" s="217"/>
      <c r="S257" s="217"/>
      <c r="T257" s="218"/>
      <c r="AT257" s="219" t="s">
        <v>190</v>
      </c>
      <c r="AU257" s="219" t="s">
        <v>82</v>
      </c>
      <c r="AV257" s="11" t="s">
        <v>24</v>
      </c>
      <c r="AW257" s="11" t="s">
        <v>37</v>
      </c>
      <c r="AX257" s="11" t="s">
        <v>73</v>
      </c>
      <c r="AY257" s="219" t="s">
        <v>180</v>
      </c>
    </row>
    <row r="258" spans="2:65" s="12" customFormat="1" ht="13.5">
      <c r="B258" s="220"/>
      <c r="C258" s="221"/>
      <c r="D258" s="206" t="s">
        <v>190</v>
      </c>
      <c r="E258" s="222" t="s">
        <v>22</v>
      </c>
      <c r="F258" s="223" t="s">
        <v>432</v>
      </c>
      <c r="G258" s="221"/>
      <c r="H258" s="224">
        <v>20</v>
      </c>
      <c r="I258" s="225"/>
      <c r="J258" s="221"/>
      <c r="K258" s="221"/>
      <c r="L258" s="226"/>
      <c r="M258" s="227"/>
      <c r="N258" s="228"/>
      <c r="O258" s="228"/>
      <c r="P258" s="228"/>
      <c r="Q258" s="228"/>
      <c r="R258" s="228"/>
      <c r="S258" s="228"/>
      <c r="T258" s="229"/>
      <c r="AT258" s="230" t="s">
        <v>190</v>
      </c>
      <c r="AU258" s="230" t="s">
        <v>82</v>
      </c>
      <c r="AV258" s="12" t="s">
        <v>82</v>
      </c>
      <c r="AW258" s="12" t="s">
        <v>37</v>
      </c>
      <c r="AX258" s="12" t="s">
        <v>73</v>
      </c>
      <c r="AY258" s="230" t="s">
        <v>180</v>
      </c>
    </row>
    <row r="259" spans="2:65" s="13" customFormat="1" ht="13.5">
      <c r="B259" s="231"/>
      <c r="C259" s="232"/>
      <c r="D259" s="233" t="s">
        <v>190</v>
      </c>
      <c r="E259" s="234" t="s">
        <v>433</v>
      </c>
      <c r="F259" s="235" t="s">
        <v>195</v>
      </c>
      <c r="G259" s="232"/>
      <c r="H259" s="236">
        <v>543.25</v>
      </c>
      <c r="I259" s="237"/>
      <c r="J259" s="232"/>
      <c r="K259" s="232"/>
      <c r="L259" s="238"/>
      <c r="M259" s="239"/>
      <c r="N259" s="240"/>
      <c r="O259" s="240"/>
      <c r="P259" s="240"/>
      <c r="Q259" s="240"/>
      <c r="R259" s="240"/>
      <c r="S259" s="240"/>
      <c r="T259" s="241"/>
      <c r="AT259" s="242" t="s">
        <v>190</v>
      </c>
      <c r="AU259" s="242" t="s">
        <v>82</v>
      </c>
      <c r="AV259" s="13" t="s">
        <v>186</v>
      </c>
      <c r="AW259" s="13" t="s">
        <v>37</v>
      </c>
      <c r="AX259" s="13" t="s">
        <v>24</v>
      </c>
      <c r="AY259" s="242" t="s">
        <v>180</v>
      </c>
    </row>
    <row r="260" spans="2:65" s="1" customFormat="1" ht="31.5" customHeight="1">
      <c r="B260" s="40"/>
      <c r="C260" s="194" t="s">
        <v>132</v>
      </c>
      <c r="D260" s="194" t="s">
        <v>182</v>
      </c>
      <c r="E260" s="195" t="s">
        <v>434</v>
      </c>
      <c r="F260" s="196" t="s">
        <v>435</v>
      </c>
      <c r="G260" s="197" t="s">
        <v>106</v>
      </c>
      <c r="H260" s="198">
        <v>2648.5</v>
      </c>
      <c r="I260" s="199"/>
      <c r="J260" s="200">
        <f>ROUND(I260*H260,2)</f>
        <v>0</v>
      </c>
      <c r="K260" s="196" t="s">
        <v>185</v>
      </c>
      <c r="L260" s="60"/>
      <c r="M260" s="201" t="s">
        <v>22</v>
      </c>
      <c r="N260" s="202" t="s">
        <v>44</v>
      </c>
      <c r="O260" s="41"/>
      <c r="P260" s="203">
        <f>O260*H260</f>
        <v>0</v>
      </c>
      <c r="Q260" s="203">
        <v>0.18462999999999999</v>
      </c>
      <c r="R260" s="203">
        <f>Q260*H260</f>
        <v>488.99255499999998</v>
      </c>
      <c r="S260" s="203">
        <v>0</v>
      </c>
      <c r="T260" s="204">
        <f>S260*H260</f>
        <v>0</v>
      </c>
      <c r="AR260" s="23" t="s">
        <v>186</v>
      </c>
      <c r="AT260" s="23" t="s">
        <v>182</v>
      </c>
      <c r="AU260" s="23" t="s">
        <v>82</v>
      </c>
      <c r="AY260" s="23" t="s">
        <v>180</v>
      </c>
      <c r="BE260" s="205">
        <f>IF(N260="základní",J260,0)</f>
        <v>0</v>
      </c>
      <c r="BF260" s="205">
        <f>IF(N260="snížená",J260,0)</f>
        <v>0</v>
      </c>
      <c r="BG260" s="205">
        <f>IF(N260="zákl. přenesená",J260,0)</f>
        <v>0</v>
      </c>
      <c r="BH260" s="205">
        <f>IF(N260="sníž. přenesená",J260,0)</f>
        <v>0</v>
      </c>
      <c r="BI260" s="205">
        <f>IF(N260="nulová",J260,0)</f>
        <v>0</v>
      </c>
      <c r="BJ260" s="23" t="s">
        <v>24</v>
      </c>
      <c r="BK260" s="205">
        <f>ROUND(I260*H260,2)</f>
        <v>0</v>
      </c>
      <c r="BL260" s="23" t="s">
        <v>186</v>
      </c>
      <c r="BM260" s="23" t="s">
        <v>436</v>
      </c>
    </row>
    <row r="261" spans="2:65" s="1" customFormat="1" ht="27">
      <c r="B261" s="40"/>
      <c r="C261" s="62"/>
      <c r="D261" s="206" t="s">
        <v>188</v>
      </c>
      <c r="E261" s="62"/>
      <c r="F261" s="207" t="s">
        <v>437</v>
      </c>
      <c r="G261" s="62"/>
      <c r="H261" s="62"/>
      <c r="I261" s="164"/>
      <c r="J261" s="62"/>
      <c r="K261" s="62"/>
      <c r="L261" s="60"/>
      <c r="M261" s="208"/>
      <c r="N261" s="41"/>
      <c r="O261" s="41"/>
      <c r="P261" s="41"/>
      <c r="Q261" s="41"/>
      <c r="R261" s="41"/>
      <c r="S261" s="41"/>
      <c r="T261" s="77"/>
      <c r="AT261" s="23" t="s">
        <v>188</v>
      </c>
      <c r="AU261" s="23" t="s">
        <v>82</v>
      </c>
    </row>
    <row r="262" spans="2:65" s="12" customFormat="1" ht="13.5">
      <c r="B262" s="220"/>
      <c r="C262" s="221"/>
      <c r="D262" s="206" t="s">
        <v>190</v>
      </c>
      <c r="E262" s="222" t="s">
        <v>22</v>
      </c>
      <c r="F262" s="223" t="s">
        <v>205</v>
      </c>
      <c r="G262" s="221"/>
      <c r="H262" s="224">
        <v>2318.5</v>
      </c>
      <c r="I262" s="225"/>
      <c r="J262" s="221"/>
      <c r="K262" s="221"/>
      <c r="L262" s="226"/>
      <c r="M262" s="227"/>
      <c r="N262" s="228"/>
      <c r="O262" s="228"/>
      <c r="P262" s="228"/>
      <c r="Q262" s="228"/>
      <c r="R262" s="228"/>
      <c r="S262" s="228"/>
      <c r="T262" s="229"/>
      <c r="AT262" s="230" t="s">
        <v>190</v>
      </c>
      <c r="AU262" s="230" t="s">
        <v>82</v>
      </c>
      <c r="AV262" s="12" t="s">
        <v>82</v>
      </c>
      <c r="AW262" s="12" t="s">
        <v>37</v>
      </c>
      <c r="AX262" s="12" t="s">
        <v>73</v>
      </c>
      <c r="AY262" s="230" t="s">
        <v>180</v>
      </c>
    </row>
    <row r="263" spans="2:65" s="12" customFormat="1" ht="13.5">
      <c r="B263" s="220"/>
      <c r="C263" s="221"/>
      <c r="D263" s="206" t="s">
        <v>190</v>
      </c>
      <c r="E263" s="222" t="s">
        <v>22</v>
      </c>
      <c r="F263" s="223" t="s">
        <v>206</v>
      </c>
      <c r="G263" s="221"/>
      <c r="H263" s="224">
        <v>330</v>
      </c>
      <c r="I263" s="225"/>
      <c r="J263" s="221"/>
      <c r="K263" s="221"/>
      <c r="L263" s="226"/>
      <c r="M263" s="227"/>
      <c r="N263" s="228"/>
      <c r="O263" s="228"/>
      <c r="P263" s="228"/>
      <c r="Q263" s="228"/>
      <c r="R263" s="228"/>
      <c r="S263" s="228"/>
      <c r="T263" s="229"/>
      <c r="AT263" s="230" t="s">
        <v>190</v>
      </c>
      <c r="AU263" s="230" t="s">
        <v>82</v>
      </c>
      <c r="AV263" s="12" t="s">
        <v>82</v>
      </c>
      <c r="AW263" s="12" t="s">
        <v>37</v>
      </c>
      <c r="AX263" s="12" t="s">
        <v>73</v>
      </c>
      <c r="AY263" s="230" t="s">
        <v>180</v>
      </c>
    </row>
    <row r="264" spans="2:65" s="13" customFormat="1" ht="13.5">
      <c r="B264" s="231"/>
      <c r="C264" s="232"/>
      <c r="D264" s="233" t="s">
        <v>190</v>
      </c>
      <c r="E264" s="234" t="s">
        <v>22</v>
      </c>
      <c r="F264" s="235" t="s">
        <v>195</v>
      </c>
      <c r="G264" s="232"/>
      <c r="H264" s="236">
        <v>2648.5</v>
      </c>
      <c r="I264" s="237"/>
      <c r="J264" s="232"/>
      <c r="K264" s="232"/>
      <c r="L264" s="238"/>
      <c r="M264" s="239"/>
      <c r="N264" s="240"/>
      <c r="O264" s="240"/>
      <c r="P264" s="240"/>
      <c r="Q264" s="240"/>
      <c r="R264" s="240"/>
      <c r="S264" s="240"/>
      <c r="T264" s="241"/>
      <c r="AT264" s="242" t="s">
        <v>190</v>
      </c>
      <c r="AU264" s="242" t="s">
        <v>82</v>
      </c>
      <c r="AV264" s="13" t="s">
        <v>186</v>
      </c>
      <c r="AW264" s="13" t="s">
        <v>37</v>
      </c>
      <c r="AX264" s="13" t="s">
        <v>24</v>
      </c>
      <c r="AY264" s="242" t="s">
        <v>180</v>
      </c>
    </row>
    <row r="265" spans="2:65" s="1" customFormat="1" ht="31.5" customHeight="1">
      <c r="B265" s="40"/>
      <c r="C265" s="194" t="s">
        <v>438</v>
      </c>
      <c r="D265" s="194" t="s">
        <v>182</v>
      </c>
      <c r="E265" s="195" t="s">
        <v>439</v>
      </c>
      <c r="F265" s="196" t="s">
        <v>440</v>
      </c>
      <c r="G265" s="197" t="s">
        <v>106</v>
      </c>
      <c r="H265" s="198">
        <v>5297</v>
      </c>
      <c r="I265" s="199"/>
      <c r="J265" s="200">
        <f>ROUND(I265*H265,2)</f>
        <v>0</v>
      </c>
      <c r="K265" s="196" t="s">
        <v>185</v>
      </c>
      <c r="L265" s="60"/>
      <c r="M265" s="201" t="s">
        <v>22</v>
      </c>
      <c r="N265" s="202" t="s">
        <v>44</v>
      </c>
      <c r="O265" s="41"/>
      <c r="P265" s="203">
        <f>O265*H265</f>
        <v>0</v>
      </c>
      <c r="Q265" s="203">
        <v>6.0999999999999997E-4</v>
      </c>
      <c r="R265" s="203">
        <f>Q265*H265</f>
        <v>3.2311699999999997</v>
      </c>
      <c r="S265" s="203">
        <v>0</v>
      </c>
      <c r="T265" s="204">
        <f>S265*H265</f>
        <v>0</v>
      </c>
      <c r="AR265" s="23" t="s">
        <v>186</v>
      </c>
      <c r="AT265" s="23" t="s">
        <v>182</v>
      </c>
      <c r="AU265" s="23" t="s">
        <v>82</v>
      </c>
      <c r="AY265" s="23" t="s">
        <v>180</v>
      </c>
      <c r="BE265" s="205">
        <f>IF(N265="základní",J265,0)</f>
        <v>0</v>
      </c>
      <c r="BF265" s="205">
        <f>IF(N265="snížená",J265,0)</f>
        <v>0</v>
      </c>
      <c r="BG265" s="205">
        <f>IF(N265="zákl. přenesená",J265,0)</f>
        <v>0</v>
      </c>
      <c r="BH265" s="205">
        <f>IF(N265="sníž. přenesená",J265,0)</f>
        <v>0</v>
      </c>
      <c r="BI265" s="205">
        <f>IF(N265="nulová",J265,0)</f>
        <v>0</v>
      </c>
      <c r="BJ265" s="23" t="s">
        <v>24</v>
      </c>
      <c r="BK265" s="205">
        <f>ROUND(I265*H265,2)</f>
        <v>0</v>
      </c>
      <c r="BL265" s="23" t="s">
        <v>186</v>
      </c>
      <c r="BM265" s="23" t="s">
        <v>441</v>
      </c>
    </row>
    <row r="266" spans="2:65" s="11" customFormat="1" ht="13.5">
      <c r="B266" s="209"/>
      <c r="C266" s="210"/>
      <c r="D266" s="206" t="s">
        <v>190</v>
      </c>
      <c r="E266" s="211" t="s">
        <v>22</v>
      </c>
      <c r="F266" s="212" t="s">
        <v>442</v>
      </c>
      <c r="G266" s="210"/>
      <c r="H266" s="213" t="s">
        <v>22</v>
      </c>
      <c r="I266" s="214"/>
      <c r="J266" s="210"/>
      <c r="K266" s="210"/>
      <c r="L266" s="215"/>
      <c r="M266" s="216"/>
      <c r="N266" s="217"/>
      <c r="O266" s="217"/>
      <c r="P266" s="217"/>
      <c r="Q266" s="217"/>
      <c r="R266" s="217"/>
      <c r="S266" s="217"/>
      <c r="T266" s="218"/>
      <c r="AT266" s="219" t="s">
        <v>190</v>
      </c>
      <c r="AU266" s="219" t="s">
        <v>82</v>
      </c>
      <c r="AV266" s="11" t="s">
        <v>24</v>
      </c>
      <c r="AW266" s="11" t="s">
        <v>37</v>
      </c>
      <c r="AX266" s="11" t="s">
        <v>73</v>
      </c>
      <c r="AY266" s="219" t="s">
        <v>180</v>
      </c>
    </row>
    <row r="267" spans="2:65" s="12" customFormat="1" ht="13.5">
      <c r="B267" s="220"/>
      <c r="C267" s="221"/>
      <c r="D267" s="206" t="s">
        <v>190</v>
      </c>
      <c r="E267" s="222" t="s">
        <v>22</v>
      </c>
      <c r="F267" s="223" t="s">
        <v>410</v>
      </c>
      <c r="G267" s="221"/>
      <c r="H267" s="224">
        <v>4637</v>
      </c>
      <c r="I267" s="225"/>
      <c r="J267" s="221"/>
      <c r="K267" s="221"/>
      <c r="L267" s="226"/>
      <c r="M267" s="227"/>
      <c r="N267" s="228"/>
      <c r="O267" s="228"/>
      <c r="P267" s="228"/>
      <c r="Q267" s="228"/>
      <c r="R267" s="228"/>
      <c r="S267" s="228"/>
      <c r="T267" s="229"/>
      <c r="AT267" s="230" t="s">
        <v>190</v>
      </c>
      <c r="AU267" s="230" t="s">
        <v>82</v>
      </c>
      <c r="AV267" s="12" t="s">
        <v>82</v>
      </c>
      <c r="AW267" s="12" t="s">
        <v>37</v>
      </c>
      <c r="AX267" s="12" t="s">
        <v>73</v>
      </c>
      <c r="AY267" s="230" t="s">
        <v>180</v>
      </c>
    </row>
    <row r="268" spans="2:65" s="12" customFormat="1" ht="13.5">
      <c r="B268" s="220"/>
      <c r="C268" s="221"/>
      <c r="D268" s="206" t="s">
        <v>190</v>
      </c>
      <c r="E268" s="222" t="s">
        <v>22</v>
      </c>
      <c r="F268" s="223" t="s">
        <v>411</v>
      </c>
      <c r="G268" s="221"/>
      <c r="H268" s="224">
        <v>660</v>
      </c>
      <c r="I268" s="225"/>
      <c r="J268" s="221"/>
      <c r="K268" s="221"/>
      <c r="L268" s="226"/>
      <c r="M268" s="227"/>
      <c r="N268" s="228"/>
      <c r="O268" s="228"/>
      <c r="P268" s="228"/>
      <c r="Q268" s="228"/>
      <c r="R268" s="228"/>
      <c r="S268" s="228"/>
      <c r="T268" s="229"/>
      <c r="AT268" s="230" t="s">
        <v>190</v>
      </c>
      <c r="AU268" s="230" t="s">
        <v>82</v>
      </c>
      <c r="AV268" s="12" t="s">
        <v>82</v>
      </c>
      <c r="AW268" s="12" t="s">
        <v>37</v>
      </c>
      <c r="AX268" s="12" t="s">
        <v>73</v>
      </c>
      <c r="AY268" s="230" t="s">
        <v>180</v>
      </c>
    </row>
    <row r="269" spans="2:65" s="13" customFormat="1" ht="13.5">
      <c r="B269" s="231"/>
      <c r="C269" s="232"/>
      <c r="D269" s="233" t="s">
        <v>190</v>
      </c>
      <c r="E269" s="234" t="s">
        <v>22</v>
      </c>
      <c r="F269" s="235" t="s">
        <v>195</v>
      </c>
      <c r="G269" s="232"/>
      <c r="H269" s="236">
        <v>5297</v>
      </c>
      <c r="I269" s="237"/>
      <c r="J269" s="232"/>
      <c r="K269" s="232"/>
      <c r="L269" s="238"/>
      <c r="M269" s="239"/>
      <c r="N269" s="240"/>
      <c r="O269" s="240"/>
      <c r="P269" s="240"/>
      <c r="Q269" s="240"/>
      <c r="R269" s="240"/>
      <c r="S269" s="240"/>
      <c r="T269" s="241"/>
      <c r="AT269" s="242" t="s">
        <v>190</v>
      </c>
      <c r="AU269" s="242" t="s">
        <v>82</v>
      </c>
      <c r="AV269" s="13" t="s">
        <v>186</v>
      </c>
      <c r="AW269" s="13" t="s">
        <v>37</v>
      </c>
      <c r="AX269" s="13" t="s">
        <v>24</v>
      </c>
      <c r="AY269" s="242" t="s">
        <v>180</v>
      </c>
    </row>
    <row r="270" spans="2:65" s="1" customFormat="1" ht="31.5" customHeight="1">
      <c r="B270" s="40"/>
      <c r="C270" s="194" t="s">
        <v>443</v>
      </c>
      <c r="D270" s="194" t="s">
        <v>182</v>
      </c>
      <c r="E270" s="195" t="s">
        <v>444</v>
      </c>
      <c r="F270" s="196" t="s">
        <v>445</v>
      </c>
      <c r="G270" s="197" t="s">
        <v>106</v>
      </c>
      <c r="H270" s="198">
        <v>2648.5</v>
      </c>
      <c r="I270" s="199"/>
      <c r="J270" s="200">
        <f>ROUND(I270*H270,2)</f>
        <v>0</v>
      </c>
      <c r="K270" s="196" t="s">
        <v>185</v>
      </c>
      <c r="L270" s="60"/>
      <c r="M270" s="201" t="s">
        <v>22</v>
      </c>
      <c r="N270" s="202" t="s">
        <v>44</v>
      </c>
      <c r="O270" s="41"/>
      <c r="P270" s="203">
        <f>O270*H270</f>
        <v>0</v>
      </c>
      <c r="Q270" s="203">
        <v>0.10373</v>
      </c>
      <c r="R270" s="203">
        <f>Q270*H270</f>
        <v>274.728905</v>
      </c>
      <c r="S270" s="203">
        <v>0</v>
      </c>
      <c r="T270" s="204">
        <f>S270*H270</f>
        <v>0</v>
      </c>
      <c r="AR270" s="23" t="s">
        <v>186</v>
      </c>
      <c r="AT270" s="23" t="s">
        <v>182</v>
      </c>
      <c r="AU270" s="23" t="s">
        <v>82</v>
      </c>
      <c r="AY270" s="23" t="s">
        <v>180</v>
      </c>
      <c r="BE270" s="205">
        <f>IF(N270="základní",J270,0)</f>
        <v>0</v>
      </c>
      <c r="BF270" s="205">
        <f>IF(N270="snížená",J270,0)</f>
        <v>0</v>
      </c>
      <c r="BG270" s="205">
        <f>IF(N270="zákl. přenesená",J270,0)</f>
        <v>0</v>
      </c>
      <c r="BH270" s="205">
        <f>IF(N270="sníž. přenesená",J270,0)</f>
        <v>0</v>
      </c>
      <c r="BI270" s="205">
        <f>IF(N270="nulová",J270,0)</f>
        <v>0</v>
      </c>
      <c r="BJ270" s="23" t="s">
        <v>24</v>
      </c>
      <c r="BK270" s="205">
        <f>ROUND(I270*H270,2)</f>
        <v>0</v>
      </c>
      <c r="BL270" s="23" t="s">
        <v>186</v>
      </c>
      <c r="BM270" s="23" t="s">
        <v>446</v>
      </c>
    </row>
    <row r="271" spans="2:65" s="1" customFormat="1" ht="27">
      <c r="B271" s="40"/>
      <c r="C271" s="62"/>
      <c r="D271" s="206" t="s">
        <v>188</v>
      </c>
      <c r="E271" s="62"/>
      <c r="F271" s="207" t="s">
        <v>447</v>
      </c>
      <c r="G271" s="62"/>
      <c r="H271" s="62"/>
      <c r="I271" s="164"/>
      <c r="J271" s="62"/>
      <c r="K271" s="62"/>
      <c r="L271" s="60"/>
      <c r="M271" s="208"/>
      <c r="N271" s="41"/>
      <c r="O271" s="41"/>
      <c r="P271" s="41"/>
      <c r="Q271" s="41"/>
      <c r="R271" s="41"/>
      <c r="S271" s="41"/>
      <c r="T271" s="77"/>
      <c r="AT271" s="23" t="s">
        <v>188</v>
      </c>
      <c r="AU271" s="23" t="s">
        <v>82</v>
      </c>
    </row>
    <row r="272" spans="2:65" s="12" customFormat="1" ht="13.5">
      <c r="B272" s="220"/>
      <c r="C272" s="221"/>
      <c r="D272" s="206" t="s">
        <v>190</v>
      </c>
      <c r="E272" s="222" t="s">
        <v>22</v>
      </c>
      <c r="F272" s="223" t="s">
        <v>205</v>
      </c>
      <c r="G272" s="221"/>
      <c r="H272" s="224">
        <v>2318.5</v>
      </c>
      <c r="I272" s="225"/>
      <c r="J272" s="221"/>
      <c r="K272" s="221"/>
      <c r="L272" s="226"/>
      <c r="M272" s="227"/>
      <c r="N272" s="228"/>
      <c r="O272" s="228"/>
      <c r="P272" s="228"/>
      <c r="Q272" s="228"/>
      <c r="R272" s="228"/>
      <c r="S272" s="228"/>
      <c r="T272" s="229"/>
      <c r="AT272" s="230" t="s">
        <v>190</v>
      </c>
      <c r="AU272" s="230" t="s">
        <v>82</v>
      </c>
      <c r="AV272" s="12" t="s">
        <v>82</v>
      </c>
      <c r="AW272" s="12" t="s">
        <v>37</v>
      </c>
      <c r="AX272" s="12" t="s">
        <v>73</v>
      </c>
      <c r="AY272" s="230" t="s">
        <v>180</v>
      </c>
    </row>
    <row r="273" spans="2:65" s="12" customFormat="1" ht="13.5">
      <c r="B273" s="220"/>
      <c r="C273" s="221"/>
      <c r="D273" s="206" t="s">
        <v>190</v>
      </c>
      <c r="E273" s="222" t="s">
        <v>22</v>
      </c>
      <c r="F273" s="223" t="s">
        <v>206</v>
      </c>
      <c r="G273" s="221"/>
      <c r="H273" s="224">
        <v>330</v>
      </c>
      <c r="I273" s="225"/>
      <c r="J273" s="221"/>
      <c r="K273" s="221"/>
      <c r="L273" s="226"/>
      <c r="M273" s="227"/>
      <c r="N273" s="228"/>
      <c r="O273" s="228"/>
      <c r="P273" s="228"/>
      <c r="Q273" s="228"/>
      <c r="R273" s="228"/>
      <c r="S273" s="228"/>
      <c r="T273" s="229"/>
      <c r="AT273" s="230" t="s">
        <v>190</v>
      </c>
      <c r="AU273" s="230" t="s">
        <v>82</v>
      </c>
      <c r="AV273" s="12" t="s">
        <v>82</v>
      </c>
      <c r="AW273" s="12" t="s">
        <v>37</v>
      </c>
      <c r="AX273" s="12" t="s">
        <v>73</v>
      </c>
      <c r="AY273" s="230" t="s">
        <v>180</v>
      </c>
    </row>
    <row r="274" spans="2:65" s="13" customFormat="1" ht="13.5">
      <c r="B274" s="231"/>
      <c r="C274" s="232"/>
      <c r="D274" s="233" t="s">
        <v>190</v>
      </c>
      <c r="E274" s="234" t="s">
        <v>22</v>
      </c>
      <c r="F274" s="235" t="s">
        <v>195</v>
      </c>
      <c r="G274" s="232"/>
      <c r="H274" s="236">
        <v>2648.5</v>
      </c>
      <c r="I274" s="237"/>
      <c r="J274" s="232"/>
      <c r="K274" s="232"/>
      <c r="L274" s="238"/>
      <c r="M274" s="239"/>
      <c r="N274" s="240"/>
      <c r="O274" s="240"/>
      <c r="P274" s="240"/>
      <c r="Q274" s="240"/>
      <c r="R274" s="240"/>
      <c r="S274" s="240"/>
      <c r="T274" s="241"/>
      <c r="AT274" s="242" t="s">
        <v>190</v>
      </c>
      <c r="AU274" s="242" t="s">
        <v>82</v>
      </c>
      <c r="AV274" s="13" t="s">
        <v>186</v>
      </c>
      <c r="AW274" s="13" t="s">
        <v>37</v>
      </c>
      <c r="AX274" s="13" t="s">
        <v>24</v>
      </c>
      <c r="AY274" s="242" t="s">
        <v>180</v>
      </c>
    </row>
    <row r="275" spans="2:65" s="1" customFormat="1" ht="22.5" customHeight="1">
      <c r="B275" s="40"/>
      <c r="C275" s="194" t="s">
        <v>448</v>
      </c>
      <c r="D275" s="194" t="s">
        <v>182</v>
      </c>
      <c r="E275" s="195" t="s">
        <v>449</v>
      </c>
      <c r="F275" s="196" t="s">
        <v>450</v>
      </c>
      <c r="G275" s="197" t="s">
        <v>106</v>
      </c>
      <c r="H275" s="198">
        <v>1741.29</v>
      </c>
      <c r="I275" s="199"/>
      <c r="J275" s="200">
        <f>ROUND(I275*H275,2)</f>
        <v>0</v>
      </c>
      <c r="K275" s="196" t="s">
        <v>22</v>
      </c>
      <c r="L275" s="60"/>
      <c r="M275" s="201" t="s">
        <v>22</v>
      </c>
      <c r="N275" s="202" t="s">
        <v>44</v>
      </c>
      <c r="O275" s="41"/>
      <c r="P275" s="203">
        <f>O275*H275</f>
        <v>0</v>
      </c>
      <c r="Q275" s="203">
        <v>8.4250000000000005E-2</v>
      </c>
      <c r="R275" s="203">
        <f>Q275*H275</f>
        <v>146.70368250000001</v>
      </c>
      <c r="S275" s="203">
        <v>0</v>
      </c>
      <c r="T275" s="204">
        <f>S275*H275</f>
        <v>0</v>
      </c>
      <c r="AR275" s="23" t="s">
        <v>186</v>
      </c>
      <c r="AT275" s="23" t="s">
        <v>182</v>
      </c>
      <c r="AU275" s="23" t="s">
        <v>82</v>
      </c>
      <c r="AY275" s="23" t="s">
        <v>180</v>
      </c>
      <c r="BE275" s="205">
        <f>IF(N275="základní",J275,0)</f>
        <v>0</v>
      </c>
      <c r="BF275" s="205">
        <f>IF(N275="snížená",J275,0)</f>
        <v>0</v>
      </c>
      <c r="BG275" s="205">
        <f>IF(N275="zákl. přenesená",J275,0)</f>
        <v>0</v>
      </c>
      <c r="BH275" s="205">
        <f>IF(N275="sníž. přenesená",J275,0)</f>
        <v>0</v>
      </c>
      <c r="BI275" s="205">
        <f>IF(N275="nulová",J275,0)</f>
        <v>0</v>
      </c>
      <c r="BJ275" s="23" t="s">
        <v>24</v>
      </c>
      <c r="BK275" s="205">
        <f>ROUND(I275*H275,2)</f>
        <v>0</v>
      </c>
      <c r="BL275" s="23" t="s">
        <v>186</v>
      </c>
      <c r="BM275" s="23" t="s">
        <v>451</v>
      </c>
    </row>
    <row r="276" spans="2:65" s="11" customFormat="1" ht="13.5">
      <c r="B276" s="209"/>
      <c r="C276" s="210"/>
      <c r="D276" s="206" t="s">
        <v>190</v>
      </c>
      <c r="E276" s="211" t="s">
        <v>22</v>
      </c>
      <c r="F276" s="212" t="s">
        <v>452</v>
      </c>
      <c r="G276" s="210"/>
      <c r="H276" s="213" t="s">
        <v>22</v>
      </c>
      <c r="I276" s="214"/>
      <c r="J276" s="210"/>
      <c r="K276" s="210"/>
      <c r="L276" s="215"/>
      <c r="M276" s="216"/>
      <c r="N276" s="217"/>
      <c r="O276" s="217"/>
      <c r="P276" s="217"/>
      <c r="Q276" s="217"/>
      <c r="R276" s="217"/>
      <c r="S276" s="217"/>
      <c r="T276" s="218"/>
      <c r="AT276" s="219" t="s">
        <v>190</v>
      </c>
      <c r="AU276" s="219" t="s">
        <v>82</v>
      </c>
      <c r="AV276" s="11" t="s">
        <v>24</v>
      </c>
      <c r="AW276" s="11" t="s">
        <v>37</v>
      </c>
      <c r="AX276" s="11" t="s">
        <v>73</v>
      </c>
      <c r="AY276" s="219" t="s">
        <v>180</v>
      </c>
    </row>
    <row r="277" spans="2:65" s="11" customFormat="1" ht="13.5">
      <c r="B277" s="209"/>
      <c r="C277" s="210"/>
      <c r="D277" s="206" t="s">
        <v>190</v>
      </c>
      <c r="E277" s="211" t="s">
        <v>22</v>
      </c>
      <c r="F277" s="212" t="s">
        <v>453</v>
      </c>
      <c r="G277" s="210"/>
      <c r="H277" s="213" t="s">
        <v>22</v>
      </c>
      <c r="I277" s="214"/>
      <c r="J277" s="210"/>
      <c r="K277" s="210"/>
      <c r="L277" s="215"/>
      <c r="M277" s="216"/>
      <c r="N277" s="217"/>
      <c r="O277" s="217"/>
      <c r="P277" s="217"/>
      <c r="Q277" s="217"/>
      <c r="R277" s="217"/>
      <c r="S277" s="217"/>
      <c r="T277" s="218"/>
      <c r="AT277" s="219" t="s">
        <v>190</v>
      </c>
      <c r="AU277" s="219" t="s">
        <v>82</v>
      </c>
      <c r="AV277" s="11" t="s">
        <v>24</v>
      </c>
      <c r="AW277" s="11" t="s">
        <v>37</v>
      </c>
      <c r="AX277" s="11" t="s">
        <v>73</v>
      </c>
      <c r="AY277" s="219" t="s">
        <v>180</v>
      </c>
    </row>
    <row r="278" spans="2:65" s="12" customFormat="1" ht="13.5">
      <c r="B278" s="220"/>
      <c r="C278" s="221"/>
      <c r="D278" s="206" t="s">
        <v>190</v>
      </c>
      <c r="E278" s="222" t="s">
        <v>22</v>
      </c>
      <c r="F278" s="223" t="s">
        <v>414</v>
      </c>
      <c r="G278" s="221"/>
      <c r="H278" s="224">
        <v>130.9</v>
      </c>
      <c r="I278" s="225"/>
      <c r="J278" s="221"/>
      <c r="K278" s="221"/>
      <c r="L278" s="226"/>
      <c r="M278" s="227"/>
      <c r="N278" s="228"/>
      <c r="O278" s="228"/>
      <c r="P278" s="228"/>
      <c r="Q278" s="228"/>
      <c r="R278" s="228"/>
      <c r="S278" s="228"/>
      <c r="T278" s="229"/>
      <c r="AT278" s="230" t="s">
        <v>190</v>
      </c>
      <c r="AU278" s="230" t="s">
        <v>82</v>
      </c>
      <c r="AV278" s="12" t="s">
        <v>82</v>
      </c>
      <c r="AW278" s="12" t="s">
        <v>37</v>
      </c>
      <c r="AX278" s="12" t="s">
        <v>73</v>
      </c>
      <c r="AY278" s="230" t="s">
        <v>180</v>
      </c>
    </row>
    <row r="279" spans="2:65" s="12" customFormat="1" ht="13.5">
      <c r="B279" s="220"/>
      <c r="C279" s="221"/>
      <c r="D279" s="206" t="s">
        <v>190</v>
      </c>
      <c r="E279" s="222" t="s">
        <v>22</v>
      </c>
      <c r="F279" s="223" t="s">
        <v>415</v>
      </c>
      <c r="G279" s="221"/>
      <c r="H279" s="224">
        <v>66.3</v>
      </c>
      <c r="I279" s="225"/>
      <c r="J279" s="221"/>
      <c r="K279" s="221"/>
      <c r="L279" s="226"/>
      <c r="M279" s="227"/>
      <c r="N279" s="228"/>
      <c r="O279" s="228"/>
      <c r="P279" s="228"/>
      <c r="Q279" s="228"/>
      <c r="R279" s="228"/>
      <c r="S279" s="228"/>
      <c r="T279" s="229"/>
      <c r="AT279" s="230" t="s">
        <v>190</v>
      </c>
      <c r="AU279" s="230" t="s">
        <v>82</v>
      </c>
      <c r="AV279" s="12" t="s">
        <v>82</v>
      </c>
      <c r="AW279" s="12" t="s">
        <v>37</v>
      </c>
      <c r="AX279" s="12" t="s">
        <v>73</v>
      </c>
      <c r="AY279" s="230" t="s">
        <v>180</v>
      </c>
    </row>
    <row r="280" spans="2:65" s="11" customFormat="1" ht="13.5">
      <c r="B280" s="209"/>
      <c r="C280" s="210"/>
      <c r="D280" s="206" t="s">
        <v>190</v>
      </c>
      <c r="E280" s="211" t="s">
        <v>22</v>
      </c>
      <c r="F280" s="212" t="s">
        <v>454</v>
      </c>
      <c r="G280" s="210"/>
      <c r="H280" s="213" t="s">
        <v>22</v>
      </c>
      <c r="I280" s="214"/>
      <c r="J280" s="210"/>
      <c r="K280" s="210"/>
      <c r="L280" s="215"/>
      <c r="M280" s="216"/>
      <c r="N280" s="217"/>
      <c r="O280" s="217"/>
      <c r="P280" s="217"/>
      <c r="Q280" s="217"/>
      <c r="R280" s="217"/>
      <c r="S280" s="217"/>
      <c r="T280" s="218"/>
      <c r="AT280" s="219" t="s">
        <v>190</v>
      </c>
      <c r="AU280" s="219" t="s">
        <v>82</v>
      </c>
      <c r="AV280" s="11" t="s">
        <v>24</v>
      </c>
      <c r="AW280" s="11" t="s">
        <v>37</v>
      </c>
      <c r="AX280" s="11" t="s">
        <v>73</v>
      </c>
      <c r="AY280" s="219" t="s">
        <v>180</v>
      </c>
    </row>
    <row r="281" spans="2:65" s="11" customFormat="1" ht="13.5">
      <c r="B281" s="209"/>
      <c r="C281" s="210"/>
      <c r="D281" s="206" t="s">
        <v>190</v>
      </c>
      <c r="E281" s="211" t="s">
        <v>22</v>
      </c>
      <c r="F281" s="212" t="s">
        <v>455</v>
      </c>
      <c r="G281" s="210"/>
      <c r="H281" s="213" t="s">
        <v>22</v>
      </c>
      <c r="I281" s="214"/>
      <c r="J281" s="210"/>
      <c r="K281" s="210"/>
      <c r="L281" s="215"/>
      <c r="M281" s="216"/>
      <c r="N281" s="217"/>
      <c r="O281" s="217"/>
      <c r="P281" s="217"/>
      <c r="Q281" s="217"/>
      <c r="R281" s="217"/>
      <c r="S281" s="217"/>
      <c r="T281" s="218"/>
      <c r="AT281" s="219" t="s">
        <v>190</v>
      </c>
      <c r="AU281" s="219" t="s">
        <v>82</v>
      </c>
      <c r="AV281" s="11" t="s">
        <v>24</v>
      </c>
      <c r="AW281" s="11" t="s">
        <v>37</v>
      </c>
      <c r="AX281" s="11" t="s">
        <v>73</v>
      </c>
      <c r="AY281" s="219" t="s">
        <v>180</v>
      </c>
    </row>
    <row r="282" spans="2:65" s="11" customFormat="1" ht="13.5">
      <c r="B282" s="209"/>
      <c r="C282" s="210"/>
      <c r="D282" s="206" t="s">
        <v>190</v>
      </c>
      <c r="E282" s="211" t="s">
        <v>22</v>
      </c>
      <c r="F282" s="212" t="s">
        <v>456</v>
      </c>
      <c r="G282" s="210"/>
      <c r="H282" s="213" t="s">
        <v>22</v>
      </c>
      <c r="I282" s="214"/>
      <c r="J282" s="210"/>
      <c r="K282" s="210"/>
      <c r="L282" s="215"/>
      <c r="M282" s="216"/>
      <c r="N282" s="217"/>
      <c r="O282" s="217"/>
      <c r="P282" s="217"/>
      <c r="Q282" s="217"/>
      <c r="R282" s="217"/>
      <c r="S282" s="217"/>
      <c r="T282" s="218"/>
      <c r="AT282" s="219" t="s">
        <v>190</v>
      </c>
      <c r="AU282" s="219" t="s">
        <v>82</v>
      </c>
      <c r="AV282" s="11" t="s">
        <v>24</v>
      </c>
      <c r="AW282" s="11" t="s">
        <v>37</v>
      </c>
      <c r="AX282" s="11" t="s">
        <v>73</v>
      </c>
      <c r="AY282" s="219" t="s">
        <v>180</v>
      </c>
    </row>
    <row r="283" spans="2:65" s="12" customFormat="1" ht="13.5">
      <c r="B283" s="220"/>
      <c r="C283" s="221"/>
      <c r="D283" s="206" t="s">
        <v>190</v>
      </c>
      <c r="E283" s="222" t="s">
        <v>22</v>
      </c>
      <c r="F283" s="223" t="s">
        <v>457</v>
      </c>
      <c r="G283" s="221"/>
      <c r="H283" s="224">
        <v>1544.09</v>
      </c>
      <c r="I283" s="225"/>
      <c r="J283" s="221"/>
      <c r="K283" s="221"/>
      <c r="L283" s="226"/>
      <c r="M283" s="227"/>
      <c r="N283" s="228"/>
      <c r="O283" s="228"/>
      <c r="P283" s="228"/>
      <c r="Q283" s="228"/>
      <c r="R283" s="228"/>
      <c r="S283" s="228"/>
      <c r="T283" s="229"/>
      <c r="AT283" s="230" t="s">
        <v>190</v>
      </c>
      <c r="AU283" s="230" t="s">
        <v>82</v>
      </c>
      <c r="AV283" s="12" t="s">
        <v>82</v>
      </c>
      <c r="AW283" s="12" t="s">
        <v>37</v>
      </c>
      <c r="AX283" s="12" t="s">
        <v>73</v>
      </c>
      <c r="AY283" s="230" t="s">
        <v>180</v>
      </c>
    </row>
    <row r="284" spans="2:65" s="13" customFormat="1" ht="13.5">
      <c r="B284" s="231"/>
      <c r="C284" s="232"/>
      <c r="D284" s="233" t="s">
        <v>190</v>
      </c>
      <c r="E284" s="234" t="s">
        <v>105</v>
      </c>
      <c r="F284" s="235" t="s">
        <v>195</v>
      </c>
      <c r="G284" s="232"/>
      <c r="H284" s="236">
        <v>1741.29</v>
      </c>
      <c r="I284" s="237"/>
      <c r="J284" s="232"/>
      <c r="K284" s="232"/>
      <c r="L284" s="238"/>
      <c r="M284" s="239"/>
      <c r="N284" s="240"/>
      <c r="O284" s="240"/>
      <c r="P284" s="240"/>
      <c r="Q284" s="240"/>
      <c r="R284" s="240"/>
      <c r="S284" s="240"/>
      <c r="T284" s="241"/>
      <c r="AT284" s="242" t="s">
        <v>190</v>
      </c>
      <c r="AU284" s="242" t="s">
        <v>82</v>
      </c>
      <c r="AV284" s="13" t="s">
        <v>186</v>
      </c>
      <c r="AW284" s="13" t="s">
        <v>37</v>
      </c>
      <c r="AX284" s="13" t="s">
        <v>24</v>
      </c>
      <c r="AY284" s="242" t="s">
        <v>180</v>
      </c>
    </row>
    <row r="285" spans="2:65" s="1" customFormat="1" ht="22.5" customHeight="1">
      <c r="B285" s="40"/>
      <c r="C285" s="249" t="s">
        <v>458</v>
      </c>
      <c r="D285" s="249" t="s">
        <v>317</v>
      </c>
      <c r="E285" s="250" t="s">
        <v>459</v>
      </c>
      <c r="F285" s="251" t="s">
        <v>460</v>
      </c>
      <c r="G285" s="252" t="s">
        <v>106</v>
      </c>
      <c r="H285" s="253">
        <v>1776.116</v>
      </c>
      <c r="I285" s="254"/>
      <c r="J285" s="255">
        <f>ROUND(I285*H285,2)</f>
        <v>0</v>
      </c>
      <c r="K285" s="251" t="s">
        <v>22</v>
      </c>
      <c r="L285" s="256"/>
      <c r="M285" s="257" t="s">
        <v>22</v>
      </c>
      <c r="N285" s="258" t="s">
        <v>44</v>
      </c>
      <c r="O285" s="41"/>
      <c r="P285" s="203">
        <f>O285*H285</f>
        <v>0</v>
      </c>
      <c r="Q285" s="203">
        <v>0.13100000000000001</v>
      </c>
      <c r="R285" s="203">
        <f>Q285*H285</f>
        <v>232.67119600000001</v>
      </c>
      <c r="S285" s="203">
        <v>0</v>
      </c>
      <c r="T285" s="204">
        <f>S285*H285</f>
        <v>0</v>
      </c>
      <c r="AR285" s="23" t="s">
        <v>260</v>
      </c>
      <c r="AT285" s="23" t="s">
        <v>317</v>
      </c>
      <c r="AU285" s="23" t="s">
        <v>82</v>
      </c>
      <c r="AY285" s="23" t="s">
        <v>180</v>
      </c>
      <c r="BE285" s="205">
        <f>IF(N285="základní",J285,0)</f>
        <v>0</v>
      </c>
      <c r="BF285" s="205">
        <f>IF(N285="snížená",J285,0)</f>
        <v>0</v>
      </c>
      <c r="BG285" s="205">
        <f>IF(N285="zákl. přenesená",J285,0)</f>
        <v>0</v>
      </c>
      <c r="BH285" s="205">
        <f>IF(N285="sníž. přenesená",J285,0)</f>
        <v>0</v>
      </c>
      <c r="BI285" s="205">
        <f>IF(N285="nulová",J285,0)</f>
        <v>0</v>
      </c>
      <c r="BJ285" s="23" t="s">
        <v>24</v>
      </c>
      <c r="BK285" s="205">
        <f>ROUND(I285*H285,2)</f>
        <v>0</v>
      </c>
      <c r="BL285" s="23" t="s">
        <v>186</v>
      </c>
      <c r="BM285" s="23" t="s">
        <v>461</v>
      </c>
    </row>
    <row r="286" spans="2:65" s="12" customFormat="1" ht="13.5">
      <c r="B286" s="220"/>
      <c r="C286" s="221"/>
      <c r="D286" s="206" t="s">
        <v>190</v>
      </c>
      <c r="E286" s="222" t="s">
        <v>22</v>
      </c>
      <c r="F286" s="223" t="s">
        <v>462</v>
      </c>
      <c r="G286" s="221"/>
      <c r="H286" s="224">
        <v>1776.116</v>
      </c>
      <c r="I286" s="225"/>
      <c r="J286" s="221"/>
      <c r="K286" s="221"/>
      <c r="L286" s="226"/>
      <c r="M286" s="227"/>
      <c r="N286" s="228"/>
      <c r="O286" s="228"/>
      <c r="P286" s="228"/>
      <c r="Q286" s="228"/>
      <c r="R286" s="228"/>
      <c r="S286" s="228"/>
      <c r="T286" s="229"/>
      <c r="AT286" s="230" t="s">
        <v>190</v>
      </c>
      <c r="AU286" s="230" t="s">
        <v>82</v>
      </c>
      <c r="AV286" s="12" t="s">
        <v>82</v>
      </c>
      <c r="AW286" s="12" t="s">
        <v>37</v>
      </c>
      <c r="AX286" s="12" t="s">
        <v>73</v>
      </c>
      <c r="AY286" s="230" t="s">
        <v>180</v>
      </c>
    </row>
    <row r="287" spans="2:65" s="13" customFormat="1" ht="13.5">
      <c r="B287" s="231"/>
      <c r="C287" s="232"/>
      <c r="D287" s="233" t="s">
        <v>190</v>
      </c>
      <c r="E287" s="234" t="s">
        <v>22</v>
      </c>
      <c r="F287" s="235" t="s">
        <v>195</v>
      </c>
      <c r="G287" s="232"/>
      <c r="H287" s="236">
        <v>1776.116</v>
      </c>
      <c r="I287" s="237"/>
      <c r="J287" s="232"/>
      <c r="K287" s="232"/>
      <c r="L287" s="238"/>
      <c r="M287" s="239"/>
      <c r="N287" s="240"/>
      <c r="O287" s="240"/>
      <c r="P287" s="240"/>
      <c r="Q287" s="240"/>
      <c r="R287" s="240"/>
      <c r="S287" s="240"/>
      <c r="T287" s="241"/>
      <c r="AT287" s="242" t="s">
        <v>190</v>
      </c>
      <c r="AU287" s="242" t="s">
        <v>82</v>
      </c>
      <c r="AV287" s="13" t="s">
        <v>186</v>
      </c>
      <c r="AW287" s="13" t="s">
        <v>37</v>
      </c>
      <c r="AX287" s="13" t="s">
        <v>24</v>
      </c>
      <c r="AY287" s="242" t="s">
        <v>180</v>
      </c>
    </row>
    <row r="288" spans="2:65" s="1" customFormat="1" ht="31.5" customHeight="1">
      <c r="B288" s="40"/>
      <c r="C288" s="249" t="s">
        <v>463</v>
      </c>
      <c r="D288" s="249" t="s">
        <v>317</v>
      </c>
      <c r="E288" s="250" t="s">
        <v>464</v>
      </c>
      <c r="F288" s="251" t="s">
        <v>465</v>
      </c>
      <c r="G288" s="252" t="s">
        <v>106</v>
      </c>
      <c r="H288" s="253">
        <v>19.760000000000002</v>
      </c>
      <c r="I288" s="254"/>
      <c r="J288" s="255">
        <f>ROUND(I288*H288,2)</f>
        <v>0</v>
      </c>
      <c r="K288" s="251" t="s">
        <v>185</v>
      </c>
      <c r="L288" s="256"/>
      <c r="M288" s="257" t="s">
        <v>22</v>
      </c>
      <c r="N288" s="258" t="s">
        <v>44</v>
      </c>
      <c r="O288" s="41"/>
      <c r="P288" s="203">
        <f>O288*H288</f>
        <v>0</v>
      </c>
      <c r="Q288" s="203">
        <v>0.14599999999999999</v>
      </c>
      <c r="R288" s="203">
        <f>Q288*H288</f>
        <v>2.88496</v>
      </c>
      <c r="S288" s="203">
        <v>0</v>
      </c>
      <c r="T288" s="204">
        <f>S288*H288</f>
        <v>0</v>
      </c>
      <c r="AR288" s="23" t="s">
        <v>260</v>
      </c>
      <c r="AT288" s="23" t="s">
        <v>317</v>
      </c>
      <c r="AU288" s="23" t="s">
        <v>82</v>
      </c>
      <c r="AY288" s="23" t="s">
        <v>180</v>
      </c>
      <c r="BE288" s="205">
        <f>IF(N288="základní",J288,0)</f>
        <v>0</v>
      </c>
      <c r="BF288" s="205">
        <f>IF(N288="snížená",J288,0)</f>
        <v>0</v>
      </c>
      <c r="BG288" s="205">
        <f>IF(N288="zákl. přenesená",J288,0)</f>
        <v>0</v>
      </c>
      <c r="BH288" s="205">
        <f>IF(N288="sníž. přenesená",J288,0)</f>
        <v>0</v>
      </c>
      <c r="BI288" s="205">
        <f>IF(N288="nulová",J288,0)</f>
        <v>0</v>
      </c>
      <c r="BJ288" s="23" t="s">
        <v>24</v>
      </c>
      <c r="BK288" s="205">
        <f>ROUND(I288*H288,2)</f>
        <v>0</v>
      </c>
      <c r="BL288" s="23" t="s">
        <v>186</v>
      </c>
      <c r="BM288" s="23" t="s">
        <v>466</v>
      </c>
    </row>
    <row r="289" spans="2:65" s="1" customFormat="1" ht="27">
      <c r="B289" s="40"/>
      <c r="C289" s="62"/>
      <c r="D289" s="206" t="s">
        <v>467</v>
      </c>
      <c r="E289" s="62"/>
      <c r="F289" s="207" t="s">
        <v>468</v>
      </c>
      <c r="G289" s="62"/>
      <c r="H289" s="62"/>
      <c r="I289" s="164"/>
      <c r="J289" s="62"/>
      <c r="K289" s="62"/>
      <c r="L289" s="60"/>
      <c r="M289" s="208"/>
      <c r="N289" s="41"/>
      <c r="O289" s="41"/>
      <c r="P289" s="41"/>
      <c r="Q289" s="41"/>
      <c r="R289" s="41"/>
      <c r="S289" s="41"/>
      <c r="T289" s="77"/>
      <c r="AT289" s="23" t="s">
        <v>467</v>
      </c>
      <c r="AU289" s="23" t="s">
        <v>82</v>
      </c>
    </row>
    <row r="290" spans="2:65" s="11" customFormat="1" ht="13.5">
      <c r="B290" s="209"/>
      <c r="C290" s="210"/>
      <c r="D290" s="206" t="s">
        <v>190</v>
      </c>
      <c r="E290" s="211" t="s">
        <v>22</v>
      </c>
      <c r="F290" s="212" t="s">
        <v>469</v>
      </c>
      <c r="G290" s="210"/>
      <c r="H290" s="213" t="s">
        <v>22</v>
      </c>
      <c r="I290" s="214"/>
      <c r="J290" s="210"/>
      <c r="K290" s="210"/>
      <c r="L290" s="215"/>
      <c r="M290" s="216"/>
      <c r="N290" s="217"/>
      <c r="O290" s="217"/>
      <c r="P290" s="217"/>
      <c r="Q290" s="217"/>
      <c r="R290" s="217"/>
      <c r="S290" s="217"/>
      <c r="T290" s="218"/>
      <c r="AT290" s="219" t="s">
        <v>190</v>
      </c>
      <c r="AU290" s="219" t="s">
        <v>82</v>
      </c>
      <c r="AV290" s="11" t="s">
        <v>24</v>
      </c>
      <c r="AW290" s="11" t="s">
        <v>37</v>
      </c>
      <c r="AX290" s="11" t="s">
        <v>73</v>
      </c>
      <c r="AY290" s="219" t="s">
        <v>180</v>
      </c>
    </row>
    <row r="291" spans="2:65" s="12" customFormat="1" ht="13.5">
      <c r="B291" s="220"/>
      <c r="C291" s="221"/>
      <c r="D291" s="206" t="s">
        <v>190</v>
      </c>
      <c r="E291" s="222" t="s">
        <v>22</v>
      </c>
      <c r="F291" s="223" t="s">
        <v>470</v>
      </c>
      <c r="G291" s="221"/>
      <c r="H291" s="224">
        <v>14.24</v>
      </c>
      <c r="I291" s="225"/>
      <c r="J291" s="221"/>
      <c r="K291" s="221"/>
      <c r="L291" s="226"/>
      <c r="M291" s="227"/>
      <c r="N291" s="228"/>
      <c r="O291" s="228"/>
      <c r="P291" s="228"/>
      <c r="Q291" s="228"/>
      <c r="R291" s="228"/>
      <c r="S291" s="228"/>
      <c r="T291" s="229"/>
      <c r="AT291" s="230" t="s">
        <v>190</v>
      </c>
      <c r="AU291" s="230" t="s">
        <v>82</v>
      </c>
      <c r="AV291" s="12" t="s">
        <v>82</v>
      </c>
      <c r="AW291" s="12" t="s">
        <v>37</v>
      </c>
      <c r="AX291" s="12" t="s">
        <v>73</v>
      </c>
      <c r="AY291" s="230" t="s">
        <v>180</v>
      </c>
    </row>
    <row r="292" spans="2:65" s="11" customFormat="1" ht="13.5">
      <c r="B292" s="209"/>
      <c r="C292" s="210"/>
      <c r="D292" s="206" t="s">
        <v>190</v>
      </c>
      <c r="E292" s="211" t="s">
        <v>22</v>
      </c>
      <c r="F292" s="212" t="s">
        <v>471</v>
      </c>
      <c r="G292" s="210"/>
      <c r="H292" s="213" t="s">
        <v>22</v>
      </c>
      <c r="I292" s="214"/>
      <c r="J292" s="210"/>
      <c r="K292" s="210"/>
      <c r="L292" s="215"/>
      <c r="M292" s="216"/>
      <c r="N292" s="217"/>
      <c r="O292" s="217"/>
      <c r="P292" s="217"/>
      <c r="Q292" s="217"/>
      <c r="R292" s="217"/>
      <c r="S292" s="217"/>
      <c r="T292" s="218"/>
      <c r="AT292" s="219" t="s">
        <v>190</v>
      </c>
      <c r="AU292" s="219" t="s">
        <v>82</v>
      </c>
      <c r="AV292" s="11" t="s">
        <v>24</v>
      </c>
      <c r="AW292" s="11" t="s">
        <v>37</v>
      </c>
      <c r="AX292" s="11" t="s">
        <v>73</v>
      </c>
      <c r="AY292" s="219" t="s">
        <v>180</v>
      </c>
    </row>
    <row r="293" spans="2:65" s="11" customFormat="1" ht="13.5">
      <c r="B293" s="209"/>
      <c r="C293" s="210"/>
      <c r="D293" s="206" t="s">
        <v>190</v>
      </c>
      <c r="E293" s="211" t="s">
        <v>22</v>
      </c>
      <c r="F293" s="212" t="s">
        <v>472</v>
      </c>
      <c r="G293" s="210"/>
      <c r="H293" s="213" t="s">
        <v>22</v>
      </c>
      <c r="I293" s="214"/>
      <c r="J293" s="210"/>
      <c r="K293" s="210"/>
      <c r="L293" s="215"/>
      <c r="M293" s="216"/>
      <c r="N293" s="217"/>
      <c r="O293" s="217"/>
      <c r="P293" s="217"/>
      <c r="Q293" s="217"/>
      <c r="R293" s="217"/>
      <c r="S293" s="217"/>
      <c r="T293" s="218"/>
      <c r="AT293" s="219" t="s">
        <v>190</v>
      </c>
      <c r="AU293" s="219" t="s">
        <v>82</v>
      </c>
      <c r="AV293" s="11" t="s">
        <v>24</v>
      </c>
      <c r="AW293" s="11" t="s">
        <v>37</v>
      </c>
      <c r="AX293" s="11" t="s">
        <v>73</v>
      </c>
      <c r="AY293" s="219" t="s">
        <v>180</v>
      </c>
    </row>
    <row r="294" spans="2:65" s="12" customFormat="1" ht="13.5">
      <c r="B294" s="220"/>
      <c r="C294" s="221"/>
      <c r="D294" s="206" t="s">
        <v>190</v>
      </c>
      <c r="E294" s="222" t="s">
        <v>22</v>
      </c>
      <c r="F294" s="223" t="s">
        <v>473</v>
      </c>
      <c r="G294" s="221"/>
      <c r="H294" s="224">
        <v>5.52</v>
      </c>
      <c r="I294" s="225"/>
      <c r="J294" s="221"/>
      <c r="K294" s="221"/>
      <c r="L294" s="226"/>
      <c r="M294" s="227"/>
      <c r="N294" s="228"/>
      <c r="O294" s="228"/>
      <c r="P294" s="228"/>
      <c r="Q294" s="228"/>
      <c r="R294" s="228"/>
      <c r="S294" s="228"/>
      <c r="T294" s="229"/>
      <c r="AT294" s="230" t="s">
        <v>190</v>
      </c>
      <c r="AU294" s="230" t="s">
        <v>82</v>
      </c>
      <c r="AV294" s="12" t="s">
        <v>82</v>
      </c>
      <c r="AW294" s="12" t="s">
        <v>37</v>
      </c>
      <c r="AX294" s="12" t="s">
        <v>73</v>
      </c>
      <c r="AY294" s="230" t="s">
        <v>180</v>
      </c>
    </row>
    <row r="295" spans="2:65" s="13" customFormat="1" ht="13.5">
      <c r="B295" s="231"/>
      <c r="C295" s="232"/>
      <c r="D295" s="233" t="s">
        <v>190</v>
      </c>
      <c r="E295" s="234" t="s">
        <v>474</v>
      </c>
      <c r="F295" s="235" t="s">
        <v>195</v>
      </c>
      <c r="G295" s="232"/>
      <c r="H295" s="236">
        <v>19.760000000000002</v>
      </c>
      <c r="I295" s="237"/>
      <c r="J295" s="232"/>
      <c r="K295" s="232"/>
      <c r="L295" s="238"/>
      <c r="M295" s="239"/>
      <c r="N295" s="240"/>
      <c r="O295" s="240"/>
      <c r="P295" s="240"/>
      <c r="Q295" s="240"/>
      <c r="R295" s="240"/>
      <c r="S295" s="240"/>
      <c r="T295" s="241"/>
      <c r="AT295" s="242" t="s">
        <v>190</v>
      </c>
      <c r="AU295" s="242" t="s">
        <v>82</v>
      </c>
      <c r="AV295" s="13" t="s">
        <v>186</v>
      </c>
      <c r="AW295" s="13" t="s">
        <v>37</v>
      </c>
      <c r="AX295" s="13" t="s">
        <v>24</v>
      </c>
      <c r="AY295" s="242" t="s">
        <v>180</v>
      </c>
    </row>
    <row r="296" spans="2:65" s="1" customFormat="1" ht="57" customHeight="1">
      <c r="B296" s="40"/>
      <c r="C296" s="194" t="s">
        <v>475</v>
      </c>
      <c r="D296" s="194" t="s">
        <v>182</v>
      </c>
      <c r="E296" s="195" t="s">
        <v>476</v>
      </c>
      <c r="F296" s="196" t="s">
        <v>477</v>
      </c>
      <c r="G296" s="197" t="s">
        <v>106</v>
      </c>
      <c r="H296" s="198">
        <v>847.1</v>
      </c>
      <c r="I296" s="199"/>
      <c r="J296" s="200">
        <f>ROUND(I296*H296,2)</f>
        <v>0</v>
      </c>
      <c r="K296" s="196" t="s">
        <v>185</v>
      </c>
      <c r="L296" s="60"/>
      <c r="M296" s="201" t="s">
        <v>22</v>
      </c>
      <c r="N296" s="202" t="s">
        <v>44</v>
      </c>
      <c r="O296" s="41"/>
      <c r="P296" s="203">
        <f>O296*H296</f>
        <v>0</v>
      </c>
      <c r="Q296" s="203">
        <v>0.10362</v>
      </c>
      <c r="R296" s="203">
        <f>Q296*H296</f>
        <v>87.776502000000008</v>
      </c>
      <c r="S296" s="203">
        <v>0</v>
      </c>
      <c r="T296" s="204">
        <f>S296*H296</f>
        <v>0</v>
      </c>
      <c r="AR296" s="23" t="s">
        <v>186</v>
      </c>
      <c r="AT296" s="23" t="s">
        <v>182</v>
      </c>
      <c r="AU296" s="23" t="s">
        <v>82</v>
      </c>
      <c r="AY296" s="23" t="s">
        <v>180</v>
      </c>
      <c r="BE296" s="205">
        <f>IF(N296="základní",J296,0)</f>
        <v>0</v>
      </c>
      <c r="BF296" s="205">
        <f>IF(N296="snížená",J296,0)</f>
        <v>0</v>
      </c>
      <c r="BG296" s="205">
        <f>IF(N296="zákl. přenesená",J296,0)</f>
        <v>0</v>
      </c>
      <c r="BH296" s="205">
        <f>IF(N296="sníž. přenesená",J296,0)</f>
        <v>0</v>
      </c>
      <c r="BI296" s="205">
        <f>IF(N296="nulová",J296,0)</f>
        <v>0</v>
      </c>
      <c r="BJ296" s="23" t="s">
        <v>24</v>
      </c>
      <c r="BK296" s="205">
        <f>ROUND(I296*H296,2)</f>
        <v>0</v>
      </c>
      <c r="BL296" s="23" t="s">
        <v>186</v>
      </c>
      <c r="BM296" s="23" t="s">
        <v>478</v>
      </c>
    </row>
    <row r="297" spans="2:65" s="1" customFormat="1" ht="121.5">
      <c r="B297" s="40"/>
      <c r="C297" s="62"/>
      <c r="D297" s="206" t="s">
        <v>188</v>
      </c>
      <c r="E297" s="62"/>
      <c r="F297" s="207" t="s">
        <v>479</v>
      </c>
      <c r="G297" s="62"/>
      <c r="H297" s="62"/>
      <c r="I297" s="164"/>
      <c r="J297" s="62"/>
      <c r="K297" s="62"/>
      <c r="L297" s="60"/>
      <c r="M297" s="208"/>
      <c r="N297" s="41"/>
      <c r="O297" s="41"/>
      <c r="P297" s="41"/>
      <c r="Q297" s="41"/>
      <c r="R297" s="41"/>
      <c r="S297" s="41"/>
      <c r="T297" s="77"/>
      <c r="AT297" s="23" t="s">
        <v>188</v>
      </c>
      <c r="AU297" s="23" t="s">
        <v>82</v>
      </c>
    </row>
    <row r="298" spans="2:65" s="11" customFormat="1" ht="13.5">
      <c r="B298" s="209"/>
      <c r="C298" s="210"/>
      <c r="D298" s="206" t="s">
        <v>190</v>
      </c>
      <c r="E298" s="211" t="s">
        <v>22</v>
      </c>
      <c r="F298" s="212" t="s">
        <v>251</v>
      </c>
      <c r="G298" s="210"/>
      <c r="H298" s="213" t="s">
        <v>22</v>
      </c>
      <c r="I298" s="214"/>
      <c r="J298" s="210"/>
      <c r="K298" s="210"/>
      <c r="L298" s="215"/>
      <c r="M298" s="216"/>
      <c r="N298" s="217"/>
      <c r="O298" s="217"/>
      <c r="P298" s="217"/>
      <c r="Q298" s="217"/>
      <c r="R298" s="217"/>
      <c r="S298" s="217"/>
      <c r="T298" s="218"/>
      <c r="AT298" s="219" t="s">
        <v>190</v>
      </c>
      <c r="AU298" s="219" t="s">
        <v>82</v>
      </c>
      <c r="AV298" s="11" t="s">
        <v>24</v>
      </c>
      <c r="AW298" s="11" t="s">
        <v>37</v>
      </c>
      <c r="AX298" s="11" t="s">
        <v>73</v>
      </c>
      <c r="AY298" s="219" t="s">
        <v>180</v>
      </c>
    </row>
    <row r="299" spans="2:65" s="12" customFormat="1" ht="13.5">
      <c r="B299" s="220"/>
      <c r="C299" s="221"/>
      <c r="D299" s="206" t="s">
        <v>190</v>
      </c>
      <c r="E299" s="222" t="s">
        <v>22</v>
      </c>
      <c r="F299" s="223" t="s">
        <v>480</v>
      </c>
      <c r="G299" s="221"/>
      <c r="H299" s="224">
        <v>264.8</v>
      </c>
      <c r="I299" s="225"/>
      <c r="J299" s="221"/>
      <c r="K299" s="221"/>
      <c r="L299" s="226"/>
      <c r="M299" s="227"/>
      <c r="N299" s="228"/>
      <c r="O299" s="228"/>
      <c r="P299" s="228"/>
      <c r="Q299" s="228"/>
      <c r="R299" s="228"/>
      <c r="S299" s="228"/>
      <c r="T299" s="229"/>
      <c r="AT299" s="230" t="s">
        <v>190</v>
      </c>
      <c r="AU299" s="230" t="s">
        <v>82</v>
      </c>
      <c r="AV299" s="12" t="s">
        <v>82</v>
      </c>
      <c r="AW299" s="12" t="s">
        <v>37</v>
      </c>
      <c r="AX299" s="12" t="s">
        <v>73</v>
      </c>
      <c r="AY299" s="230" t="s">
        <v>180</v>
      </c>
    </row>
    <row r="300" spans="2:65" s="11" customFormat="1" ht="13.5">
      <c r="B300" s="209"/>
      <c r="C300" s="210"/>
      <c r="D300" s="206" t="s">
        <v>190</v>
      </c>
      <c r="E300" s="211" t="s">
        <v>22</v>
      </c>
      <c r="F300" s="212" t="s">
        <v>428</v>
      </c>
      <c r="G300" s="210"/>
      <c r="H300" s="213" t="s">
        <v>22</v>
      </c>
      <c r="I300" s="214"/>
      <c r="J300" s="210"/>
      <c r="K300" s="210"/>
      <c r="L300" s="215"/>
      <c r="M300" s="216"/>
      <c r="N300" s="217"/>
      <c r="O300" s="217"/>
      <c r="P300" s="217"/>
      <c r="Q300" s="217"/>
      <c r="R300" s="217"/>
      <c r="S300" s="217"/>
      <c r="T300" s="218"/>
      <c r="AT300" s="219" t="s">
        <v>190</v>
      </c>
      <c r="AU300" s="219" t="s">
        <v>82</v>
      </c>
      <c r="AV300" s="11" t="s">
        <v>24</v>
      </c>
      <c r="AW300" s="11" t="s">
        <v>37</v>
      </c>
      <c r="AX300" s="11" t="s">
        <v>73</v>
      </c>
      <c r="AY300" s="219" t="s">
        <v>180</v>
      </c>
    </row>
    <row r="301" spans="2:65" s="12" customFormat="1" ht="13.5">
      <c r="B301" s="220"/>
      <c r="C301" s="221"/>
      <c r="D301" s="206" t="s">
        <v>190</v>
      </c>
      <c r="E301" s="222" t="s">
        <v>22</v>
      </c>
      <c r="F301" s="223" t="s">
        <v>481</v>
      </c>
      <c r="G301" s="221"/>
      <c r="H301" s="224">
        <v>30.2</v>
      </c>
      <c r="I301" s="225"/>
      <c r="J301" s="221"/>
      <c r="K301" s="221"/>
      <c r="L301" s="226"/>
      <c r="M301" s="227"/>
      <c r="N301" s="228"/>
      <c r="O301" s="228"/>
      <c r="P301" s="228"/>
      <c r="Q301" s="228"/>
      <c r="R301" s="228"/>
      <c r="S301" s="228"/>
      <c r="T301" s="229"/>
      <c r="AT301" s="230" t="s">
        <v>190</v>
      </c>
      <c r="AU301" s="230" t="s">
        <v>82</v>
      </c>
      <c r="AV301" s="12" t="s">
        <v>82</v>
      </c>
      <c r="AW301" s="12" t="s">
        <v>37</v>
      </c>
      <c r="AX301" s="12" t="s">
        <v>73</v>
      </c>
      <c r="AY301" s="230" t="s">
        <v>180</v>
      </c>
    </row>
    <row r="302" spans="2:65" s="11" customFormat="1" ht="13.5">
      <c r="B302" s="209"/>
      <c r="C302" s="210"/>
      <c r="D302" s="206" t="s">
        <v>190</v>
      </c>
      <c r="E302" s="211" t="s">
        <v>22</v>
      </c>
      <c r="F302" s="212" t="s">
        <v>253</v>
      </c>
      <c r="G302" s="210"/>
      <c r="H302" s="213" t="s">
        <v>22</v>
      </c>
      <c r="I302" s="214"/>
      <c r="J302" s="210"/>
      <c r="K302" s="210"/>
      <c r="L302" s="215"/>
      <c r="M302" s="216"/>
      <c r="N302" s="217"/>
      <c r="O302" s="217"/>
      <c r="P302" s="217"/>
      <c r="Q302" s="217"/>
      <c r="R302" s="217"/>
      <c r="S302" s="217"/>
      <c r="T302" s="218"/>
      <c r="AT302" s="219" t="s">
        <v>190</v>
      </c>
      <c r="AU302" s="219" t="s">
        <v>82</v>
      </c>
      <c r="AV302" s="11" t="s">
        <v>24</v>
      </c>
      <c r="AW302" s="11" t="s">
        <v>37</v>
      </c>
      <c r="AX302" s="11" t="s">
        <v>73</v>
      </c>
      <c r="AY302" s="219" t="s">
        <v>180</v>
      </c>
    </row>
    <row r="303" spans="2:65" s="12" customFormat="1" ht="13.5">
      <c r="B303" s="220"/>
      <c r="C303" s="221"/>
      <c r="D303" s="206" t="s">
        <v>190</v>
      </c>
      <c r="E303" s="222" t="s">
        <v>22</v>
      </c>
      <c r="F303" s="223" t="s">
        <v>482</v>
      </c>
      <c r="G303" s="221"/>
      <c r="H303" s="224">
        <v>100.8</v>
      </c>
      <c r="I303" s="225"/>
      <c r="J303" s="221"/>
      <c r="K303" s="221"/>
      <c r="L303" s="226"/>
      <c r="M303" s="227"/>
      <c r="N303" s="228"/>
      <c r="O303" s="228"/>
      <c r="P303" s="228"/>
      <c r="Q303" s="228"/>
      <c r="R303" s="228"/>
      <c r="S303" s="228"/>
      <c r="T303" s="229"/>
      <c r="AT303" s="230" t="s">
        <v>190</v>
      </c>
      <c r="AU303" s="230" t="s">
        <v>82</v>
      </c>
      <c r="AV303" s="12" t="s">
        <v>82</v>
      </c>
      <c r="AW303" s="12" t="s">
        <v>37</v>
      </c>
      <c r="AX303" s="12" t="s">
        <v>73</v>
      </c>
      <c r="AY303" s="230" t="s">
        <v>180</v>
      </c>
    </row>
    <row r="304" spans="2:65" s="11" customFormat="1" ht="13.5">
      <c r="B304" s="209"/>
      <c r="C304" s="210"/>
      <c r="D304" s="206" t="s">
        <v>190</v>
      </c>
      <c r="E304" s="211" t="s">
        <v>22</v>
      </c>
      <c r="F304" s="212" t="s">
        <v>255</v>
      </c>
      <c r="G304" s="210"/>
      <c r="H304" s="213" t="s">
        <v>22</v>
      </c>
      <c r="I304" s="214"/>
      <c r="J304" s="210"/>
      <c r="K304" s="210"/>
      <c r="L304" s="215"/>
      <c r="M304" s="216"/>
      <c r="N304" s="217"/>
      <c r="O304" s="217"/>
      <c r="P304" s="217"/>
      <c r="Q304" s="217"/>
      <c r="R304" s="217"/>
      <c r="S304" s="217"/>
      <c r="T304" s="218"/>
      <c r="AT304" s="219" t="s">
        <v>190</v>
      </c>
      <c r="AU304" s="219" t="s">
        <v>82</v>
      </c>
      <c r="AV304" s="11" t="s">
        <v>24</v>
      </c>
      <c r="AW304" s="11" t="s">
        <v>37</v>
      </c>
      <c r="AX304" s="11" t="s">
        <v>73</v>
      </c>
      <c r="AY304" s="219" t="s">
        <v>180</v>
      </c>
    </row>
    <row r="305" spans="2:65" s="12" customFormat="1" ht="13.5">
      <c r="B305" s="220"/>
      <c r="C305" s="221"/>
      <c r="D305" s="206" t="s">
        <v>190</v>
      </c>
      <c r="E305" s="222" t="s">
        <v>22</v>
      </c>
      <c r="F305" s="223" t="s">
        <v>483</v>
      </c>
      <c r="G305" s="221"/>
      <c r="H305" s="224">
        <v>86.7</v>
      </c>
      <c r="I305" s="225"/>
      <c r="J305" s="221"/>
      <c r="K305" s="221"/>
      <c r="L305" s="226"/>
      <c r="M305" s="227"/>
      <c r="N305" s="228"/>
      <c r="O305" s="228"/>
      <c r="P305" s="228"/>
      <c r="Q305" s="228"/>
      <c r="R305" s="228"/>
      <c r="S305" s="228"/>
      <c r="T305" s="229"/>
      <c r="AT305" s="230" t="s">
        <v>190</v>
      </c>
      <c r="AU305" s="230" t="s">
        <v>82</v>
      </c>
      <c r="AV305" s="12" t="s">
        <v>82</v>
      </c>
      <c r="AW305" s="12" t="s">
        <v>37</v>
      </c>
      <c r="AX305" s="12" t="s">
        <v>73</v>
      </c>
      <c r="AY305" s="230" t="s">
        <v>180</v>
      </c>
    </row>
    <row r="306" spans="2:65" s="11" customFormat="1" ht="13.5">
      <c r="B306" s="209"/>
      <c r="C306" s="210"/>
      <c r="D306" s="206" t="s">
        <v>190</v>
      </c>
      <c r="E306" s="211" t="s">
        <v>22</v>
      </c>
      <c r="F306" s="212" t="s">
        <v>484</v>
      </c>
      <c r="G306" s="210"/>
      <c r="H306" s="213" t="s">
        <v>22</v>
      </c>
      <c r="I306" s="214"/>
      <c r="J306" s="210"/>
      <c r="K306" s="210"/>
      <c r="L306" s="215"/>
      <c r="M306" s="216"/>
      <c r="N306" s="217"/>
      <c r="O306" s="217"/>
      <c r="P306" s="217"/>
      <c r="Q306" s="217"/>
      <c r="R306" s="217"/>
      <c r="S306" s="217"/>
      <c r="T306" s="218"/>
      <c r="AT306" s="219" t="s">
        <v>190</v>
      </c>
      <c r="AU306" s="219" t="s">
        <v>82</v>
      </c>
      <c r="AV306" s="11" t="s">
        <v>24</v>
      </c>
      <c r="AW306" s="11" t="s">
        <v>37</v>
      </c>
      <c r="AX306" s="11" t="s">
        <v>73</v>
      </c>
      <c r="AY306" s="219" t="s">
        <v>180</v>
      </c>
    </row>
    <row r="307" spans="2:65" s="12" customFormat="1" ht="13.5">
      <c r="B307" s="220"/>
      <c r="C307" s="221"/>
      <c r="D307" s="206" t="s">
        <v>190</v>
      </c>
      <c r="E307" s="222" t="s">
        <v>22</v>
      </c>
      <c r="F307" s="223" t="s">
        <v>485</v>
      </c>
      <c r="G307" s="221"/>
      <c r="H307" s="224">
        <v>145.5</v>
      </c>
      <c r="I307" s="225"/>
      <c r="J307" s="221"/>
      <c r="K307" s="221"/>
      <c r="L307" s="226"/>
      <c r="M307" s="227"/>
      <c r="N307" s="228"/>
      <c r="O307" s="228"/>
      <c r="P307" s="228"/>
      <c r="Q307" s="228"/>
      <c r="R307" s="228"/>
      <c r="S307" s="228"/>
      <c r="T307" s="229"/>
      <c r="AT307" s="230" t="s">
        <v>190</v>
      </c>
      <c r="AU307" s="230" t="s">
        <v>82</v>
      </c>
      <c r="AV307" s="12" t="s">
        <v>82</v>
      </c>
      <c r="AW307" s="12" t="s">
        <v>37</v>
      </c>
      <c r="AX307" s="12" t="s">
        <v>73</v>
      </c>
      <c r="AY307" s="230" t="s">
        <v>180</v>
      </c>
    </row>
    <row r="308" spans="2:65" s="11" customFormat="1" ht="13.5">
      <c r="B308" s="209"/>
      <c r="C308" s="210"/>
      <c r="D308" s="206" t="s">
        <v>190</v>
      </c>
      <c r="E308" s="211" t="s">
        <v>22</v>
      </c>
      <c r="F308" s="212" t="s">
        <v>244</v>
      </c>
      <c r="G308" s="210"/>
      <c r="H308" s="213" t="s">
        <v>22</v>
      </c>
      <c r="I308" s="214"/>
      <c r="J308" s="210"/>
      <c r="K308" s="210"/>
      <c r="L308" s="215"/>
      <c r="M308" s="216"/>
      <c r="N308" s="217"/>
      <c r="O308" s="217"/>
      <c r="P308" s="217"/>
      <c r="Q308" s="217"/>
      <c r="R308" s="217"/>
      <c r="S308" s="217"/>
      <c r="T308" s="218"/>
      <c r="AT308" s="219" t="s">
        <v>190</v>
      </c>
      <c r="AU308" s="219" t="s">
        <v>82</v>
      </c>
      <c r="AV308" s="11" t="s">
        <v>24</v>
      </c>
      <c r="AW308" s="11" t="s">
        <v>37</v>
      </c>
      <c r="AX308" s="11" t="s">
        <v>73</v>
      </c>
      <c r="AY308" s="219" t="s">
        <v>180</v>
      </c>
    </row>
    <row r="309" spans="2:65" s="12" customFormat="1" ht="13.5">
      <c r="B309" s="220"/>
      <c r="C309" s="221"/>
      <c r="D309" s="206" t="s">
        <v>190</v>
      </c>
      <c r="E309" s="222" t="s">
        <v>22</v>
      </c>
      <c r="F309" s="223" t="s">
        <v>431</v>
      </c>
      <c r="G309" s="221"/>
      <c r="H309" s="224">
        <v>31.25</v>
      </c>
      <c r="I309" s="225"/>
      <c r="J309" s="221"/>
      <c r="K309" s="221"/>
      <c r="L309" s="226"/>
      <c r="M309" s="227"/>
      <c r="N309" s="228"/>
      <c r="O309" s="228"/>
      <c r="P309" s="228"/>
      <c r="Q309" s="228"/>
      <c r="R309" s="228"/>
      <c r="S309" s="228"/>
      <c r="T309" s="229"/>
      <c r="AT309" s="230" t="s">
        <v>190</v>
      </c>
      <c r="AU309" s="230" t="s">
        <v>82</v>
      </c>
      <c r="AV309" s="12" t="s">
        <v>82</v>
      </c>
      <c r="AW309" s="12" t="s">
        <v>37</v>
      </c>
      <c r="AX309" s="12" t="s">
        <v>73</v>
      </c>
      <c r="AY309" s="230" t="s">
        <v>180</v>
      </c>
    </row>
    <row r="310" spans="2:65" s="11" customFormat="1" ht="13.5">
      <c r="B310" s="209"/>
      <c r="C310" s="210"/>
      <c r="D310" s="206" t="s">
        <v>190</v>
      </c>
      <c r="E310" s="211" t="s">
        <v>22</v>
      </c>
      <c r="F310" s="212" t="s">
        <v>246</v>
      </c>
      <c r="G310" s="210"/>
      <c r="H310" s="213" t="s">
        <v>22</v>
      </c>
      <c r="I310" s="214"/>
      <c r="J310" s="210"/>
      <c r="K310" s="210"/>
      <c r="L310" s="215"/>
      <c r="M310" s="216"/>
      <c r="N310" s="217"/>
      <c r="O310" s="217"/>
      <c r="P310" s="217"/>
      <c r="Q310" s="217"/>
      <c r="R310" s="217"/>
      <c r="S310" s="217"/>
      <c r="T310" s="218"/>
      <c r="AT310" s="219" t="s">
        <v>190</v>
      </c>
      <c r="AU310" s="219" t="s">
        <v>82</v>
      </c>
      <c r="AV310" s="11" t="s">
        <v>24</v>
      </c>
      <c r="AW310" s="11" t="s">
        <v>37</v>
      </c>
      <c r="AX310" s="11" t="s">
        <v>73</v>
      </c>
      <c r="AY310" s="219" t="s">
        <v>180</v>
      </c>
    </row>
    <row r="311" spans="2:65" s="12" customFormat="1" ht="13.5">
      <c r="B311" s="220"/>
      <c r="C311" s="221"/>
      <c r="D311" s="206" t="s">
        <v>190</v>
      </c>
      <c r="E311" s="222" t="s">
        <v>22</v>
      </c>
      <c r="F311" s="223" t="s">
        <v>432</v>
      </c>
      <c r="G311" s="221"/>
      <c r="H311" s="224">
        <v>20</v>
      </c>
      <c r="I311" s="225"/>
      <c r="J311" s="221"/>
      <c r="K311" s="221"/>
      <c r="L311" s="226"/>
      <c r="M311" s="227"/>
      <c r="N311" s="228"/>
      <c r="O311" s="228"/>
      <c r="P311" s="228"/>
      <c r="Q311" s="228"/>
      <c r="R311" s="228"/>
      <c r="S311" s="228"/>
      <c r="T311" s="229"/>
      <c r="AT311" s="230" t="s">
        <v>190</v>
      </c>
      <c r="AU311" s="230" t="s">
        <v>82</v>
      </c>
      <c r="AV311" s="12" t="s">
        <v>82</v>
      </c>
      <c r="AW311" s="12" t="s">
        <v>37</v>
      </c>
      <c r="AX311" s="12" t="s">
        <v>73</v>
      </c>
      <c r="AY311" s="230" t="s">
        <v>180</v>
      </c>
    </row>
    <row r="312" spans="2:65" s="11" customFormat="1" ht="13.5">
      <c r="B312" s="209"/>
      <c r="C312" s="210"/>
      <c r="D312" s="206" t="s">
        <v>190</v>
      </c>
      <c r="E312" s="211" t="s">
        <v>22</v>
      </c>
      <c r="F312" s="212" t="s">
        <v>486</v>
      </c>
      <c r="G312" s="210"/>
      <c r="H312" s="213" t="s">
        <v>22</v>
      </c>
      <c r="I312" s="214"/>
      <c r="J312" s="210"/>
      <c r="K312" s="210"/>
      <c r="L312" s="215"/>
      <c r="M312" s="216"/>
      <c r="N312" s="217"/>
      <c r="O312" s="217"/>
      <c r="P312" s="217"/>
      <c r="Q312" s="217"/>
      <c r="R312" s="217"/>
      <c r="S312" s="217"/>
      <c r="T312" s="218"/>
      <c r="AT312" s="219" t="s">
        <v>190</v>
      </c>
      <c r="AU312" s="219" t="s">
        <v>82</v>
      </c>
      <c r="AV312" s="11" t="s">
        <v>24</v>
      </c>
      <c r="AW312" s="11" t="s">
        <v>37</v>
      </c>
      <c r="AX312" s="11" t="s">
        <v>73</v>
      </c>
      <c r="AY312" s="219" t="s">
        <v>180</v>
      </c>
    </row>
    <row r="313" spans="2:65" s="12" customFormat="1" ht="13.5">
      <c r="B313" s="220"/>
      <c r="C313" s="221"/>
      <c r="D313" s="206" t="s">
        <v>190</v>
      </c>
      <c r="E313" s="222" t="s">
        <v>22</v>
      </c>
      <c r="F313" s="223" t="s">
        <v>487</v>
      </c>
      <c r="G313" s="221"/>
      <c r="H313" s="224">
        <v>72.61</v>
      </c>
      <c r="I313" s="225"/>
      <c r="J313" s="221"/>
      <c r="K313" s="221"/>
      <c r="L313" s="226"/>
      <c r="M313" s="227"/>
      <c r="N313" s="228"/>
      <c r="O313" s="228"/>
      <c r="P313" s="228"/>
      <c r="Q313" s="228"/>
      <c r="R313" s="228"/>
      <c r="S313" s="228"/>
      <c r="T313" s="229"/>
      <c r="AT313" s="230" t="s">
        <v>190</v>
      </c>
      <c r="AU313" s="230" t="s">
        <v>82</v>
      </c>
      <c r="AV313" s="12" t="s">
        <v>82</v>
      </c>
      <c r="AW313" s="12" t="s">
        <v>37</v>
      </c>
      <c r="AX313" s="12" t="s">
        <v>73</v>
      </c>
      <c r="AY313" s="230" t="s">
        <v>180</v>
      </c>
    </row>
    <row r="314" spans="2:65" s="11" customFormat="1" ht="13.5">
      <c r="B314" s="209"/>
      <c r="C314" s="210"/>
      <c r="D314" s="206" t="s">
        <v>190</v>
      </c>
      <c r="E314" s="211" t="s">
        <v>22</v>
      </c>
      <c r="F314" s="212" t="s">
        <v>488</v>
      </c>
      <c r="G314" s="210"/>
      <c r="H314" s="213" t="s">
        <v>22</v>
      </c>
      <c r="I314" s="214"/>
      <c r="J314" s="210"/>
      <c r="K314" s="210"/>
      <c r="L314" s="215"/>
      <c r="M314" s="216"/>
      <c r="N314" s="217"/>
      <c r="O314" s="217"/>
      <c r="P314" s="217"/>
      <c r="Q314" s="217"/>
      <c r="R314" s="217"/>
      <c r="S314" s="217"/>
      <c r="T314" s="218"/>
      <c r="AT314" s="219" t="s">
        <v>190</v>
      </c>
      <c r="AU314" s="219" t="s">
        <v>82</v>
      </c>
      <c r="AV314" s="11" t="s">
        <v>24</v>
      </c>
      <c r="AW314" s="11" t="s">
        <v>37</v>
      </c>
      <c r="AX314" s="11" t="s">
        <v>73</v>
      </c>
      <c r="AY314" s="219" t="s">
        <v>180</v>
      </c>
    </row>
    <row r="315" spans="2:65" s="12" customFormat="1" ht="13.5">
      <c r="B315" s="220"/>
      <c r="C315" s="221"/>
      <c r="D315" s="206" t="s">
        <v>190</v>
      </c>
      <c r="E315" s="222" t="s">
        <v>22</v>
      </c>
      <c r="F315" s="223" t="s">
        <v>489</v>
      </c>
      <c r="G315" s="221"/>
      <c r="H315" s="224">
        <v>95.24</v>
      </c>
      <c r="I315" s="225"/>
      <c r="J315" s="221"/>
      <c r="K315" s="221"/>
      <c r="L315" s="226"/>
      <c r="M315" s="227"/>
      <c r="N315" s="228"/>
      <c r="O315" s="228"/>
      <c r="P315" s="228"/>
      <c r="Q315" s="228"/>
      <c r="R315" s="228"/>
      <c r="S315" s="228"/>
      <c r="T315" s="229"/>
      <c r="AT315" s="230" t="s">
        <v>190</v>
      </c>
      <c r="AU315" s="230" t="s">
        <v>82</v>
      </c>
      <c r="AV315" s="12" t="s">
        <v>82</v>
      </c>
      <c r="AW315" s="12" t="s">
        <v>37</v>
      </c>
      <c r="AX315" s="12" t="s">
        <v>73</v>
      </c>
      <c r="AY315" s="230" t="s">
        <v>180</v>
      </c>
    </row>
    <row r="316" spans="2:65" s="13" customFormat="1" ht="13.5">
      <c r="B316" s="231"/>
      <c r="C316" s="232"/>
      <c r="D316" s="233" t="s">
        <v>190</v>
      </c>
      <c r="E316" s="234" t="s">
        <v>108</v>
      </c>
      <c r="F316" s="235" t="s">
        <v>195</v>
      </c>
      <c r="G316" s="232"/>
      <c r="H316" s="236">
        <v>847.1</v>
      </c>
      <c r="I316" s="237"/>
      <c r="J316" s="232"/>
      <c r="K316" s="232"/>
      <c r="L316" s="238"/>
      <c r="M316" s="239"/>
      <c r="N316" s="240"/>
      <c r="O316" s="240"/>
      <c r="P316" s="240"/>
      <c r="Q316" s="240"/>
      <c r="R316" s="240"/>
      <c r="S316" s="240"/>
      <c r="T316" s="241"/>
      <c r="AT316" s="242" t="s">
        <v>190</v>
      </c>
      <c r="AU316" s="242" t="s">
        <v>82</v>
      </c>
      <c r="AV316" s="13" t="s">
        <v>186</v>
      </c>
      <c r="AW316" s="13" t="s">
        <v>37</v>
      </c>
      <c r="AX316" s="13" t="s">
        <v>24</v>
      </c>
      <c r="AY316" s="242" t="s">
        <v>180</v>
      </c>
    </row>
    <row r="317" spans="2:65" s="1" customFormat="1" ht="31.5" customHeight="1">
      <c r="B317" s="40"/>
      <c r="C317" s="249" t="s">
        <v>490</v>
      </c>
      <c r="D317" s="249" t="s">
        <v>317</v>
      </c>
      <c r="E317" s="250" t="s">
        <v>491</v>
      </c>
      <c r="F317" s="251" t="s">
        <v>492</v>
      </c>
      <c r="G317" s="252" t="s">
        <v>106</v>
      </c>
      <c r="H317" s="253">
        <v>864.04200000000003</v>
      </c>
      <c r="I317" s="254"/>
      <c r="J317" s="255">
        <f>ROUND(I317*H317,2)</f>
        <v>0</v>
      </c>
      <c r="K317" s="251" t="s">
        <v>185</v>
      </c>
      <c r="L317" s="256"/>
      <c r="M317" s="257" t="s">
        <v>22</v>
      </c>
      <c r="N317" s="258" t="s">
        <v>44</v>
      </c>
      <c r="O317" s="41"/>
      <c r="P317" s="203">
        <f>O317*H317</f>
        <v>0</v>
      </c>
      <c r="Q317" s="203">
        <v>0.18</v>
      </c>
      <c r="R317" s="203">
        <f>Q317*H317</f>
        <v>155.52755999999999</v>
      </c>
      <c r="S317" s="203">
        <v>0</v>
      </c>
      <c r="T317" s="204">
        <f>S317*H317</f>
        <v>0</v>
      </c>
      <c r="AR317" s="23" t="s">
        <v>260</v>
      </c>
      <c r="AT317" s="23" t="s">
        <v>317</v>
      </c>
      <c r="AU317" s="23" t="s">
        <v>82</v>
      </c>
      <c r="AY317" s="23" t="s">
        <v>180</v>
      </c>
      <c r="BE317" s="205">
        <f>IF(N317="základní",J317,0)</f>
        <v>0</v>
      </c>
      <c r="BF317" s="205">
        <f>IF(N317="snížená",J317,0)</f>
        <v>0</v>
      </c>
      <c r="BG317" s="205">
        <f>IF(N317="zákl. přenesená",J317,0)</f>
        <v>0</v>
      </c>
      <c r="BH317" s="205">
        <f>IF(N317="sníž. přenesená",J317,0)</f>
        <v>0</v>
      </c>
      <c r="BI317" s="205">
        <f>IF(N317="nulová",J317,0)</f>
        <v>0</v>
      </c>
      <c r="BJ317" s="23" t="s">
        <v>24</v>
      </c>
      <c r="BK317" s="205">
        <f>ROUND(I317*H317,2)</f>
        <v>0</v>
      </c>
      <c r="BL317" s="23" t="s">
        <v>186</v>
      </c>
      <c r="BM317" s="23" t="s">
        <v>493</v>
      </c>
    </row>
    <row r="318" spans="2:65" s="1" customFormat="1" ht="27">
      <c r="B318" s="40"/>
      <c r="C318" s="62"/>
      <c r="D318" s="206" t="s">
        <v>467</v>
      </c>
      <c r="E318" s="62"/>
      <c r="F318" s="207" t="s">
        <v>494</v>
      </c>
      <c r="G318" s="62"/>
      <c r="H318" s="62"/>
      <c r="I318" s="164"/>
      <c r="J318" s="62"/>
      <c r="K318" s="62"/>
      <c r="L318" s="60"/>
      <c r="M318" s="208"/>
      <c r="N318" s="41"/>
      <c r="O318" s="41"/>
      <c r="P318" s="41"/>
      <c r="Q318" s="41"/>
      <c r="R318" s="41"/>
      <c r="S318" s="41"/>
      <c r="T318" s="77"/>
      <c r="AT318" s="23" t="s">
        <v>467</v>
      </c>
      <c r="AU318" s="23" t="s">
        <v>82</v>
      </c>
    </row>
    <row r="319" spans="2:65" s="11" customFormat="1" ht="13.5">
      <c r="B319" s="209"/>
      <c r="C319" s="210"/>
      <c r="D319" s="206" t="s">
        <v>190</v>
      </c>
      <c r="E319" s="211" t="s">
        <v>22</v>
      </c>
      <c r="F319" s="212" t="s">
        <v>495</v>
      </c>
      <c r="G319" s="210"/>
      <c r="H319" s="213" t="s">
        <v>22</v>
      </c>
      <c r="I319" s="214"/>
      <c r="J319" s="210"/>
      <c r="K319" s="210"/>
      <c r="L319" s="215"/>
      <c r="M319" s="216"/>
      <c r="N319" s="217"/>
      <c r="O319" s="217"/>
      <c r="P319" s="217"/>
      <c r="Q319" s="217"/>
      <c r="R319" s="217"/>
      <c r="S319" s="217"/>
      <c r="T319" s="218"/>
      <c r="AT319" s="219" t="s">
        <v>190</v>
      </c>
      <c r="AU319" s="219" t="s">
        <v>82</v>
      </c>
      <c r="AV319" s="11" t="s">
        <v>24</v>
      </c>
      <c r="AW319" s="11" t="s">
        <v>37</v>
      </c>
      <c r="AX319" s="11" t="s">
        <v>73</v>
      </c>
      <c r="AY319" s="219" t="s">
        <v>180</v>
      </c>
    </row>
    <row r="320" spans="2:65" s="12" customFormat="1" ht="13.5">
      <c r="B320" s="220"/>
      <c r="C320" s="221"/>
      <c r="D320" s="233" t="s">
        <v>190</v>
      </c>
      <c r="E320" s="243" t="s">
        <v>22</v>
      </c>
      <c r="F320" s="244" t="s">
        <v>496</v>
      </c>
      <c r="G320" s="221"/>
      <c r="H320" s="245">
        <v>864.04200000000003</v>
      </c>
      <c r="I320" s="225"/>
      <c r="J320" s="221"/>
      <c r="K320" s="221"/>
      <c r="L320" s="226"/>
      <c r="M320" s="227"/>
      <c r="N320" s="228"/>
      <c r="O320" s="228"/>
      <c r="P320" s="228"/>
      <c r="Q320" s="228"/>
      <c r="R320" s="228"/>
      <c r="S320" s="228"/>
      <c r="T320" s="229"/>
      <c r="AT320" s="230" t="s">
        <v>190</v>
      </c>
      <c r="AU320" s="230" t="s">
        <v>82</v>
      </c>
      <c r="AV320" s="12" t="s">
        <v>82</v>
      </c>
      <c r="AW320" s="12" t="s">
        <v>37</v>
      </c>
      <c r="AX320" s="12" t="s">
        <v>24</v>
      </c>
      <c r="AY320" s="230" t="s">
        <v>180</v>
      </c>
    </row>
    <row r="321" spans="2:65" s="1" customFormat="1" ht="22.5" customHeight="1">
      <c r="B321" s="40"/>
      <c r="C321" s="194" t="s">
        <v>497</v>
      </c>
      <c r="D321" s="194" t="s">
        <v>182</v>
      </c>
      <c r="E321" s="195" t="s">
        <v>498</v>
      </c>
      <c r="F321" s="196" t="s">
        <v>499</v>
      </c>
      <c r="G321" s="197" t="s">
        <v>214</v>
      </c>
      <c r="H321" s="198">
        <v>58.3</v>
      </c>
      <c r="I321" s="199"/>
      <c r="J321" s="200">
        <f>ROUND(I321*H321,2)</f>
        <v>0</v>
      </c>
      <c r="K321" s="196" t="s">
        <v>22</v>
      </c>
      <c r="L321" s="60"/>
      <c r="M321" s="201" t="s">
        <v>22</v>
      </c>
      <c r="N321" s="202" t="s">
        <v>44</v>
      </c>
      <c r="O321" s="41"/>
      <c r="P321" s="203">
        <f>O321*H321</f>
        <v>0</v>
      </c>
      <c r="Q321" s="203">
        <v>9.0000000000000006E-5</v>
      </c>
      <c r="R321" s="203">
        <f>Q321*H321</f>
        <v>5.2469999999999999E-3</v>
      </c>
      <c r="S321" s="203">
        <v>0</v>
      </c>
      <c r="T321" s="204">
        <f>S321*H321</f>
        <v>0</v>
      </c>
      <c r="AR321" s="23" t="s">
        <v>186</v>
      </c>
      <c r="AT321" s="23" t="s">
        <v>182</v>
      </c>
      <c r="AU321" s="23" t="s">
        <v>82</v>
      </c>
      <c r="AY321" s="23" t="s">
        <v>180</v>
      </c>
      <c r="BE321" s="205">
        <f>IF(N321="základní",J321,0)</f>
        <v>0</v>
      </c>
      <c r="BF321" s="205">
        <f>IF(N321="snížená",J321,0)</f>
        <v>0</v>
      </c>
      <c r="BG321" s="205">
        <f>IF(N321="zákl. přenesená",J321,0)</f>
        <v>0</v>
      </c>
      <c r="BH321" s="205">
        <f>IF(N321="sníž. přenesená",J321,0)</f>
        <v>0</v>
      </c>
      <c r="BI321" s="205">
        <f>IF(N321="nulová",J321,0)</f>
        <v>0</v>
      </c>
      <c r="BJ321" s="23" t="s">
        <v>24</v>
      </c>
      <c r="BK321" s="205">
        <f>ROUND(I321*H321,2)</f>
        <v>0</v>
      </c>
      <c r="BL321" s="23" t="s">
        <v>186</v>
      </c>
      <c r="BM321" s="23" t="s">
        <v>500</v>
      </c>
    </row>
    <row r="322" spans="2:65" s="11" customFormat="1" ht="13.5">
      <c r="B322" s="209"/>
      <c r="C322" s="210"/>
      <c r="D322" s="206" t="s">
        <v>190</v>
      </c>
      <c r="E322" s="211" t="s">
        <v>22</v>
      </c>
      <c r="F322" s="212" t="s">
        <v>501</v>
      </c>
      <c r="G322" s="210"/>
      <c r="H322" s="213" t="s">
        <v>22</v>
      </c>
      <c r="I322" s="214"/>
      <c r="J322" s="210"/>
      <c r="K322" s="210"/>
      <c r="L322" s="215"/>
      <c r="M322" s="216"/>
      <c r="N322" s="217"/>
      <c r="O322" s="217"/>
      <c r="P322" s="217"/>
      <c r="Q322" s="217"/>
      <c r="R322" s="217"/>
      <c r="S322" s="217"/>
      <c r="T322" s="218"/>
      <c r="AT322" s="219" t="s">
        <v>190</v>
      </c>
      <c r="AU322" s="219" t="s">
        <v>82</v>
      </c>
      <c r="AV322" s="11" t="s">
        <v>24</v>
      </c>
      <c r="AW322" s="11" t="s">
        <v>37</v>
      </c>
      <c r="AX322" s="11" t="s">
        <v>73</v>
      </c>
      <c r="AY322" s="219" t="s">
        <v>180</v>
      </c>
    </row>
    <row r="323" spans="2:65" s="12" customFormat="1" ht="13.5">
      <c r="B323" s="220"/>
      <c r="C323" s="221"/>
      <c r="D323" s="206" t="s">
        <v>190</v>
      </c>
      <c r="E323" s="222" t="s">
        <v>22</v>
      </c>
      <c r="F323" s="223" t="s">
        <v>502</v>
      </c>
      <c r="G323" s="221"/>
      <c r="H323" s="224">
        <v>58.3</v>
      </c>
      <c r="I323" s="225"/>
      <c r="J323" s="221"/>
      <c r="K323" s="221"/>
      <c r="L323" s="226"/>
      <c r="M323" s="227"/>
      <c r="N323" s="228"/>
      <c r="O323" s="228"/>
      <c r="P323" s="228"/>
      <c r="Q323" s="228"/>
      <c r="R323" s="228"/>
      <c r="S323" s="228"/>
      <c r="T323" s="229"/>
      <c r="AT323" s="230" t="s">
        <v>190</v>
      </c>
      <c r="AU323" s="230" t="s">
        <v>82</v>
      </c>
      <c r="AV323" s="12" t="s">
        <v>82</v>
      </c>
      <c r="AW323" s="12" t="s">
        <v>37</v>
      </c>
      <c r="AX323" s="12" t="s">
        <v>73</v>
      </c>
      <c r="AY323" s="230" t="s">
        <v>180</v>
      </c>
    </row>
    <row r="324" spans="2:65" s="13" customFormat="1" ht="13.5">
      <c r="B324" s="231"/>
      <c r="C324" s="232"/>
      <c r="D324" s="233" t="s">
        <v>190</v>
      </c>
      <c r="E324" s="234" t="s">
        <v>146</v>
      </c>
      <c r="F324" s="235" t="s">
        <v>195</v>
      </c>
      <c r="G324" s="232"/>
      <c r="H324" s="236">
        <v>58.3</v>
      </c>
      <c r="I324" s="237"/>
      <c r="J324" s="232"/>
      <c r="K324" s="232"/>
      <c r="L324" s="238"/>
      <c r="M324" s="239"/>
      <c r="N324" s="240"/>
      <c r="O324" s="240"/>
      <c r="P324" s="240"/>
      <c r="Q324" s="240"/>
      <c r="R324" s="240"/>
      <c r="S324" s="240"/>
      <c r="T324" s="241"/>
      <c r="AT324" s="242" t="s">
        <v>190</v>
      </c>
      <c r="AU324" s="242" t="s">
        <v>82</v>
      </c>
      <c r="AV324" s="13" t="s">
        <v>186</v>
      </c>
      <c r="AW324" s="13" t="s">
        <v>37</v>
      </c>
      <c r="AX324" s="13" t="s">
        <v>24</v>
      </c>
      <c r="AY324" s="242" t="s">
        <v>180</v>
      </c>
    </row>
    <row r="325" spans="2:65" s="1" customFormat="1" ht="22.5" customHeight="1">
      <c r="B325" s="40"/>
      <c r="C325" s="194" t="s">
        <v>503</v>
      </c>
      <c r="D325" s="194" t="s">
        <v>182</v>
      </c>
      <c r="E325" s="195" t="s">
        <v>504</v>
      </c>
      <c r="F325" s="196" t="s">
        <v>505</v>
      </c>
      <c r="G325" s="197" t="s">
        <v>106</v>
      </c>
      <c r="H325" s="198">
        <v>14.5</v>
      </c>
      <c r="I325" s="199"/>
      <c r="J325" s="200">
        <f>ROUND(I325*H325,2)</f>
        <v>0</v>
      </c>
      <c r="K325" s="196" t="s">
        <v>22</v>
      </c>
      <c r="L325" s="60"/>
      <c r="M325" s="201" t="s">
        <v>22</v>
      </c>
      <c r="N325" s="202" t="s">
        <v>44</v>
      </c>
      <c r="O325" s="41"/>
      <c r="P325" s="203">
        <f>O325*H325</f>
        <v>0</v>
      </c>
      <c r="Q325" s="203">
        <v>6.6E-4</v>
      </c>
      <c r="R325" s="203">
        <f>Q325*H325</f>
        <v>9.5700000000000004E-3</v>
      </c>
      <c r="S325" s="203">
        <v>0</v>
      </c>
      <c r="T325" s="204">
        <f>S325*H325</f>
        <v>0</v>
      </c>
      <c r="AR325" s="23" t="s">
        <v>186</v>
      </c>
      <c r="AT325" s="23" t="s">
        <v>182</v>
      </c>
      <c r="AU325" s="23" t="s">
        <v>82</v>
      </c>
      <c r="AY325" s="23" t="s">
        <v>180</v>
      </c>
      <c r="BE325" s="205">
        <f>IF(N325="základní",J325,0)</f>
        <v>0</v>
      </c>
      <c r="BF325" s="205">
        <f>IF(N325="snížená",J325,0)</f>
        <v>0</v>
      </c>
      <c r="BG325" s="205">
        <f>IF(N325="zákl. přenesená",J325,0)</f>
        <v>0</v>
      </c>
      <c r="BH325" s="205">
        <f>IF(N325="sníž. přenesená",J325,0)</f>
        <v>0</v>
      </c>
      <c r="BI325" s="205">
        <f>IF(N325="nulová",J325,0)</f>
        <v>0</v>
      </c>
      <c r="BJ325" s="23" t="s">
        <v>24</v>
      </c>
      <c r="BK325" s="205">
        <f>ROUND(I325*H325,2)</f>
        <v>0</v>
      </c>
      <c r="BL325" s="23" t="s">
        <v>186</v>
      </c>
      <c r="BM325" s="23" t="s">
        <v>506</v>
      </c>
    </row>
    <row r="326" spans="2:65" s="12" customFormat="1" ht="13.5">
      <c r="B326" s="220"/>
      <c r="C326" s="221"/>
      <c r="D326" s="206" t="s">
        <v>190</v>
      </c>
      <c r="E326" s="222" t="s">
        <v>22</v>
      </c>
      <c r="F326" s="223" t="s">
        <v>507</v>
      </c>
      <c r="G326" s="221"/>
      <c r="H326" s="224">
        <v>10</v>
      </c>
      <c r="I326" s="225"/>
      <c r="J326" s="221"/>
      <c r="K326" s="221"/>
      <c r="L326" s="226"/>
      <c r="M326" s="227"/>
      <c r="N326" s="228"/>
      <c r="O326" s="228"/>
      <c r="P326" s="228"/>
      <c r="Q326" s="228"/>
      <c r="R326" s="228"/>
      <c r="S326" s="228"/>
      <c r="T326" s="229"/>
      <c r="AT326" s="230" t="s">
        <v>190</v>
      </c>
      <c r="AU326" s="230" t="s">
        <v>82</v>
      </c>
      <c r="AV326" s="12" t="s">
        <v>82</v>
      </c>
      <c r="AW326" s="12" t="s">
        <v>37</v>
      </c>
      <c r="AX326" s="12" t="s">
        <v>73</v>
      </c>
      <c r="AY326" s="230" t="s">
        <v>180</v>
      </c>
    </row>
    <row r="327" spans="2:65" s="12" customFormat="1" ht="13.5">
      <c r="B327" s="220"/>
      <c r="C327" s="221"/>
      <c r="D327" s="206" t="s">
        <v>190</v>
      </c>
      <c r="E327" s="222" t="s">
        <v>22</v>
      </c>
      <c r="F327" s="223" t="s">
        <v>508</v>
      </c>
      <c r="G327" s="221"/>
      <c r="H327" s="224">
        <v>4.5</v>
      </c>
      <c r="I327" s="225"/>
      <c r="J327" s="221"/>
      <c r="K327" s="221"/>
      <c r="L327" s="226"/>
      <c r="M327" s="227"/>
      <c r="N327" s="228"/>
      <c r="O327" s="228"/>
      <c r="P327" s="228"/>
      <c r="Q327" s="228"/>
      <c r="R327" s="228"/>
      <c r="S327" s="228"/>
      <c r="T327" s="229"/>
      <c r="AT327" s="230" t="s">
        <v>190</v>
      </c>
      <c r="AU327" s="230" t="s">
        <v>82</v>
      </c>
      <c r="AV327" s="12" t="s">
        <v>82</v>
      </c>
      <c r="AW327" s="12" t="s">
        <v>37</v>
      </c>
      <c r="AX327" s="12" t="s">
        <v>73</v>
      </c>
      <c r="AY327" s="230" t="s">
        <v>180</v>
      </c>
    </row>
    <row r="328" spans="2:65" s="13" customFormat="1" ht="13.5">
      <c r="B328" s="231"/>
      <c r="C328" s="232"/>
      <c r="D328" s="233" t="s">
        <v>190</v>
      </c>
      <c r="E328" s="234" t="s">
        <v>148</v>
      </c>
      <c r="F328" s="235" t="s">
        <v>195</v>
      </c>
      <c r="G328" s="232"/>
      <c r="H328" s="236">
        <v>14.5</v>
      </c>
      <c r="I328" s="237"/>
      <c r="J328" s="232"/>
      <c r="K328" s="232"/>
      <c r="L328" s="238"/>
      <c r="M328" s="239"/>
      <c r="N328" s="240"/>
      <c r="O328" s="240"/>
      <c r="P328" s="240"/>
      <c r="Q328" s="240"/>
      <c r="R328" s="240"/>
      <c r="S328" s="240"/>
      <c r="T328" s="241"/>
      <c r="AT328" s="242" t="s">
        <v>190</v>
      </c>
      <c r="AU328" s="242" t="s">
        <v>82</v>
      </c>
      <c r="AV328" s="13" t="s">
        <v>186</v>
      </c>
      <c r="AW328" s="13" t="s">
        <v>37</v>
      </c>
      <c r="AX328" s="13" t="s">
        <v>24</v>
      </c>
      <c r="AY328" s="242" t="s">
        <v>180</v>
      </c>
    </row>
    <row r="329" spans="2:65" s="1" customFormat="1" ht="22.5" customHeight="1">
      <c r="B329" s="40"/>
      <c r="C329" s="194" t="s">
        <v>509</v>
      </c>
      <c r="D329" s="194" t="s">
        <v>182</v>
      </c>
      <c r="E329" s="195" t="s">
        <v>510</v>
      </c>
      <c r="F329" s="196" t="s">
        <v>511</v>
      </c>
      <c r="G329" s="197" t="s">
        <v>214</v>
      </c>
      <c r="H329" s="198">
        <v>58.3</v>
      </c>
      <c r="I329" s="199"/>
      <c r="J329" s="200">
        <f>ROUND(I329*H329,2)</f>
        <v>0</v>
      </c>
      <c r="K329" s="196" t="s">
        <v>22</v>
      </c>
      <c r="L329" s="60"/>
      <c r="M329" s="201" t="s">
        <v>22</v>
      </c>
      <c r="N329" s="202" t="s">
        <v>44</v>
      </c>
      <c r="O329" s="41"/>
      <c r="P329" s="203">
        <f>O329*H329</f>
        <v>0</v>
      </c>
      <c r="Q329" s="203">
        <v>0</v>
      </c>
      <c r="R329" s="203">
        <f>Q329*H329</f>
        <v>0</v>
      </c>
      <c r="S329" s="203">
        <v>0</v>
      </c>
      <c r="T329" s="204">
        <f>S329*H329</f>
        <v>0</v>
      </c>
      <c r="AR329" s="23" t="s">
        <v>186</v>
      </c>
      <c r="AT329" s="23" t="s">
        <v>182</v>
      </c>
      <c r="AU329" s="23" t="s">
        <v>82</v>
      </c>
      <c r="AY329" s="23" t="s">
        <v>180</v>
      </c>
      <c r="BE329" s="205">
        <f>IF(N329="základní",J329,0)</f>
        <v>0</v>
      </c>
      <c r="BF329" s="205">
        <f>IF(N329="snížená",J329,0)</f>
        <v>0</v>
      </c>
      <c r="BG329" s="205">
        <f>IF(N329="zákl. přenesená",J329,0)</f>
        <v>0</v>
      </c>
      <c r="BH329" s="205">
        <f>IF(N329="sníž. přenesená",J329,0)</f>
        <v>0</v>
      </c>
      <c r="BI329" s="205">
        <f>IF(N329="nulová",J329,0)</f>
        <v>0</v>
      </c>
      <c r="BJ329" s="23" t="s">
        <v>24</v>
      </c>
      <c r="BK329" s="205">
        <f>ROUND(I329*H329,2)</f>
        <v>0</v>
      </c>
      <c r="BL329" s="23" t="s">
        <v>186</v>
      </c>
      <c r="BM329" s="23" t="s">
        <v>512</v>
      </c>
    </row>
    <row r="330" spans="2:65" s="12" customFormat="1" ht="13.5">
      <c r="B330" s="220"/>
      <c r="C330" s="221"/>
      <c r="D330" s="233" t="s">
        <v>190</v>
      </c>
      <c r="E330" s="243" t="s">
        <v>22</v>
      </c>
      <c r="F330" s="244" t="s">
        <v>146</v>
      </c>
      <c r="G330" s="221"/>
      <c r="H330" s="245">
        <v>58.3</v>
      </c>
      <c r="I330" s="225"/>
      <c r="J330" s="221"/>
      <c r="K330" s="221"/>
      <c r="L330" s="226"/>
      <c r="M330" s="227"/>
      <c r="N330" s="228"/>
      <c r="O330" s="228"/>
      <c r="P330" s="228"/>
      <c r="Q330" s="228"/>
      <c r="R330" s="228"/>
      <c r="S330" s="228"/>
      <c r="T330" s="229"/>
      <c r="AT330" s="230" t="s">
        <v>190</v>
      </c>
      <c r="AU330" s="230" t="s">
        <v>82</v>
      </c>
      <c r="AV330" s="12" t="s">
        <v>82</v>
      </c>
      <c r="AW330" s="12" t="s">
        <v>37</v>
      </c>
      <c r="AX330" s="12" t="s">
        <v>24</v>
      </c>
      <c r="AY330" s="230" t="s">
        <v>180</v>
      </c>
    </row>
    <row r="331" spans="2:65" s="1" customFormat="1" ht="22.5" customHeight="1">
      <c r="B331" s="40"/>
      <c r="C331" s="194" t="s">
        <v>513</v>
      </c>
      <c r="D331" s="194" t="s">
        <v>182</v>
      </c>
      <c r="E331" s="195" t="s">
        <v>514</v>
      </c>
      <c r="F331" s="196" t="s">
        <v>515</v>
      </c>
      <c r="G331" s="197" t="s">
        <v>106</v>
      </c>
      <c r="H331" s="198">
        <v>14.5</v>
      </c>
      <c r="I331" s="199"/>
      <c r="J331" s="200">
        <f>ROUND(I331*H331,2)</f>
        <v>0</v>
      </c>
      <c r="K331" s="196" t="s">
        <v>22</v>
      </c>
      <c r="L331" s="60"/>
      <c r="M331" s="201" t="s">
        <v>22</v>
      </c>
      <c r="N331" s="202" t="s">
        <v>44</v>
      </c>
      <c r="O331" s="41"/>
      <c r="P331" s="203">
        <f>O331*H331</f>
        <v>0</v>
      </c>
      <c r="Q331" s="203">
        <v>0</v>
      </c>
      <c r="R331" s="203">
        <f>Q331*H331</f>
        <v>0</v>
      </c>
      <c r="S331" s="203">
        <v>0</v>
      </c>
      <c r="T331" s="204">
        <f>S331*H331</f>
        <v>0</v>
      </c>
      <c r="AR331" s="23" t="s">
        <v>186</v>
      </c>
      <c r="AT331" s="23" t="s">
        <v>182</v>
      </c>
      <c r="AU331" s="23" t="s">
        <v>82</v>
      </c>
      <c r="AY331" s="23" t="s">
        <v>180</v>
      </c>
      <c r="BE331" s="205">
        <f>IF(N331="základní",J331,0)</f>
        <v>0</v>
      </c>
      <c r="BF331" s="205">
        <f>IF(N331="snížená",J331,0)</f>
        <v>0</v>
      </c>
      <c r="BG331" s="205">
        <f>IF(N331="zákl. přenesená",J331,0)</f>
        <v>0</v>
      </c>
      <c r="BH331" s="205">
        <f>IF(N331="sníž. přenesená",J331,0)</f>
        <v>0</v>
      </c>
      <c r="BI331" s="205">
        <f>IF(N331="nulová",J331,0)</f>
        <v>0</v>
      </c>
      <c r="BJ331" s="23" t="s">
        <v>24</v>
      </c>
      <c r="BK331" s="205">
        <f>ROUND(I331*H331,2)</f>
        <v>0</v>
      </c>
      <c r="BL331" s="23" t="s">
        <v>186</v>
      </c>
      <c r="BM331" s="23" t="s">
        <v>516</v>
      </c>
    </row>
    <row r="332" spans="2:65" s="12" customFormat="1" ht="13.5">
      <c r="B332" s="220"/>
      <c r="C332" s="221"/>
      <c r="D332" s="233" t="s">
        <v>190</v>
      </c>
      <c r="E332" s="243" t="s">
        <v>22</v>
      </c>
      <c r="F332" s="244" t="s">
        <v>148</v>
      </c>
      <c r="G332" s="221"/>
      <c r="H332" s="245">
        <v>14.5</v>
      </c>
      <c r="I332" s="225"/>
      <c r="J332" s="221"/>
      <c r="K332" s="221"/>
      <c r="L332" s="226"/>
      <c r="M332" s="227"/>
      <c r="N332" s="228"/>
      <c r="O332" s="228"/>
      <c r="P332" s="228"/>
      <c r="Q332" s="228"/>
      <c r="R332" s="228"/>
      <c r="S332" s="228"/>
      <c r="T332" s="229"/>
      <c r="AT332" s="230" t="s">
        <v>190</v>
      </c>
      <c r="AU332" s="230" t="s">
        <v>82</v>
      </c>
      <c r="AV332" s="12" t="s">
        <v>82</v>
      </c>
      <c r="AW332" s="12" t="s">
        <v>37</v>
      </c>
      <c r="AX332" s="12" t="s">
        <v>24</v>
      </c>
      <c r="AY332" s="230" t="s">
        <v>180</v>
      </c>
    </row>
    <row r="333" spans="2:65" s="1" customFormat="1" ht="22.5" customHeight="1">
      <c r="B333" s="40"/>
      <c r="C333" s="194" t="s">
        <v>517</v>
      </c>
      <c r="D333" s="194" t="s">
        <v>182</v>
      </c>
      <c r="E333" s="195" t="s">
        <v>518</v>
      </c>
      <c r="F333" s="196" t="s">
        <v>519</v>
      </c>
      <c r="G333" s="197" t="s">
        <v>214</v>
      </c>
      <c r="H333" s="198">
        <v>54</v>
      </c>
      <c r="I333" s="199"/>
      <c r="J333" s="200">
        <f>ROUND(I333*H333,2)</f>
        <v>0</v>
      </c>
      <c r="K333" s="196" t="s">
        <v>22</v>
      </c>
      <c r="L333" s="60"/>
      <c r="M333" s="201" t="s">
        <v>22</v>
      </c>
      <c r="N333" s="202" t="s">
        <v>44</v>
      </c>
      <c r="O333" s="41"/>
      <c r="P333" s="203">
        <f>O333*H333</f>
        <v>0</v>
      </c>
      <c r="Q333" s="203">
        <v>0.11812</v>
      </c>
      <c r="R333" s="203">
        <f>Q333*H333</f>
        <v>6.3784799999999997</v>
      </c>
      <c r="S333" s="203">
        <v>0</v>
      </c>
      <c r="T333" s="204">
        <f>S333*H333</f>
        <v>0</v>
      </c>
      <c r="AR333" s="23" t="s">
        <v>186</v>
      </c>
      <c r="AT333" s="23" t="s">
        <v>182</v>
      </c>
      <c r="AU333" s="23" t="s">
        <v>82</v>
      </c>
      <c r="AY333" s="23" t="s">
        <v>180</v>
      </c>
      <c r="BE333" s="205">
        <f>IF(N333="základní",J333,0)</f>
        <v>0</v>
      </c>
      <c r="BF333" s="205">
        <f>IF(N333="snížená",J333,0)</f>
        <v>0</v>
      </c>
      <c r="BG333" s="205">
        <f>IF(N333="zákl. přenesená",J333,0)</f>
        <v>0</v>
      </c>
      <c r="BH333" s="205">
        <f>IF(N333="sníž. přenesená",J333,0)</f>
        <v>0</v>
      </c>
      <c r="BI333" s="205">
        <f>IF(N333="nulová",J333,0)</f>
        <v>0</v>
      </c>
      <c r="BJ333" s="23" t="s">
        <v>24</v>
      </c>
      <c r="BK333" s="205">
        <f>ROUND(I333*H333,2)</f>
        <v>0</v>
      </c>
      <c r="BL333" s="23" t="s">
        <v>186</v>
      </c>
      <c r="BM333" s="23" t="s">
        <v>520</v>
      </c>
    </row>
    <row r="334" spans="2:65" s="11" customFormat="1" ht="13.5">
      <c r="B334" s="209"/>
      <c r="C334" s="210"/>
      <c r="D334" s="206" t="s">
        <v>190</v>
      </c>
      <c r="E334" s="211" t="s">
        <v>22</v>
      </c>
      <c r="F334" s="212" t="s">
        <v>521</v>
      </c>
      <c r="G334" s="210"/>
      <c r="H334" s="213" t="s">
        <v>22</v>
      </c>
      <c r="I334" s="214"/>
      <c r="J334" s="210"/>
      <c r="K334" s="210"/>
      <c r="L334" s="215"/>
      <c r="M334" s="216"/>
      <c r="N334" s="217"/>
      <c r="O334" s="217"/>
      <c r="P334" s="217"/>
      <c r="Q334" s="217"/>
      <c r="R334" s="217"/>
      <c r="S334" s="217"/>
      <c r="T334" s="218"/>
      <c r="AT334" s="219" t="s">
        <v>190</v>
      </c>
      <c r="AU334" s="219" t="s">
        <v>82</v>
      </c>
      <c r="AV334" s="11" t="s">
        <v>24</v>
      </c>
      <c r="AW334" s="11" t="s">
        <v>37</v>
      </c>
      <c r="AX334" s="11" t="s">
        <v>73</v>
      </c>
      <c r="AY334" s="219" t="s">
        <v>180</v>
      </c>
    </row>
    <row r="335" spans="2:65" s="12" customFormat="1" ht="13.5">
      <c r="B335" s="220"/>
      <c r="C335" s="221"/>
      <c r="D335" s="206" t="s">
        <v>190</v>
      </c>
      <c r="E335" s="222" t="s">
        <v>22</v>
      </c>
      <c r="F335" s="223" t="s">
        <v>522</v>
      </c>
      <c r="G335" s="221"/>
      <c r="H335" s="224">
        <v>6</v>
      </c>
      <c r="I335" s="225"/>
      <c r="J335" s="221"/>
      <c r="K335" s="221"/>
      <c r="L335" s="226"/>
      <c r="M335" s="227"/>
      <c r="N335" s="228"/>
      <c r="O335" s="228"/>
      <c r="P335" s="228"/>
      <c r="Q335" s="228"/>
      <c r="R335" s="228"/>
      <c r="S335" s="228"/>
      <c r="T335" s="229"/>
      <c r="AT335" s="230" t="s">
        <v>190</v>
      </c>
      <c r="AU335" s="230" t="s">
        <v>82</v>
      </c>
      <c r="AV335" s="12" t="s">
        <v>82</v>
      </c>
      <c r="AW335" s="12" t="s">
        <v>37</v>
      </c>
      <c r="AX335" s="12" t="s">
        <v>73</v>
      </c>
      <c r="AY335" s="230" t="s">
        <v>180</v>
      </c>
    </row>
    <row r="336" spans="2:65" s="12" customFormat="1" ht="13.5">
      <c r="B336" s="220"/>
      <c r="C336" s="221"/>
      <c r="D336" s="206" t="s">
        <v>190</v>
      </c>
      <c r="E336" s="222" t="s">
        <v>22</v>
      </c>
      <c r="F336" s="223" t="s">
        <v>523</v>
      </c>
      <c r="G336" s="221"/>
      <c r="H336" s="224">
        <v>25</v>
      </c>
      <c r="I336" s="225"/>
      <c r="J336" s="221"/>
      <c r="K336" s="221"/>
      <c r="L336" s="226"/>
      <c r="M336" s="227"/>
      <c r="N336" s="228"/>
      <c r="O336" s="228"/>
      <c r="P336" s="228"/>
      <c r="Q336" s="228"/>
      <c r="R336" s="228"/>
      <c r="S336" s="228"/>
      <c r="T336" s="229"/>
      <c r="AT336" s="230" t="s">
        <v>190</v>
      </c>
      <c r="AU336" s="230" t="s">
        <v>82</v>
      </c>
      <c r="AV336" s="12" t="s">
        <v>82</v>
      </c>
      <c r="AW336" s="12" t="s">
        <v>37</v>
      </c>
      <c r="AX336" s="12" t="s">
        <v>73</v>
      </c>
      <c r="AY336" s="230" t="s">
        <v>180</v>
      </c>
    </row>
    <row r="337" spans="2:65" s="11" customFormat="1" ht="13.5">
      <c r="B337" s="209"/>
      <c r="C337" s="210"/>
      <c r="D337" s="206" t="s">
        <v>190</v>
      </c>
      <c r="E337" s="211" t="s">
        <v>22</v>
      </c>
      <c r="F337" s="212" t="s">
        <v>524</v>
      </c>
      <c r="G337" s="210"/>
      <c r="H337" s="213" t="s">
        <v>22</v>
      </c>
      <c r="I337" s="214"/>
      <c r="J337" s="210"/>
      <c r="K337" s="210"/>
      <c r="L337" s="215"/>
      <c r="M337" s="216"/>
      <c r="N337" s="217"/>
      <c r="O337" s="217"/>
      <c r="P337" s="217"/>
      <c r="Q337" s="217"/>
      <c r="R337" s="217"/>
      <c r="S337" s="217"/>
      <c r="T337" s="218"/>
      <c r="AT337" s="219" t="s">
        <v>190</v>
      </c>
      <c r="AU337" s="219" t="s">
        <v>82</v>
      </c>
      <c r="AV337" s="11" t="s">
        <v>24</v>
      </c>
      <c r="AW337" s="11" t="s">
        <v>37</v>
      </c>
      <c r="AX337" s="11" t="s">
        <v>73</v>
      </c>
      <c r="AY337" s="219" t="s">
        <v>180</v>
      </c>
    </row>
    <row r="338" spans="2:65" s="12" customFormat="1" ht="13.5">
      <c r="B338" s="220"/>
      <c r="C338" s="221"/>
      <c r="D338" s="206" t="s">
        <v>190</v>
      </c>
      <c r="E338" s="222" t="s">
        <v>22</v>
      </c>
      <c r="F338" s="223" t="s">
        <v>525</v>
      </c>
      <c r="G338" s="221"/>
      <c r="H338" s="224">
        <v>11</v>
      </c>
      <c r="I338" s="225"/>
      <c r="J338" s="221"/>
      <c r="K338" s="221"/>
      <c r="L338" s="226"/>
      <c r="M338" s="227"/>
      <c r="N338" s="228"/>
      <c r="O338" s="228"/>
      <c r="P338" s="228"/>
      <c r="Q338" s="228"/>
      <c r="R338" s="228"/>
      <c r="S338" s="228"/>
      <c r="T338" s="229"/>
      <c r="AT338" s="230" t="s">
        <v>190</v>
      </c>
      <c r="AU338" s="230" t="s">
        <v>82</v>
      </c>
      <c r="AV338" s="12" t="s">
        <v>82</v>
      </c>
      <c r="AW338" s="12" t="s">
        <v>37</v>
      </c>
      <c r="AX338" s="12" t="s">
        <v>73</v>
      </c>
      <c r="AY338" s="230" t="s">
        <v>180</v>
      </c>
    </row>
    <row r="339" spans="2:65" s="12" customFormat="1" ht="13.5">
      <c r="B339" s="220"/>
      <c r="C339" s="221"/>
      <c r="D339" s="206" t="s">
        <v>190</v>
      </c>
      <c r="E339" s="222" t="s">
        <v>22</v>
      </c>
      <c r="F339" s="223" t="s">
        <v>526</v>
      </c>
      <c r="G339" s="221"/>
      <c r="H339" s="224">
        <v>12</v>
      </c>
      <c r="I339" s="225"/>
      <c r="J339" s="221"/>
      <c r="K339" s="221"/>
      <c r="L339" s="226"/>
      <c r="M339" s="227"/>
      <c r="N339" s="228"/>
      <c r="O339" s="228"/>
      <c r="P339" s="228"/>
      <c r="Q339" s="228"/>
      <c r="R339" s="228"/>
      <c r="S339" s="228"/>
      <c r="T339" s="229"/>
      <c r="AT339" s="230" t="s">
        <v>190</v>
      </c>
      <c r="AU339" s="230" t="s">
        <v>82</v>
      </c>
      <c r="AV339" s="12" t="s">
        <v>82</v>
      </c>
      <c r="AW339" s="12" t="s">
        <v>37</v>
      </c>
      <c r="AX339" s="12" t="s">
        <v>73</v>
      </c>
      <c r="AY339" s="230" t="s">
        <v>180</v>
      </c>
    </row>
    <row r="340" spans="2:65" s="13" customFormat="1" ht="13.5">
      <c r="B340" s="231"/>
      <c r="C340" s="232"/>
      <c r="D340" s="233" t="s">
        <v>190</v>
      </c>
      <c r="E340" s="234" t="s">
        <v>527</v>
      </c>
      <c r="F340" s="235" t="s">
        <v>195</v>
      </c>
      <c r="G340" s="232"/>
      <c r="H340" s="236">
        <v>54</v>
      </c>
      <c r="I340" s="237"/>
      <c r="J340" s="232"/>
      <c r="K340" s="232"/>
      <c r="L340" s="238"/>
      <c r="M340" s="239"/>
      <c r="N340" s="240"/>
      <c r="O340" s="240"/>
      <c r="P340" s="240"/>
      <c r="Q340" s="240"/>
      <c r="R340" s="240"/>
      <c r="S340" s="240"/>
      <c r="T340" s="241"/>
      <c r="AT340" s="242" t="s">
        <v>190</v>
      </c>
      <c r="AU340" s="242" t="s">
        <v>82</v>
      </c>
      <c r="AV340" s="13" t="s">
        <v>186</v>
      </c>
      <c r="AW340" s="13" t="s">
        <v>37</v>
      </c>
      <c r="AX340" s="13" t="s">
        <v>24</v>
      </c>
      <c r="AY340" s="242" t="s">
        <v>180</v>
      </c>
    </row>
    <row r="341" spans="2:65" s="1" customFormat="1" ht="22.5" customHeight="1">
      <c r="B341" s="40"/>
      <c r="C341" s="249" t="s">
        <v>528</v>
      </c>
      <c r="D341" s="249" t="s">
        <v>317</v>
      </c>
      <c r="E341" s="250" t="s">
        <v>529</v>
      </c>
      <c r="F341" s="251" t="s">
        <v>530</v>
      </c>
      <c r="G341" s="252" t="s">
        <v>214</v>
      </c>
      <c r="H341" s="253">
        <v>54</v>
      </c>
      <c r="I341" s="254"/>
      <c r="J341" s="255">
        <f>ROUND(I341*H341,2)</f>
        <v>0</v>
      </c>
      <c r="K341" s="251" t="s">
        <v>22</v>
      </c>
      <c r="L341" s="256"/>
      <c r="M341" s="257" t="s">
        <v>22</v>
      </c>
      <c r="N341" s="258" t="s">
        <v>44</v>
      </c>
      <c r="O341" s="41"/>
      <c r="P341" s="203">
        <f>O341*H341</f>
        <v>0</v>
      </c>
      <c r="Q341" s="203">
        <v>0</v>
      </c>
      <c r="R341" s="203">
        <f>Q341*H341</f>
        <v>0</v>
      </c>
      <c r="S341" s="203">
        <v>0</v>
      </c>
      <c r="T341" s="204">
        <f>S341*H341</f>
        <v>0</v>
      </c>
      <c r="AR341" s="23" t="s">
        <v>260</v>
      </c>
      <c r="AT341" s="23" t="s">
        <v>317</v>
      </c>
      <c r="AU341" s="23" t="s">
        <v>82</v>
      </c>
      <c r="AY341" s="23" t="s">
        <v>180</v>
      </c>
      <c r="BE341" s="205">
        <f>IF(N341="základní",J341,0)</f>
        <v>0</v>
      </c>
      <c r="BF341" s="205">
        <f>IF(N341="snížená",J341,0)</f>
        <v>0</v>
      </c>
      <c r="BG341" s="205">
        <f>IF(N341="zákl. přenesená",J341,0)</f>
        <v>0</v>
      </c>
      <c r="BH341" s="205">
        <f>IF(N341="sníž. přenesená",J341,0)</f>
        <v>0</v>
      </c>
      <c r="BI341" s="205">
        <f>IF(N341="nulová",J341,0)</f>
        <v>0</v>
      </c>
      <c r="BJ341" s="23" t="s">
        <v>24</v>
      </c>
      <c r="BK341" s="205">
        <f>ROUND(I341*H341,2)</f>
        <v>0</v>
      </c>
      <c r="BL341" s="23" t="s">
        <v>186</v>
      </c>
      <c r="BM341" s="23" t="s">
        <v>531</v>
      </c>
    </row>
    <row r="342" spans="2:65" s="1" customFormat="1" ht="22.5" customHeight="1">
      <c r="B342" s="40"/>
      <c r="C342" s="194" t="s">
        <v>532</v>
      </c>
      <c r="D342" s="194" t="s">
        <v>182</v>
      </c>
      <c r="E342" s="195" t="s">
        <v>533</v>
      </c>
      <c r="F342" s="196" t="s">
        <v>534</v>
      </c>
      <c r="G342" s="197" t="s">
        <v>214</v>
      </c>
      <c r="H342" s="198">
        <v>25</v>
      </c>
      <c r="I342" s="199"/>
      <c r="J342" s="200">
        <f>ROUND(I342*H342,2)</f>
        <v>0</v>
      </c>
      <c r="K342" s="196" t="s">
        <v>22</v>
      </c>
      <c r="L342" s="60"/>
      <c r="M342" s="201" t="s">
        <v>22</v>
      </c>
      <c r="N342" s="202" t="s">
        <v>44</v>
      </c>
      <c r="O342" s="41"/>
      <c r="P342" s="203">
        <f>O342*H342</f>
        <v>0</v>
      </c>
      <c r="Q342" s="203">
        <v>0</v>
      </c>
      <c r="R342" s="203">
        <f>Q342*H342</f>
        <v>0</v>
      </c>
      <c r="S342" s="203">
        <v>0</v>
      </c>
      <c r="T342" s="204">
        <f>S342*H342</f>
        <v>0</v>
      </c>
      <c r="AR342" s="23" t="s">
        <v>186</v>
      </c>
      <c r="AT342" s="23" t="s">
        <v>182</v>
      </c>
      <c r="AU342" s="23" t="s">
        <v>82</v>
      </c>
      <c r="AY342" s="23" t="s">
        <v>180</v>
      </c>
      <c r="BE342" s="205">
        <f>IF(N342="základní",J342,0)</f>
        <v>0</v>
      </c>
      <c r="BF342" s="205">
        <f>IF(N342="snížená",J342,0)</f>
        <v>0</v>
      </c>
      <c r="BG342" s="205">
        <f>IF(N342="zákl. přenesená",J342,0)</f>
        <v>0</v>
      </c>
      <c r="BH342" s="205">
        <f>IF(N342="sníž. přenesená",J342,0)</f>
        <v>0</v>
      </c>
      <c r="BI342" s="205">
        <f>IF(N342="nulová",J342,0)</f>
        <v>0</v>
      </c>
      <c r="BJ342" s="23" t="s">
        <v>24</v>
      </c>
      <c r="BK342" s="205">
        <f>ROUND(I342*H342,2)</f>
        <v>0</v>
      </c>
      <c r="BL342" s="23" t="s">
        <v>186</v>
      </c>
      <c r="BM342" s="23" t="s">
        <v>535</v>
      </c>
    </row>
    <row r="343" spans="2:65" s="12" customFormat="1" ht="13.5">
      <c r="B343" s="220"/>
      <c r="C343" s="221"/>
      <c r="D343" s="206" t="s">
        <v>190</v>
      </c>
      <c r="E343" s="222" t="s">
        <v>22</v>
      </c>
      <c r="F343" s="223" t="s">
        <v>366</v>
      </c>
      <c r="G343" s="221"/>
      <c r="H343" s="224">
        <v>25</v>
      </c>
      <c r="I343" s="225"/>
      <c r="J343" s="221"/>
      <c r="K343" s="221"/>
      <c r="L343" s="226"/>
      <c r="M343" s="227"/>
      <c r="N343" s="228"/>
      <c r="O343" s="228"/>
      <c r="P343" s="228"/>
      <c r="Q343" s="228"/>
      <c r="R343" s="228"/>
      <c r="S343" s="228"/>
      <c r="T343" s="229"/>
      <c r="AT343" s="230" t="s">
        <v>190</v>
      </c>
      <c r="AU343" s="230" t="s">
        <v>82</v>
      </c>
      <c r="AV343" s="12" t="s">
        <v>82</v>
      </c>
      <c r="AW343" s="12" t="s">
        <v>37</v>
      </c>
      <c r="AX343" s="12" t="s">
        <v>73</v>
      </c>
      <c r="AY343" s="230" t="s">
        <v>180</v>
      </c>
    </row>
    <row r="344" spans="2:65" s="10" customFormat="1" ht="29.85" customHeight="1">
      <c r="B344" s="177"/>
      <c r="C344" s="178"/>
      <c r="D344" s="191" t="s">
        <v>72</v>
      </c>
      <c r="E344" s="192" t="s">
        <v>260</v>
      </c>
      <c r="F344" s="192" t="s">
        <v>536</v>
      </c>
      <c r="G344" s="178"/>
      <c r="H344" s="178"/>
      <c r="I344" s="181"/>
      <c r="J344" s="193">
        <f>BK344</f>
        <v>0</v>
      </c>
      <c r="K344" s="178"/>
      <c r="L344" s="183"/>
      <c r="M344" s="184"/>
      <c r="N344" s="185"/>
      <c r="O344" s="185"/>
      <c r="P344" s="186">
        <f>SUM(P345:P372)</f>
        <v>0</v>
      </c>
      <c r="Q344" s="185"/>
      <c r="R344" s="186">
        <f>SUM(R345:R372)</f>
        <v>8.3495299999999997</v>
      </c>
      <c r="S344" s="185"/>
      <c r="T344" s="187">
        <f>SUM(T345:T372)</f>
        <v>0</v>
      </c>
      <c r="AR344" s="188" t="s">
        <v>24</v>
      </c>
      <c r="AT344" s="189" t="s">
        <v>72</v>
      </c>
      <c r="AU344" s="189" t="s">
        <v>24</v>
      </c>
      <c r="AY344" s="188" t="s">
        <v>180</v>
      </c>
      <c r="BK344" s="190">
        <f>SUM(BK345:BK372)</f>
        <v>0</v>
      </c>
    </row>
    <row r="345" spans="2:65" s="1" customFormat="1" ht="22.5" customHeight="1">
      <c r="B345" s="40"/>
      <c r="C345" s="194" t="s">
        <v>537</v>
      </c>
      <c r="D345" s="194" t="s">
        <v>182</v>
      </c>
      <c r="E345" s="195" t="s">
        <v>538</v>
      </c>
      <c r="F345" s="196" t="s">
        <v>539</v>
      </c>
      <c r="G345" s="197" t="s">
        <v>214</v>
      </c>
      <c r="H345" s="198">
        <v>19.850000000000001</v>
      </c>
      <c r="I345" s="199"/>
      <c r="J345" s="200">
        <f>ROUND(I345*H345,2)</f>
        <v>0</v>
      </c>
      <c r="K345" s="196" t="s">
        <v>22</v>
      </c>
      <c r="L345" s="60"/>
      <c r="M345" s="201" t="s">
        <v>22</v>
      </c>
      <c r="N345" s="202" t="s">
        <v>44</v>
      </c>
      <c r="O345" s="41"/>
      <c r="P345" s="203">
        <f>O345*H345</f>
        <v>0</v>
      </c>
      <c r="Q345" s="203">
        <v>0</v>
      </c>
      <c r="R345" s="203">
        <f>Q345*H345</f>
        <v>0</v>
      </c>
      <c r="S345" s="203">
        <v>0</v>
      </c>
      <c r="T345" s="204">
        <f>S345*H345</f>
        <v>0</v>
      </c>
      <c r="AR345" s="23" t="s">
        <v>186</v>
      </c>
      <c r="AT345" s="23" t="s">
        <v>182</v>
      </c>
      <c r="AU345" s="23" t="s">
        <v>82</v>
      </c>
      <c r="AY345" s="23" t="s">
        <v>180</v>
      </c>
      <c r="BE345" s="205">
        <f>IF(N345="základní",J345,0)</f>
        <v>0</v>
      </c>
      <c r="BF345" s="205">
        <f>IF(N345="snížená",J345,0)</f>
        <v>0</v>
      </c>
      <c r="BG345" s="205">
        <f>IF(N345="zákl. přenesená",J345,0)</f>
        <v>0</v>
      </c>
      <c r="BH345" s="205">
        <f>IF(N345="sníž. přenesená",J345,0)</f>
        <v>0</v>
      </c>
      <c r="BI345" s="205">
        <f>IF(N345="nulová",J345,0)</f>
        <v>0</v>
      </c>
      <c r="BJ345" s="23" t="s">
        <v>24</v>
      </c>
      <c r="BK345" s="205">
        <f>ROUND(I345*H345,2)</f>
        <v>0</v>
      </c>
      <c r="BL345" s="23" t="s">
        <v>186</v>
      </c>
      <c r="BM345" s="23" t="s">
        <v>540</v>
      </c>
    </row>
    <row r="346" spans="2:65" s="11" customFormat="1" ht="13.5">
      <c r="B346" s="209"/>
      <c r="C346" s="210"/>
      <c r="D346" s="206" t="s">
        <v>190</v>
      </c>
      <c r="E346" s="211" t="s">
        <v>22</v>
      </c>
      <c r="F346" s="212" t="s">
        <v>541</v>
      </c>
      <c r="G346" s="210"/>
      <c r="H346" s="213" t="s">
        <v>22</v>
      </c>
      <c r="I346" s="214"/>
      <c r="J346" s="210"/>
      <c r="K346" s="210"/>
      <c r="L346" s="215"/>
      <c r="M346" s="216"/>
      <c r="N346" s="217"/>
      <c r="O346" s="217"/>
      <c r="P346" s="217"/>
      <c r="Q346" s="217"/>
      <c r="R346" s="217"/>
      <c r="S346" s="217"/>
      <c r="T346" s="218"/>
      <c r="AT346" s="219" t="s">
        <v>190</v>
      </c>
      <c r="AU346" s="219" t="s">
        <v>82</v>
      </c>
      <c r="AV346" s="11" t="s">
        <v>24</v>
      </c>
      <c r="AW346" s="11" t="s">
        <v>37</v>
      </c>
      <c r="AX346" s="11" t="s">
        <v>73</v>
      </c>
      <c r="AY346" s="219" t="s">
        <v>180</v>
      </c>
    </row>
    <row r="347" spans="2:65" s="12" customFormat="1" ht="13.5">
      <c r="B347" s="220"/>
      <c r="C347" s="221"/>
      <c r="D347" s="206" t="s">
        <v>190</v>
      </c>
      <c r="E347" s="222" t="s">
        <v>22</v>
      </c>
      <c r="F347" s="223" t="s">
        <v>542</v>
      </c>
      <c r="G347" s="221"/>
      <c r="H347" s="224">
        <v>1.5</v>
      </c>
      <c r="I347" s="225"/>
      <c r="J347" s="221"/>
      <c r="K347" s="221"/>
      <c r="L347" s="226"/>
      <c r="M347" s="227"/>
      <c r="N347" s="228"/>
      <c r="O347" s="228"/>
      <c r="P347" s="228"/>
      <c r="Q347" s="228"/>
      <c r="R347" s="228"/>
      <c r="S347" s="228"/>
      <c r="T347" s="229"/>
      <c r="AT347" s="230" t="s">
        <v>190</v>
      </c>
      <c r="AU347" s="230" t="s">
        <v>82</v>
      </c>
      <c r="AV347" s="12" t="s">
        <v>82</v>
      </c>
      <c r="AW347" s="12" t="s">
        <v>37</v>
      </c>
      <c r="AX347" s="12" t="s">
        <v>73</v>
      </c>
      <c r="AY347" s="230" t="s">
        <v>180</v>
      </c>
    </row>
    <row r="348" spans="2:65" s="12" customFormat="1" ht="13.5">
      <c r="B348" s="220"/>
      <c r="C348" s="221"/>
      <c r="D348" s="206" t="s">
        <v>190</v>
      </c>
      <c r="E348" s="222" t="s">
        <v>22</v>
      </c>
      <c r="F348" s="223" t="s">
        <v>543</v>
      </c>
      <c r="G348" s="221"/>
      <c r="H348" s="224">
        <v>0.9</v>
      </c>
      <c r="I348" s="225"/>
      <c r="J348" s="221"/>
      <c r="K348" s="221"/>
      <c r="L348" s="226"/>
      <c r="M348" s="227"/>
      <c r="N348" s="228"/>
      <c r="O348" s="228"/>
      <c r="P348" s="228"/>
      <c r="Q348" s="228"/>
      <c r="R348" s="228"/>
      <c r="S348" s="228"/>
      <c r="T348" s="229"/>
      <c r="AT348" s="230" t="s">
        <v>190</v>
      </c>
      <c r="AU348" s="230" t="s">
        <v>82</v>
      </c>
      <c r="AV348" s="12" t="s">
        <v>82</v>
      </c>
      <c r="AW348" s="12" t="s">
        <v>37</v>
      </c>
      <c r="AX348" s="12" t="s">
        <v>73</v>
      </c>
      <c r="AY348" s="230" t="s">
        <v>180</v>
      </c>
    </row>
    <row r="349" spans="2:65" s="12" customFormat="1" ht="13.5">
      <c r="B349" s="220"/>
      <c r="C349" s="221"/>
      <c r="D349" s="206" t="s">
        <v>190</v>
      </c>
      <c r="E349" s="222" t="s">
        <v>22</v>
      </c>
      <c r="F349" s="223" t="s">
        <v>544</v>
      </c>
      <c r="G349" s="221"/>
      <c r="H349" s="224">
        <v>3.45</v>
      </c>
      <c r="I349" s="225"/>
      <c r="J349" s="221"/>
      <c r="K349" s="221"/>
      <c r="L349" s="226"/>
      <c r="M349" s="227"/>
      <c r="N349" s="228"/>
      <c r="O349" s="228"/>
      <c r="P349" s="228"/>
      <c r="Q349" s="228"/>
      <c r="R349" s="228"/>
      <c r="S349" s="228"/>
      <c r="T349" s="229"/>
      <c r="AT349" s="230" t="s">
        <v>190</v>
      </c>
      <c r="AU349" s="230" t="s">
        <v>82</v>
      </c>
      <c r="AV349" s="12" t="s">
        <v>82</v>
      </c>
      <c r="AW349" s="12" t="s">
        <v>37</v>
      </c>
      <c r="AX349" s="12" t="s">
        <v>73</v>
      </c>
      <c r="AY349" s="230" t="s">
        <v>180</v>
      </c>
    </row>
    <row r="350" spans="2:65" s="11" customFormat="1" ht="13.5">
      <c r="B350" s="209"/>
      <c r="C350" s="210"/>
      <c r="D350" s="206" t="s">
        <v>190</v>
      </c>
      <c r="E350" s="211" t="s">
        <v>22</v>
      </c>
      <c r="F350" s="212" t="s">
        <v>545</v>
      </c>
      <c r="G350" s="210"/>
      <c r="H350" s="213" t="s">
        <v>22</v>
      </c>
      <c r="I350" s="214"/>
      <c r="J350" s="210"/>
      <c r="K350" s="210"/>
      <c r="L350" s="215"/>
      <c r="M350" s="216"/>
      <c r="N350" s="217"/>
      <c r="O350" s="217"/>
      <c r="P350" s="217"/>
      <c r="Q350" s="217"/>
      <c r="R350" s="217"/>
      <c r="S350" s="217"/>
      <c r="T350" s="218"/>
      <c r="AT350" s="219" t="s">
        <v>190</v>
      </c>
      <c r="AU350" s="219" t="s">
        <v>82</v>
      </c>
      <c r="AV350" s="11" t="s">
        <v>24</v>
      </c>
      <c r="AW350" s="11" t="s">
        <v>37</v>
      </c>
      <c r="AX350" s="11" t="s">
        <v>73</v>
      </c>
      <c r="AY350" s="219" t="s">
        <v>180</v>
      </c>
    </row>
    <row r="351" spans="2:65" s="12" customFormat="1" ht="13.5">
      <c r="B351" s="220"/>
      <c r="C351" s="221"/>
      <c r="D351" s="206" t="s">
        <v>190</v>
      </c>
      <c r="E351" s="222" t="s">
        <v>22</v>
      </c>
      <c r="F351" s="223" t="s">
        <v>546</v>
      </c>
      <c r="G351" s="221"/>
      <c r="H351" s="224">
        <v>14</v>
      </c>
      <c r="I351" s="225"/>
      <c r="J351" s="221"/>
      <c r="K351" s="221"/>
      <c r="L351" s="226"/>
      <c r="M351" s="227"/>
      <c r="N351" s="228"/>
      <c r="O351" s="228"/>
      <c r="P351" s="228"/>
      <c r="Q351" s="228"/>
      <c r="R351" s="228"/>
      <c r="S351" s="228"/>
      <c r="T351" s="229"/>
      <c r="AT351" s="230" t="s">
        <v>190</v>
      </c>
      <c r="AU351" s="230" t="s">
        <v>82</v>
      </c>
      <c r="AV351" s="12" t="s">
        <v>82</v>
      </c>
      <c r="AW351" s="12" t="s">
        <v>37</v>
      </c>
      <c r="AX351" s="12" t="s">
        <v>73</v>
      </c>
      <c r="AY351" s="230" t="s">
        <v>180</v>
      </c>
    </row>
    <row r="352" spans="2:65" s="13" customFormat="1" ht="13.5">
      <c r="B352" s="231"/>
      <c r="C352" s="232"/>
      <c r="D352" s="233" t="s">
        <v>190</v>
      </c>
      <c r="E352" s="234" t="s">
        <v>110</v>
      </c>
      <c r="F352" s="235" t="s">
        <v>195</v>
      </c>
      <c r="G352" s="232"/>
      <c r="H352" s="236">
        <v>19.850000000000001</v>
      </c>
      <c r="I352" s="237"/>
      <c r="J352" s="232"/>
      <c r="K352" s="232"/>
      <c r="L352" s="238"/>
      <c r="M352" s="239"/>
      <c r="N352" s="240"/>
      <c r="O352" s="240"/>
      <c r="P352" s="240"/>
      <c r="Q352" s="240"/>
      <c r="R352" s="240"/>
      <c r="S352" s="240"/>
      <c r="T352" s="241"/>
      <c r="AT352" s="242" t="s">
        <v>190</v>
      </c>
      <c r="AU352" s="242" t="s">
        <v>82</v>
      </c>
      <c r="AV352" s="13" t="s">
        <v>186</v>
      </c>
      <c r="AW352" s="13" t="s">
        <v>37</v>
      </c>
      <c r="AX352" s="13" t="s">
        <v>24</v>
      </c>
      <c r="AY352" s="242" t="s">
        <v>180</v>
      </c>
    </row>
    <row r="353" spans="2:65" s="1" customFormat="1" ht="22.5" customHeight="1">
      <c r="B353" s="40"/>
      <c r="C353" s="249" t="s">
        <v>547</v>
      </c>
      <c r="D353" s="249" t="s">
        <v>317</v>
      </c>
      <c r="E353" s="250" t="s">
        <v>548</v>
      </c>
      <c r="F353" s="251" t="s">
        <v>549</v>
      </c>
      <c r="G353" s="252" t="s">
        <v>214</v>
      </c>
      <c r="H353" s="253">
        <v>21.696000000000002</v>
      </c>
      <c r="I353" s="254"/>
      <c r="J353" s="255">
        <f>ROUND(I353*H353,2)</f>
        <v>0</v>
      </c>
      <c r="K353" s="251" t="s">
        <v>22</v>
      </c>
      <c r="L353" s="256"/>
      <c r="M353" s="257" t="s">
        <v>22</v>
      </c>
      <c r="N353" s="258" t="s">
        <v>44</v>
      </c>
      <c r="O353" s="41"/>
      <c r="P353" s="203">
        <f>O353*H353</f>
        <v>0</v>
      </c>
      <c r="Q353" s="203">
        <v>0</v>
      </c>
      <c r="R353" s="203">
        <f>Q353*H353</f>
        <v>0</v>
      </c>
      <c r="S353" s="203">
        <v>0</v>
      </c>
      <c r="T353" s="204">
        <f>S353*H353</f>
        <v>0</v>
      </c>
      <c r="AR353" s="23" t="s">
        <v>260</v>
      </c>
      <c r="AT353" s="23" t="s">
        <v>317</v>
      </c>
      <c r="AU353" s="23" t="s">
        <v>82</v>
      </c>
      <c r="AY353" s="23" t="s">
        <v>180</v>
      </c>
      <c r="BE353" s="205">
        <f>IF(N353="základní",J353,0)</f>
        <v>0</v>
      </c>
      <c r="BF353" s="205">
        <f>IF(N353="snížená",J353,0)</f>
        <v>0</v>
      </c>
      <c r="BG353" s="205">
        <f>IF(N353="zákl. přenesená",J353,0)</f>
        <v>0</v>
      </c>
      <c r="BH353" s="205">
        <f>IF(N353="sníž. přenesená",J353,0)</f>
        <v>0</v>
      </c>
      <c r="BI353" s="205">
        <f>IF(N353="nulová",J353,0)</f>
        <v>0</v>
      </c>
      <c r="BJ353" s="23" t="s">
        <v>24</v>
      </c>
      <c r="BK353" s="205">
        <f>ROUND(I353*H353,2)</f>
        <v>0</v>
      </c>
      <c r="BL353" s="23" t="s">
        <v>186</v>
      </c>
      <c r="BM353" s="23" t="s">
        <v>550</v>
      </c>
    </row>
    <row r="354" spans="2:65" s="1" customFormat="1" ht="31.5" customHeight="1">
      <c r="B354" s="40"/>
      <c r="C354" s="194" t="s">
        <v>551</v>
      </c>
      <c r="D354" s="194" t="s">
        <v>182</v>
      </c>
      <c r="E354" s="195" t="s">
        <v>552</v>
      </c>
      <c r="F354" s="196" t="s">
        <v>553</v>
      </c>
      <c r="G354" s="197" t="s">
        <v>554</v>
      </c>
      <c r="H354" s="198">
        <v>7</v>
      </c>
      <c r="I354" s="199"/>
      <c r="J354" s="200">
        <f>ROUND(I354*H354,2)</f>
        <v>0</v>
      </c>
      <c r="K354" s="196" t="s">
        <v>22</v>
      </c>
      <c r="L354" s="60"/>
      <c r="M354" s="201" t="s">
        <v>22</v>
      </c>
      <c r="N354" s="202" t="s">
        <v>44</v>
      </c>
      <c r="O354" s="41"/>
      <c r="P354" s="203">
        <f>O354*H354</f>
        <v>0</v>
      </c>
      <c r="Q354" s="203">
        <v>1.0000000000000001E-5</v>
      </c>
      <c r="R354" s="203">
        <f>Q354*H354</f>
        <v>7.0000000000000007E-5</v>
      </c>
      <c r="S354" s="203">
        <v>0</v>
      </c>
      <c r="T354" s="204">
        <f>S354*H354</f>
        <v>0</v>
      </c>
      <c r="AR354" s="23" t="s">
        <v>186</v>
      </c>
      <c r="AT354" s="23" t="s">
        <v>182</v>
      </c>
      <c r="AU354" s="23" t="s">
        <v>82</v>
      </c>
      <c r="AY354" s="23" t="s">
        <v>180</v>
      </c>
      <c r="BE354" s="205">
        <f>IF(N354="základní",J354,0)</f>
        <v>0</v>
      </c>
      <c r="BF354" s="205">
        <f>IF(N354="snížená",J354,0)</f>
        <v>0</v>
      </c>
      <c r="BG354" s="205">
        <f>IF(N354="zákl. přenesená",J354,0)</f>
        <v>0</v>
      </c>
      <c r="BH354" s="205">
        <f>IF(N354="sníž. přenesená",J354,0)</f>
        <v>0</v>
      </c>
      <c r="BI354" s="205">
        <f>IF(N354="nulová",J354,0)</f>
        <v>0</v>
      </c>
      <c r="BJ354" s="23" t="s">
        <v>24</v>
      </c>
      <c r="BK354" s="205">
        <f>ROUND(I354*H354,2)</f>
        <v>0</v>
      </c>
      <c r="BL354" s="23" t="s">
        <v>186</v>
      </c>
      <c r="BM354" s="23" t="s">
        <v>555</v>
      </c>
    </row>
    <row r="355" spans="2:65" s="12" customFormat="1" ht="13.5">
      <c r="B355" s="220"/>
      <c r="C355" s="221"/>
      <c r="D355" s="206" t="s">
        <v>190</v>
      </c>
      <c r="E355" s="222" t="s">
        <v>22</v>
      </c>
      <c r="F355" s="223" t="s">
        <v>556</v>
      </c>
      <c r="G355" s="221"/>
      <c r="H355" s="224">
        <v>7</v>
      </c>
      <c r="I355" s="225"/>
      <c r="J355" s="221"/>
      <c r="K355" s="221"/>
      <c r="L355" s="226"/>
      <c r="M355" s="227"/>
      <c r="N355" s="228"/>
      <c r="O355" s="228"/>
      <c r="P355" s="228"/>
      <c r="Q355" s="228"/>
      <c r="R355" s="228"/>
      <c r="S355" s="228"/>
      <c r="T355" s="229"/>
      <c r="AT355" s="230" t="s">
        <v>190</v>
      </c>
      <c r="AU355" s="230" t="s">
        <v>82</v>
      </c>
      <c r="AV355" s="12" t="s">
        <v>82</v>
      </c>
      <c r="AW355" s="12" t="s">
        <v>37</v>
      </c>
      <c r="AX355" s="12" t="s">
        <v>73</v>
      </c>
      <c r="AY355" s="230" t="s">
        <v>180</v>
      </c>
    </row>
    <row r="356" spans="2:65" s="12" customFormat="1" ht="13.5">
      <c r="B356" s="220"/>
      <c r="C356" s="221"/>
      <c r="D356" s="206" t="s">
        <v>190</v>
      </c>
      <c r="E356" s="222" t="s">
        <v>22</v>
      </c>
      <c r="F356" s="223" t="s">
        <v>22</v>
      </c>
      <c r="G356" s="221"/>
      <c r="H356" s="224">
        <v>0</v>
      </c>
      <c r="I356" s="225"/>
      <c r="J356" s="221"/>
      <c r="K356" s="221"/>
      <c r="L356" s="226"/>
      <c r="M356" s="227"/>
      <c r="N356" s="228"/>
      <c r="O356" s="228"/>
      <c r="P356" s="228"/>
      <c r="Q356" s="228"/>
      <c r="R356" s="228"/>
      <c r="S356" s="228"/>
      <c r="T356" s="229"/>
      <c r="AT356" s="230" t="s">
        <v>190</v>
      </c>
      <c r="AU356" s="230" t="s">
        <v>82</v>
      </c>
      <c r="AV356" s="12" t="s">
        <v>82</v>
      </c>
      <c r="AW356" s="12" t="s">
        <v>37</v>
      </c>
      <c r="AX356" s="12" t="s">
        <v>73</v>
      </c>
      <c r="AY356" s="230" t="s">
        <v>180</v>
      </c>
    </row>
    <row r="357" spans="2:65" s="13" customFormat="1" ht="13.5">
      <c r="B357" s="231"/>
      <c r="C357" s="232"/>
      <c r="D357" s="233" t="s">
        <v>190</v>
      </c>
      <c r="E357" s="234" t="s">
        <v>557</v>
      </c>
      <c r="F357" s="235" t="s">
        <v>195</v>
      </c>
      <c r="G357" s="232"/>
      <c r="H357" s="236">
        <v>7</v>
      </c>
      <c r="I357" s="237"/>
      <c r="J357" s="232"/>
      <c r="K357" s="232"/>
      <c r="L357" s="238"/>
      <c r="M357" s="239"/>
      <c r="N357" s="240"/>
      <c r="O357" s="240"/>
      <c r="P357" s="240"/>
      <c r="Q357" s="240"/>
      <c r="R357" s="240"/>
      <c r="S357" s="240"/>
      <c r="T357" s="241"/>
      <c r="AT357" s="242" t="s">
        <v>190</v>
      </c>
      <c r="AU357" s="242" t="s">
        <v>82</v>
      </c>
      <c r="AV357" s="13" t="s">
        <v>186</v>
      </c>
      <c r="AW357" s="13" t="s">
        <v>37</v>
      </c>
      <c r="AX357" s="13" t="s">
        <v>24</v>
      </c>
      <c r="AY357" s="242" t="s">
        <v>180</v>
      </c>
    </row>
    <row r="358" spans="2:65" s="1" customFormat="1" ht="22.5" customHeight="1">
      <c r="B358" s="40"/>
      <c r="C358" s="249" t="s">
        <v>558</v>
      </c>
      <c r="D358" s="249" t="s">
        <v>317</v>
      </c>
      <c r="E358" s="250" t="s">
        <v>559</v>
      </c>
      <c r="F358" s="251" t="s">
        <v>560</v>
      </c>
      <c r="G358" s="252" t="s">
        <v>554</v>
      </c>
      <c r="H358" s="253">
        <v>7</v>
      </c>
      <c r="I358" s="254"/>
      <c r="J358" s="255">
        <f>ROUND(I358*H358,2)</f>
        <v>0</v>
      </c>
      <c r="K358" s="251" t="s">
        <v>22</v>
      </c>
      <c r="L358" s="256"/>
      <c r="M358" s="257" t="s">
        <v>22</v>
      </c>
      <c r="N358" s="258" t="s">
        <v>44</v>
      </c>
      <c r="O358" s="41"/>
      <c r="P358" s="203">
        <f>O358*H358</f>
        <v>0</v>
      </c>
      <c r="Q358" s="203">
        <v>9.2000000000000003E-4</v>
      </c>
      <c r="R358" s="203">
        <f>Q358*H358</f>
        <v>6.4400000000000004E-3</v>
      </c>
      <c r="S358" s="203">
        <v>0</v>
      </c>
      <c r="T358" s="204">
        <f>S358*H358</f>
        <v>0</v>
      </c>
      <c r="AR358" s="23" t="s">
        <v>260</v>
      </c>
      <c r="AT358" s="23" t="s">
        <v>317</v>
      </c>
      <c r="AU358" s="23" t="s">
        <v>82</v>
      </c>
      <c r="AY358" s="23" t="s">
        <v>180</v>
      </c>
      <c r="BE358" s="205">
        <f>IF(N358="základní",J358,0)</f>
        <v>0</v>
      </c>
      <c r="BF358" s="205">
        <f>IF(N358="snížená",J358,0)</f>
        <v>0</v>
      </c>
      <c r="BG358" s="205">
        <f>IF(N358="zákl. přenesená",J358,0)</f>
        <v>0</v>
      </c>
      <c r="BH358" s="205">
        <f>IF(N358="sníž. přenesená",J358,0)</f>
        <v>0</v>
      </c>
      <c r="BI358" s="205">
        <f>IF(N358="nulová",J358,0)</f>
        <v>0</v>
      </c>
      <c r="BJ358" s="23" t="s">
        <v>24</v>
      </c>
      <c r="BK358" s="205">
        <f>ROUND(I358*H358,2)</f>
        <v>0</v>
      </c>
      <c r="BL358" s="23" t="s">
        <v>186</v>
      </c>
      <c r="BM358" s="23" t="s">
        <v>561</v>
      </c>
    </row>
    <row r="359" spans="2:65" s="1" customFormat="1" ht="22.5" customHeight="1">
      <c r="B359" s="40"/>
      <c r="C359" s="194" t="s">
        <v>562</v>
      </c>
      <c r="D359" s="194" t="s">
        <v>182</v>
      </c>
      <c r="E359" s="195" t="s">
        <v>563</v>
      </c>
      <c r="F359" s="196" t="s">
        <v>564</v>
      </c>
      <c r="G359" s="197" t="s">
        <v>554</v>
      </c>
      <c r="H359" s="198">
        <v>7</v>
      </c>
      <c r="I359" s="199"/>
      <c r="J359" s="200">
        <f>ROUND(I359*H359,2)</f>
        <v>0</v>
      </c>
      <c r="K359" s="196" t="s">
        <v>22</v>
      </c>
      <c r="L359" s="60"/>
      <c r="M359" s="201" t="s">
        <v>22</v>
      </c>
      <c r="N359" s="202" t="s">
        <v>44</v>
      </c>
      <c r="O359" s="41"/>
      <c r="P359" s="203">
        <f>O359*H359</f>
        <v>0</v>
      </c>
      <c r="Q359" s="203">
        <v>0.34089999999999998</v>
      </c>
      <c r="R359" s="203">
        <f>Q359*H359</f>
        <v>2.3862999999999999</v>
      </c>
      <c r="S359" s="203">
        <v>0</v>
      </c>
      <c r="T359" s="204">
        <f>S359*H359</f>
        <v>0</v>
      </c>
      <c r="AR359" s="23" t="s">
        <v>186</v>
      </c>
      <c r="AT359" s="23" t="s">
        <v>182</v>
      </c>
      <c r="AU359" s="23" t="s">
        <v>82</v>
      </c>
      <c r="AY359" s="23" t="s">
        <v>180</v>
      </c>
      <c r="BE359" s="205">
        <f>IF(N359="základní",J359,0)</f>
        <v>0</v>
      </c>
      <c r="BF359" s="205">
        <f>IF(N359="snížená",J359,0)</f>
        <v>0</v>
      </c>
      <c r="BG359" s="205">
        <f>IF(N359="zákl. přenesená",J359,0)</f>
        <v>0</v>
      </c>
      <c r="BH359" s="205">
        <f>IF(N359="sníž. přenesená",J359,0)</f>
        <v>0</v>
      </c>
      <c r="BI359" s="205">
        <f>IF(N359="nulová",J359,0)</f>
        <v>0</v>
      </c>
      <c r="BJ359" s="23" t="s">
        <v>24</v>
      </c>
      <c r="BK359" s="205">
        <f>ROUND(I359*H359,2)</f>
        <v>0</v>
      </c>
      <c r="BL359" s="23" t="s">
        <v>186</v>
      </c>
      <c r="BM359" s="23" t="s">
        <v>565</v>
      </c>
    </row>
    <row r="360" spans="2:65" s="11" customFormat="1" ht="13.5">
      <c r="B360" s="209"/>
      <c r="C360" s="210"/>
      <c r="D360" s="206" t="s">
        <v>190</v>
      </c>
      <c r="E360" s="211" t="s">
        <v>22</v>
      </c>
      <c r="F360" s="212" t="s">
        <v>541</v>
      </c>
      <c r="G360" s="210"/>
      <c r="H360" s="213" t="s">
        <v>22</v>
      </c>
      <c r="I360" s="214"/>
      <c r="J360" s="210"/>
      <c r="K360" s="210"/>
      <c r="L360" s="215"/>
      <c r="M360" s="216"/>
      <c r="N360" s="217"/>
      <c r="O360" s="217"/>
      <c r="P360" s="217"/>
      <c r="Q360" s="217"/>
      <c r="R360" s="217"/>
      <c r="S360" s="217"/>
      <c r="T360" s="218"/>
      <c r="AT360" s="219" t="s">
        <v>190</v>
      </c>
      <c r="AU360" s="219" t="s">
        <v>82</v>
      </c>
      <c r="AV360" s="11" t="s">
        <v>24</v>
      </c>
      <c r="AW360" s="11" t="s">
        <v>37</v>
      </c>
      <c r="AX360" s="11" t="s">
        <v>73</v>
      </c>
      <c r="AY360" s="219" t="s">
        <v>180</v>
      </c>
    </row>
    <row r="361" spans="2:65" s="12" customFormat="1" ht="13.5">
      <c r="B361" s="220"/>
      <c r="C361" s="221"/>
      <c r="D361" s="206" t="s">
        <v>190</v>
      </c>
      <c r="E361" s="222" t="s">
        <v>22</v>
      </c>
      <c r="F361" s="223" t="s">
        <v>566</v>
      </c>
      <c r="G361" s="221"/>
      <c r="H361" s="224">
        <v>3</v>
      </c>
      <c r="I361" s="225"/>
      <c r="J361" s="221"/>
      <c r="K361" s="221"/>
      <c r="L361" s="226"/>
      <c r="M361" s="227"/>
      <c r="N361" s="228"/>
      <c r="O361" s="228"/>
      <c r="P361" s="228"/>
      <c r="Q361" s="228"/>
      <c r="R361" s="228"/>
      <c r="S361" s="228"/>
      <c r="T361" s="229"/>
      <c r="AT361" s="230" t="s">
        <v>190</v>
      </c>
      <c r="AU361" s="230" t="s">
        <v>82</v>
      </c>
      <c r="AV361" s="12" t="s">
        <v>82</v>
      </c>
      <c r="AW361" s="12" t="s">
        <v>37</v>
      </c>
      <c r="AX361" s="12" t="s">
        <v>73</v>
      </c>
      <c r="AY361" s="230" t="s">
        <v>180</v>
      </c>
    </row>
    <row r="362" spans="2:65" s="11" customFormat="1" ht="13.5">
      <c r="B362" s="209"/>
      <c r="C362" s="210"/>
      <c r="D362" s="206" t="s">
        <v>190</v>
      </c>
      <c r="E362" s="211" t="s">
        <v>22</v>
      </c>
      <c r="F362" s="212" t="s">
        <v>545</v>
      </c>
      <c r="G362" s="210"/>
      <c r="H362" s="213" t="s">
        <v>22</v>
      </c>
      <c r="I362" s="214"/>
      <c r="J362" s="210"/>
      <c r="K362" s="210"/>
      <c r="L362" s="215"/>
      <c r="M362" s="216"/>
      <c r="N362" s="217"/>
      <c r="O362" s="217"/>
      <c r="P362" s="217"/>
      <c r="Q362" s="217"/>
      <c r="R362" s="217"/>
      <c r="S362" s="217"/>
      <c r="T362" s="218"/>
      <c r="AT362" s="219" t="s">
        <v>190</v>
      </c>
      <c r="AU362" s="219" t="s">
        <v>82</v>
      </c>
      <c r="AV362" s="11" t="s">
        <v>24</v>
      </c>
      <c r="AW362" s="11" t="s">
        <v>37</v>
      </c>
      <c r="AX362" s="11" t="s">
        <v>73</v>
      </c>
      <c r="AY362" s="219" t="s">
        <v>180</v>
      </c>
    </row>
    <row r="363" spans="2:65" s="12" customFormat="1" ht="13.5">
      <c r="B363" s="220"/>
      <c r="C363" s="221"/>
      <c r="D363" s="206" t="s">
        <v>190</v>
      </c>
      <c r="E363" s="222" t="s">
        <v>22</v>
      </c>
      <c r="F363" s="223" t="s">
        <v>186</v>
      </c>
      <c r="G363" s="221"/>
      <c r="H363" s="224">
        <v>4</v>
      </c>
      <c r="I363" s="225"/>
      <c r="J363" s="221"/>
      <c r="K363" s="221"/>
      <c r="L363" s="226"/>
      <c r="M363" s="227"/>
      <c r="N363" s="228"/>
      <c r="O363" s="228"/>
      <c r="P363" s="228"/>
      <c r="Q363" s="228"/>
      <c r="R363" s="228"/>
      <c r="S363" s="228"/>
      <c r="T363" s="229"/>
      <c r="AT363" s="230" t="s">
        <v>190</v>
      </c>
      <c r="AU363" s="230" t="s">
        <v>82</v>
      </c>
      <c r="AV363" s="12" t="s">
        <v>82</v>
      </c>
      <c r="AW363" s="12" t="s">
        <v>37</v>
      </c>
      <c r="AX363" s="12" t="s">
        <v>73</v>
      </c>
      <c r="AY363" s="230" t="s">
        <v>180</v>
      </c>
    </row>
    <row r="364" spans="2:65" s="13" customFormat="1" ht="13.5">
      <c r="B364" s="231"/>
      <c r="C364" s="232"/>
      <c r="D364" s="233" t="s">
        <v>190</v>
      </c>
      <c r="E364" s="234" t="s">
        <v>150</v>
      </c>
      <c r="F364" s="235" t="s">
        <v>195</v>
      </c>
      <c r="G364" s="232"/>
      <c r="H364" s="236">
        <v>7</v>
      </c>
      <c r="I364" s="237"/>
      <c r="J364" s="232"/>
      <c r="K364" s="232"/>
      <c r="L364" s="238"/>
      <c r="M364" s="239"/>
      <c r="N364" s="240"/>
      <c r="O364" s="240"/>
      <c r="P364" s="240"/>
      <c r="Q364" s="240"/>
      <c r="R364" s="240"/>
      <c r="S364" s="240"/>
      <c r="T364" s="241"/>
      <c r="AT364" s="242" t="s">
        <v>190</v>
      </c>
      <c r="AU364" s="242" t="s">
        <v>82</v>
      </c>
      <c r="AV364" s="13" t="s">
        <v>186</v>
      </c>
      <c r="AW364" s="13" t="s">
        <v>37</v>
      </c>
      <c r="AX364" s="13" t="s">
        <v>24</v>
      </c>
      <c r="AY364" s="242" t="s">
        <v>180</v>
      </c>
    </row>
    <row r="365" spans="2:65" s="1" customFormat="1" ht="22.5" customHeight="1">
      <c r="B365" s="40"/>
      <c r="C365" s="249" t="s">
        <v>567</v>
      </c>
      <c r="D365" s="249" t="s">
        <v>317</v>
      </c>
      <c r="E365" s="250" t="s">
        <v>568</v>
      </c>
      <c r="F365" s="251" t="s">
        <v>569</v>
      </c>
      <c r="G365" s="252" t="s">
        <v>22</v>
      </c>
      <c r="H365" s="253">
        <v>7</v>
      </c>
      <c r="I365" s="254"/>
      <c r="J365" s="255">
        <f>ROUND(I365*H365,2)</f>
        <v>0</v>
      </c>
      <c r="K365" s="251" t="s">
        <v>22</v>
      </c>
      <c r="L365" s="256"/>
      <c r="M365" s="257" t="s">
        <v>22</v>
      </c>
      <c r="N365" s="258" t="s">
        <v>44</v>
      </c>
      <c r="O365" s="41"/>
      <c r="P365" s="203">
        <f>O365*H365</f>
        <v>0</v>
      </c>
      <c r="Q365" s="203">
        <v>0</v>
      </c>
      <c r="R365" s="203">
        <f>Q365*H365</f>
        <v>0</v>
      </c>
      <c r="S365" s="203">
        <v>0</v>
      </c>
      <c r="T365" s="204">
        <f>S365*H365</f>
        <v>0</v>
      </c>
      <c r="AR365" s="23" t="s">
        <v>260</v>
      </c>
      <c r="AT365" s="23" t="s">
        <v>317</v>
      </c>
      <c r="AU365" s="23" t="s">
        <v>82</v>
      </c>
      <c r="AY365" s="23" t="s">
        <v>180</v>
      </c>
      <c r="BE365" s="205">
        <f>IF(N365="základní",J365,0)</f>
        <v>0</v>
      </c>
      <c r="BF365" s="205">
        <f>IF(N365="snížená",J365,0)</f>
        <v>0</v>
      </c>
      <c r="BG365" s="205">
        <f>IF(N365="zákl. přenesená",J365,0)</f>
        <v>0</v>
      </c>
      <c r="BH365" s="205">
        <f>IF(N365="sníž. přenesená",J365,0)</f>
        <v>0</v>
      </c>
      <c r="BI365" s="205">
        <f>IF(N365="nulová",J365,0)</f>
        <v>0</v>
      </c>
      <c r="BJ365" s="23" t="s">
        <v>24</v>
      </c>
      <c r="BK365" s="205">
        <f>ROUND(I365*H365,2)</f>
        <v>0</v>
      </c>
      <c r="BL365" s="23" t="s">
        <v>186</v>
      </c>
      <c r="BM365" s="23" t="s">
        <v>570</v>
      </c>
    </row>
    <row r="366" spans="2:65" s="1" customFormat="1" ht="22.5" customHeight="1">
      <c r="B366" s="40"/>
      <c r="C366" s="194" t="s">
        <v>571</v>
      </c>
      <c r="D366" s="194" t="s">
        <v>182</v>
      </c>
      <c r="E366" s="195" t="s">
        <v>572</v>
      </c>
      <c r="F366" s="196" t="s">
        <v>573</v>
      </c>
      <c r="G366" s="197" t="s">
        <v>554</v>
      </c>
      <c r="H366" s="198">
        <v>7</v>
      </c>
      <c r="I366" s="199"/>
      <c r="J366" s="200">
        <f>ROUND(I366*H366,2)</f>
        <v>0</v>
      </c>
      <c r="K366" s="196" t="s">
        <v>22</v>
      </c>
      <c r="L366" s="60"/>
      <c r="M366" s="201" t="s">
        <v>22</v>
      </c>
      <c r="N366" s="202" t="s">
        <v>44</v>
      </c>
      <c r="O366" s="41"/>
      <c r="P366" s="203">
        <f>O366*H366</f>
        <v>0</v>
      </c>
      <c r="Q366" s="203">
        <v>9.3600000000000003E-3</v>
      </c>
      <c r="R366" s="203">
        <f>Q366*H366</f>
        <v>6.5519999999999995E-2</v>
      </c>
      <c r="S366" s="203">
        <v>0</v>
      </c>
      <c r="T366" s="204">
        <f>S366*H366</f>
        <v>0</v>
      </c>
      <c r="AR366" s="23" t="s">
        <v>186</v>
      </c>
      <c r="AT366" s="23" t="s">
        <v>182</v>
      </c>
      <c r="AU366" s="23" t="s">
        <v>82</v>
      </c>
      <c r="AY366" s="23" t="s">
        <v>180</v>
      </c>
      <c r="BE366" s="205">
        <f>IF(N366="základní",J366,0)</f>
        <v>0</v>
      </c>
      <c r="BF366" s="205">
        <f>IF(N366="snížená",J366,0)</f>
        <v>0</v>
      </c>
      <c r="BG366" s="205">
        <f>IF(N366="zákl. přenesená",J366,0)</f>
        <v>0</v>
      </c>
      <c r="BH366" s="205">
        <f>IF(N366="sníž. přenesená",J366,0)</f>
        <v>0</v>
      </c>
      <c r="BI366" s="205">
        <f>IF(N366="nulová",J366,0)</f>
        <v>0</v>
      </c>
      <c r="BJ366" s="23" t="s">
        <v>24</v>
      </c>
      <c r="BK366" s="205">
        <f>ROUND(I366*H366,2)</f>
        <v>0</v>
      </c>
      <c r="BL366" s="23" t="s">
        <v>186</v>
      </c>
      <c r="BM366" s="23" t="s">
        <v>574</v>
      </c>
    </row>
    <row r="367" spans="2:65" s="12" customFormat="1" ht="13.5">
      <c r="B367" s="220"/>
      <c r="C367" s="221"/>
      <c r="D367" s="233" t="s">
        <v>190</v>
      </c>
      <c r="E367" s="243" t="s">
        <v>22</v>
      </c>
      <c r="F367" s="244" t="s">
        <v>150</v>
      </c>
      <c r="G367" s="221"/>
      <c r="H367" s="245">
        <v>7</v>
      </c>
      <c r="I367" s="225"/>
      <c r="J367" s="221"/>
      <c r="K367" s="221"/>
      <c r="L367" s="226"/>
      <c r="M367" s="227"/>
      <c r="N367" s="228"/>
      <c r="O367" s="228"/>
      <c r="P367" s="228"/>
      <c r="Q367" s="228"/>
      <c r="R367" s="228"/>
      <c r="S367" s="228"/>
      <c r="T367" s="229"/>
      <c r="AT367" s="230" t="s">
        <v>190</v>
      </c>
      <c r="AU367" s="230" t="s">
        <v>82</v>
      </c>
      <c r="AV367" s="12" t="s">
        <v>82</v>
      </c>
      <c r="AW367" s="12" t="s">
        <v>37</v>
      </c>
      <c r="AX367" s="12" t="s">
        <v>24</v>
      </c>
      <c r="AY367" s="230" t="s">
        <v>180</v>
      </c>
    </row>
    <row r="368" spans="2:65" s="1" customFormat="1" ht="22.5" customHeight="1">
      <c r="B368" s="40"/>
      <c r="C368" s="249" t="s">
        <v>575</v>
      </c>
      <c r="D368" s="249" t="s">
        <v>317</v>
      </c>
      <c r="E368" s="250" t="s">
        <v>576</v>
      </c>
      <c r="F368" s="251" t="s">
        <v>577</v>
      </c>
      <c r="G368" s="252" t="s">
        <v>554</v>
      </c>
      <c r="H368" s="253">
        <v>7</v>
      </c>
      <c r="I368" s="254"/>
      <c r="J368" s="255">
        <f>ROUND(I368*H368,2)</f>
        <v>0</v>
      </c>
      <c r="K368" s="251" t="s">
        <v>22</v>
      </c>
      <c r="L368" s="256"/>
      <c r="M368" s="257" t="s">
        <v>22</v>
      </c>
      <c r="N368" s="258" t="s">
        <v>44</v>
      </c>
      <c r="O368" s="41"/>
      <c r="P368" s="203">
        <f>O368*H368</f>
        <v>0</v>
      </c>
      <c r="Q368" s="203">
        <v>0</v>
      </c>
      <c r="R368" s="203">
        <f>Q368*H368</f>
        <v>0</v>
      </c>
      <c r="S368" s="203">
        <v>0</v>
      </c>
      <c r="T368" s="204">
        <f>S368*H368</f>
        <v>0</v>
      </c>
      <c r="AR368" s="23" t="s">
        <v>260</v>
      </c>
      <c r="AT368" s="23" t="s">
        <v>317</v>
      </c>
      <c r="AU368" s="23" t="s">
        <v>82</v>
      </c>
      <c r="AY368" s="23" t="s">
        <v>180</v>
      </c>
      <c r="BE368" s="205">
        <f>IF(N368="základní",J368,0)</f>
        <v>0</v>
      </c>
      <c r="BF368" s="205">
        <f>IF(N368="snížená",J368,0)</f>
        <v>0</v>
      </c>
      <c r="BG368" s="205">
        <f>IF(N368="zákl. přenesená",J368,0)</f>
        <v>0</v>
      </c>
      <c r="BH368" s="205">
        <f>IF(N368="sníž. přenesená",J368,0)</f>
        <v>0</v>
      </c>
      <c r="BI368" s="205">
        <f>IF(N368="nulová",J368,0)</f>
        <v>0</v>
      </c>
      <c r="BJ368" s="23" t="s">
        <v>24</v>
      </c>
      <c r="BK368" s="205">
        <f>ROUND(I368*H368,2)</f>
        <v>0</v>
      </c>
      <c r="BL368" s="23" t="s">
        <v>186</v>
      </c>
      <c r="BM368" s="23" t="s">
        <v>578</v>
      </c>
    </row>
    <row r="369" spans="2:65" s="12" customFormat="1" ht="13.5">
      <c r="B369" s="220"/>
      <c r="C369" s="221"/>
      <c r="D369" s="233" t="s">
        <v>190</v>
      </c>
      <c r="E369" s="243" t="s">
        <v>22</v>
      </c>
      <c r="F369" s="244" t="s">
        <v>150</v>
      </c>
      <c r="G369" s="221"/>
      <c r="H369" s="245">
        <v>7</v>
      </c>
      <c r="I369" s="225"/>
      <c r="J369" s="221"/>
      <c r="K369" s="221"/>
      <c r="L369" s="226"/>
      <c r="M369" s="227"/>
      <c r="N369" s="228"/>
      <c r="O369" s="228"/>
      <c r="P369" s="228"/>
      <c r="Q369" s="228"/>
      <c r="R369" s="228"/>
      <c r="S369" s="228"/>
      <c r="T369" s="229"/>
      <c r="AT369" s="230" t="s">
        <v>190</v>
      </c>
      <c r="AU369" s="230" t="s">
        <v>82</v>
      </c>
      <c r="AV369" s="12" t="s">
        <v>82</v>
      </c>
      <c r="AW369" s="12" t="s">
        <v>37</v>
      </c>
      <c r="AX369" s="12" t="s">
        <v>24</v>
      </c>
      <c r="AY369" s="230" t="s">
        <v>180</v>
      </c>
    </row>
    <row r="370" spans="2:65" s="1" customFormat="1" ht="22.5" customHeight="1">
      <c r="B370" s="40"/>
      <c r="C370" s="194" t="s">
        <v>579</v>
      </c>
      <c r="D370" s="194" t="s">
        <v>182</v>
      </c>
      <c r="E370" s="195" t="s">
        <v>580</v>
      </c>
      <c r="F370" s="196" t="s">
        <v>581</v>
      </c>
      <c r="G370" s="197" t="s">
        <v>554</v>
      </c>
      <c r="H370" s="198">
        <v>14</v>
      </c>
      <c r="I370" s="199"/>
      <c r="J370" s="200">
        <f>ROUND(I370*H370,2)</f>
        <v>0</v>
      </c>
      <c r="K370" s="196" t="s">
        <v>325</v>
      </c>
      <c r="L370" s="60"/>
      <c r="M370" s="201" t="s">
        <v>22</v>
      </c>
      <c r="N370" s="202" t="s">
        <v>44</v>
      </c>
      <c r="O370" s="41"/>
      <c r="P370" s="203">
        <f>O370*H370</f>
        <v>0</v>
      </c>
      <c r="Q370" s="203">
        <v>0.42080000000000001</v>
      </c>
      <c r="R370" s="203">
        <f>Q370*H370</f>
        <v>5.8912000000000004</v>
      </c>
      <c r="S370" s="203">
        <v>0</v>
      </c>
      <c r="T370" s="204">
        <f>S370*H370</f>
        <v>0</v>
      </c>
      <c r="AR370" s="23" t="s">
        <v>186</v>
      </c>
      <c r="AT370" s="23" t="s">
        <v>182</v>
      </c>
      <c r="AU370" s="23" t="s">
        <v>82</v>
      </c>
      <c r="AY370" s="23" t="s">
        <v>180</v>
      </c>
      <c r="BE370" s="205">
        <f>IF(N370="základní",J370,0)</f>
        <v>0</v>
      </c>
      <c r="BF370" s="205">
        <f>IF(N370="snížená",J370,0)</f>
        <v>0</v>
      </c>
      <c r="BG370" s="205">
        <f>IF(N370="zákl. přenesená",J370,0)</f>
        <v>0</v>
      </c>
      <c r="BH370" s="205">
        <f>IF(N370="sníž. přenesená",J370,0)</f>
        <v>0</v>
      </c>
      <c r="BI370" s="205">
        <f>IF(N370="nulová",J370,0)</f>
        <v>0</v>
      </c>
      <c r="BJ370" s="23" t="s">
        <v>24</v>
      </c>
      <c r="BK370" s="205">
        <f>ROUND(I370*H370,2)</f>
        <v>0</v>
      </c>
      <c r="BL370" s="23" t="s">
        <v>186</v>
      </c>
      <c r="BM370" s="23" t="s">
        <v>582</v>
      </c>
    </row>
    <row r="371" spans="2:65" s="11" customFormat="1" ht="13.5">
      <c r="B371" s="209"/>
      <c r="C371" s="210"/>
      <c r="D371" s="206" t="s">
        <v>190</v>
      </c>
      <c r="E371" s="211" t="s">
        <v>22</v>
      </c>
      <c r="F371" s="212" t="s">
        <v>583</v>
      </c>
      <c r="G371" s="210"/>
      <c r="H371" s="213" t="s">
        <v>22</v>
      </c>
      <c r="I371" s="214"/>
      <c r="J371" s="210"/>
      <c r="K371" s="210"/>
      <c r="L371" s="215"/>
      <c r="M371" s="216"/>
      <c r="N371" s="217"/>
      <c r="O371" s="217"/>
      <c r="P371" s="217"/>
      <c r="Q371" s="217"/>
      <c r="R371" s="217"/>
      <c r="S371" s="217"/>
      <c r="T371" s="218"/>
      <c r="AT371" s="219" t="s">
        <v>190</v>
      </c>
      <c r="AU371" s="219" t="s">
        <v>82</v>
      </c>
      <c r="AV371" s="11" t="s">
        <v>24</v>
      </c>
      <c r="AW371" s="11" t="s">
        <v>37</v>
      </c>
      <c r="AX371" s="11" t="s">
        <v>73</v>
      </c>
      <c r="AY371" s="219" t="s">
        <v>180</v>
      </c>
    </row>
    <row r="372" spans="2:65" s="12" customFormat="1" ht="13.5">
      <c r="B372" s="220"/>
      <c r="C372" s="221"/>
      <c r="D372" s="206" t="s">
        <v>190</v>
      </c>
      <c r="E372" s="222" t="s">
        <v>22</v>
      </c>
      <c r="F372" s="223" t="s">
        <v>302</v>
      </c>
      <c r="G372" s="221"/>
      <c r="H372" s="224">
        <v>14</v>
      </c>
      <c r="I372" s="225"/>
      <c r="J372" s="221"/>
      <c r="K372" s="221"/>
      <c r="L372" s="226"/>
      <c r="M372" s="227"/>
      <c r="N372" s="228"/>
      <c r="O372" s="228"/>
      <c r="P372" s="228"/>
      <c r="Q372" s="228"/>
      <c r="R372" s="228"/>
      <c r="S372" s="228"/>
      <c r="T372" s="229"/>
      <c r="AT372" s="230" t="s">
        <v>190</v>
      </c>
      <c r="AU372" s="230" t="s">
        <v>82</v>
      </c>
      <c r="AV372" s="12" t="s">
        <v>82</v>
      </c>
      <c r="AW372" s="12" t="s">
        <v>37</v>
      </c>
      <c r="AX372" s="12" t="s">
        <v>24</v>
      </c>
      <c r="AY372" s="230" t="s">
        <v>180</v>
      </c>
    </row>
    <row r="373" spans="2:65" s="10" customFormat="1" ht="29.85" customHeight="1">
      <c r="B373" s="177"/>
      <c r="C373" s="178"/>
      <c r="D373" s="191" t="s">
        <v>72</v>
      </c>
      <c r="E373" s="192" t="s">
        <v>265</v>
      </c>
      <c r="F373" s="192" t="s">
        <v>584</v>
      </c>
      <c r="G373" s="178"/>
      <c r="H373" s="178"/>
      <c r="I373" s="181"/>
      <c r="J373" s="193">
        <f>BK373</f>
        <v>0</v>
      </c>
      <c r="K373" s="178"/>
      <c r="L373" s="183"/>
      <c r="M373" s="184"/>
      <c r="N373" s="185"/>
      <c r="O373" s="185"/>
      <c r="P373" s="186">
        <f>SUM(P374:P458)</f>
        <v>0</v>
      </c>
      <c r="Q373" s="185"/>
      <c r="R373" s="186">
        <f>SUM(R374:R458)</f>
        <v>550.39360399999998</v>
      </c>
      <c r="S373" s="185"/>
      <c r="T373" s="187">
        <f>SUM(T374:T458)</f>
        <v>52.97</v>
      </c>
      <c r="AR373" s="188" t="s">
        <v>24</v>
      </c>
      <c r="AT373" s="189" t="s">
        <v>72</v>
      </c>
      <c r="AU373" s="189" t="s">
        <v>24</v>
      </c>
      <c r="AY373" s="188" t="s">
        <v>180</v>
      </c>
      <c r="BK373" s="190">
        <f>SUM(BK374:BK458)</f>
        <v>0</v>
      </c>
    </row>
    <row r="374" spans="2:65" s="1" customFormat="1" ht="22.5" customHeight="1">
      <c r="B374" s="40"/>
      <c r="C374" s="194" t="s">
        <v>585</v>
      </c>
      <c r="D374" s="194" t="s">
        <v>182</v>
      </c>
      <c r="E374" s="195" t="s">
        <v>586</v>
      </c>
      <c r="F374" s="196" t="s">
        <v>587</v>
      </c>
      <c r="G374" s="197" t="s">
        <v>554</v>
      </c>
      <c r="H374" s="198">
        <v>15</v>
      </c>
      <c r="I374" s="199"/>
      <c r="J374" s="200">
        <f>ROUND(I374*H374,2)</f>
        <v>0</v>
      </c>
      <c r="K374" s="196" t="s">
        <v>22</v>
      </c>
      <c r="L374" s="60"/>
      <c r="M374" s="201" t="s">
        <v>22</v>
      </c>
      <c r="N374" s="202" t="s">
        <v>44</v>
      </c>
      <c r="O374" s="41"/>
      <c r="P374" s="203">
        <f>O374*H374</f>
        <v>0</v>
      </c>
      <c r="Q374" s="203">
        <v>0.22339999999999999</v>
      </c>
      <c r="R374" s="203">
        <f>Q374*H374</f>
        <v>3.351</v>
      </c>
      <c r="S374" s="203">
        <v>0</v>
      </c>
      <c r="T374" s="204">
        <f>S374*H374</f>
        <v>0</v>
      </c>
      <c r="AR374" s="23" t="s">
        <v>186</v>
      </c>
      <c r="AT374" s="23" t="s">
        <v>182</v>
      </c>
      <c r="AU374" s="23" t="s">
        <v>82</v>
      </c>
      <c r="AY374" s="23" t="s">
        <v>180</v>
      </c>
      <c r="BE374" s="205">
        <f>IF(N374="základní",J374,0)</f>
        <v>0</v>
      </c>
      <c r="BF374" s="205">
        <f>IF(N374="snížená",J374,0)</f>
        <v>0</v>
      </c>
      <c r="BG374" s="205">
        <f>IF(N374="zákl. přenesená",J374,0)</f>
        <v>0</v>
      </c>
      <c r="BH374" s="205">
        <f>IF(N374="sníž. přenesená",J374,0)</f>
        <v>0</v>
      </c>
      <c r="BI374" s="205">
        <f>IF(N374="nulová",J374,0)</f>
        <v>0</v>
      </c>
      <c r="BJ374" s="23" t="s">
        <v>24</v>
      </c>
      <c r="BK374" s="205">
        <f>ROUND(I374*H374,2)</f>
        <v>0</v>
      </c>
      <c r="BL374" s="23" t="s">
        <v>186</v>
      </c>
      <c r="BM374" s="23" t="s">
        <v>588</v>
      </c>
    </row>
    <row r="375" spans="2:65" s="12" customFormat="1" ht="13.5">
      <c r="B375" s="220"/>
      <c r="C375" s="221"/>
      <c r="D375" s="233" t="s">
        <v>190</v>
      </c>
      <c r="E375" s="243" t="s">
        <v>22</v>
      </c>
      <c r="F375" s="244" t="s">
        <v>10</v>
      </c>
      <c r="G375" s="221"/>
      <c r="H375" s="245">
        <v>15</v>
      </c>
      <c r="I375" s="225"/>
      <c r="J375" s="221"/>
      <c r="K375" s="221"/>
      <c r="L375" s="226"/>
      <c r="M375" s="227"/>
      <c r="N375" s="228"/>
      <c r="O375" s="228"/>
      <c r="P375" s="228"/>
      <c r="Q375" s="228"/>
      <c r="R375" s="228"/>
      <c r="S375" s="228"/>
      <c r="T375" s="229"/>
      <c r="AT375" s="230" t="s">
        <v>190</v>
      </c>
      <c r="AU375" s="230" t="s">
        <v>82</v>
      </c>
      <c r="AV375" s="12" t="s">
        <v>82</v>
      </c>
      <c r="AW375" s="12" t="s">
        <v>37</v>
      </c>
      <c r="AX375" s="12" t="s">
        <v>24</v>
      </c>
      <c r="AY375" s="230" t="s">
        <v>180</v>
      </c>
    </row>
    <row r="376" spans="2:65" s="1" customFormat="1" ht="22.5" customHeight="1">
      <c r="B376" s="40"/>
      <c r="C376" s="249" t="s">
        <v>589</v>
      </c>
      <c r="D376" s="249" t="s">
        <v>317</v>
      </c>
      <c r="E376" s="250" t="s">
        <v>590</v>
      </c>
      <c r="F376" s="251" t="s">
        <v>591</v>
      </c>
      <c r="G376" s="252" t="s">
        <v>554</v>
      </c>
      <c r="H376" s="253">
        <v>13</v>
      </c>
      <c r="I376" s="254"/>
      <c r="J376" s="255">
        <f>ROUND(I376*H376,2)</f>
        <v>0</v>
      </c>
      <c r="K376" s="251" t="s">
        <v>22</v>
      </c>
      <c r="L376" s="256"/>
      <c r="M376" s="257" t="s">
        <v>22</v>
      </c>
      <c r="N376" s="258" t="s">
        <v>44</v>
      </c>
      <c r="O376" s="41"/>
      <c r="P376" s="203">
        <f>O376*H376</f>
        <v>0</v>
      </c>
      <c r="Q376" s="203">
        <v>0</v>
      </c>
      <c r="R376" s="203">
        <f>Q376*H376</f>
        <v>0</v>
      </c>
      <c r="S376" s="203">
        <v>0</v>
      </c>
      <c r="T376" s="204">
        <f>S376*H376</f>
        <v>0</v>
      </c>
      <c r="AR376" s="23" t="s">
        <v>260</v>
      </c>
      <c r="AT376" s="23" t="s">
        <v>317</v>
      </c>
      <c r="AU376" s="23" t="s">
        <v>82</v>
      </c>
      <c r="AY376" s="23" t="s">
        <v>180</v>
      </c>
      <c r="BE376" s="205">
        <f>IF(N376="základní",J376,0)</f>
        <v>0</v>
      </c>
      <c r="BF376" s="205">
        <f>IF(N376="snížená",J376,0)</f>
        <v>0</v>
      </c>
      <c r="BG376" s="205">
        <f>IF(N376="zákl. přenesená",J376,0)</f>
        <v>0</v>
      </c>
      <c r="BH376" s="205">
        <f>IF(N376="sníž. přenesená",J376,0)</f>
        <v>0</v>
      </c>
      <c r="BI376" s="205">
        <f>IF(N376="nulová",J376,0)</f>
        <v>0</v>
      </c>
      <c r="BJ376" s="23" t="s">
        <v>24</v>
      </c>
      <c r="BK376" s="205">
        <f>ROUND(I376*H376,2)</f>
        <v>0</v>
      </c>
      <c r="BL376" s="23" t="s">
        <v>186</v>
      </c>
      <c r="BM376" s="23" t="s">
        <v>592</v>
      </c>
    </row>
    <row r="377" spans="2:65" s="12" customFormat="1" ht="13.5">
      <c r="B377" s="220"/>
      <c r="C377" s="221"/>
      <c r="D377" s="233" t="s">
        <v>190</v>
      </c>
      <c r="E377" s="243" t="s">
        <v>22</v>
      </c>
      <c r="F377" s="244" t="s">
        <v>297</v>
      </c>
      <c r="G377" s="221"/>
      <c r="H377" s="245">
        <v>13</v>
      </c>
      <c r="I377" s="225"/>
      <c r="J377" s="221"/>
      <c r="K377" s="221"/>
      <c r="L377" s="226"/>
      <c r="M377" s="227"/>
      <c r="N377" s="228"/>
      <c r="O377" s="228"/>
      <c r="P377" s="228"/>
      <c r="Q377" s="228"/>
      <c r="R377" s="228"/>
      <c r="S377" s="228"/>
      <c r="T377" s="229"/>
      <c r="AT377" s="230" t="s">
        <v>190</v>
      </c>
      <c r="AU377" s="230" t="s">
        <v>82</v>
      </c>
      <c r="AV377" s="12" t="s">
        <v>82</v>
      </c>
      <c r="AW377" s="12" t="s">
        <v>37</v>
      </c>
      <c r="AX377" s="12" t="s">
        <v>24</v>
      </c>
      <c r="AY377" s="230" t="s">
        <v>180</v>
      </c>
    </row>
    <row r="378" spans="2:65" s="1" customFormat="1" ht="22.5" customHeight="1">
      <c r="B378" s="40"/>
      <c r="C378" s="249" t="s">
        <v>593</v>
      </c>
      <c r="D378" s="249" t="s">
        <v>317</v>
      </c>
      <c r="E378" s="250" t="s">
        <v>594</v>
      </c>
      <c r="F378" s="251" t="s">
        <v>595</v>
      </c>
      <c r="G378" s="252" t="s">
        <v>554</v>
      </c>
      <c r="H378" s="253">
        <v>6</v>
      </c>
      <c r="I378" s="254"/>
      <c r="J378" s="255">
        <f>ROUND(I378*H378,2)</f>
        <v>0</v>
      </c>
      <c r="K378" s="251" t="s">
        <v>22</v>
      </c>
      <c r="L378" s="256"/>
      <c r="M378" s="257" t="s">
        <v>22</v>
      </c>
      <c r="N378" s="258" t="s">
        <v>44</v>
      </c>
      <c r="O378" s="41"/>
      <c r="P378" s="203">
        <f>O378*H378</f>
        <v>0</v>
      </c>
      <c r="Q378" s="203">
        <v>3.0000000000000001E-3</v>
      </c>
      <c r="R378" s="203">
        <f>Q378*H378</f>
        <v>1.8000000000000002E-2</v>
      </c>
      <c r="S378" s="203">
        <v>0</v>
      </c>
      <c r="T378" s="204">
        <f>S378*H378</f>
        <v>0</v>
      </c>
      <c r="AR378" s="23" t="s">
        <v>260</v>
      </c>
      <c r="AT378" s="23" t="s">
        <v>317</v>
      </c>
      <c r="AU378" s="23" t="s">
        <v>82</v>
      </c>
      <c r="AY378" s="23" t="s">
        <v>180</v>
      </c>
      <c r="BE378" s="205">
        <f>IF(N378="základní",J378,0)</f>
        <v>0</v>
      </c>
      <c r="BF378" s="205">
        <f>IF(N378="snížená",J378,0)</f>
        <v>0</v>
      </c>
      <c r="BG378" s="205">
        <f>IF(N378="zákl. přenesená",J378,0)</f>
        <v>0</v>
      </c>
      <c r="BH378" s="205">
        <f>IF(N378="sníž. přenesená",J378,0)</f>
        <v>0</v>
      </c>
      <c r="BI378" s="205">
        <f>IF(N378="nulová",J378,0)</f>
        <v>0</v>
      </c>
      <c r="BJ378" s="23" t="s">
        <v>24</v>
      </c>
      <c r="BK378" s="205">
        <f>ROUND(I378*H378,2)</f>
        <v>0</v>
      </c>
      <c r="BL378" s="23" t="s">
        <v>186</v>
      </c>
      <c r="BM378" s="23" t="s">
        <v>596</v>
      </c>
    </row>
    <row r="379" spans="2:65" s="12" customFormat="1" ht="13.5">
      <c r="B379" s="220"/>
      <c r="C379" s="221"/>
      <c r="D379" s="206" t="s">
        <v>190</v>
      </c>
      <c r="E379" s="222" t="s">
        <v>22</v>
      </c>
      <c r="F379" s="223" t="s">
        <v>597</v>
      </c>
      <c r="G379" s="221"/>
      <c r="H379" s="224">
        <v>3</v>
      </c>
      <c r="I379" s="225"/>
      <c r="J379" s="221"/>
      <c r="K379" s="221"/>
      <c r="L379" s="226"/>
      <c r="M379" s="227"/>
      <c r="N379" s="228"/>
      <c r="O379" s="228"/>
      <c r="P379" s="228"/>
      <c r="Q379" s="228"/>
      <c r="R379" s="228"/>
      <c r="S379" s="228"/>
      <c r="T379" s="229"/>
      <c r="AT379" s="230" t="s">
        <v>190</v>
      </c>
      <c r="AU379" s="230" t="s">
        <v>82</v>
      </c>
      <c r="AV379" s="12" t="s">
        <v>82</v>
      </c>
      <c r="AW379" s="12" t="s">
        <v>37</v>
      </c>
      <c r="AX379" s="12" t="s">
        <v>73</v>
      </c>
      <c r="AY379" s="230" t="s">
        <v>180</v>
      </c>
    </row>
    <row r="380" spans="2:65" s="12" customFormat="1" ht="13.5">
      <c r="B380" s="220"/>
      <c r="C380" s="221"/>
      <c r="D380" s="206" t="s">
        <v>190</v>
      </c>
      <c r="E380" s="222" t="s">
        <v>22</v>
      </c>
      <c r="F380" s="223" t="s">
        <v>598</v>
      </c>
      <c r="G380" s="221"/>
      <c r="H380" s="224">
        <v>2</v>
      </c>
      <c r="I380" s="225"/>
      <c r="J380" s="221"/>
      <c r="K380" s="221"/>
      <c r="L380" s="226"/>
      <c r="M380" s="227"/>
      <c r="N380" s="228"/>
      <c r="O380" s="228"/>
      <c r="P380" s="228"/>
      <c r="Q380" s="228"/>
      <c r="R380" s="228"/>
      <c r="S380" s="228"/>
      <c r="T380" s="229"/>
      <c r="AT380" s="230" t="s">
        <v>190</v>
      </c>
      <c r="AU380" s="230" t="s">
        <v>82</v>
      </c>
      <c r="AV380" s="12" t="s">
        <v>82</v>
      </c>
      <c r="AW380" s="12" t="s">
        <v>37</v>
      </c>
      <c r="AX380" s="12" t="s">
        <v>73</v>
      </c>
      <c r="AY380" s="230" t="s">
        <v>180</v>
      </c>
    </row>
    <row r="381" spans="2:65" s="12" customFormat="1" ht="13.5">
      <c r="B381" s="220"/>
      <c r="C381" s="221"/>
      <c r="D381" s="206" t="s">
        <v>190</v>
      </c>
      <c r="E381" s="222" t="s">
        <v>22</v>
      </c>
      <c r="F381" s="223" t="s">
        <v>599</v>
      </c>
      <c r="G381" s="221"/>
      <c r="H381" s="224">
        <v>1</v>
      </c>
      <c r="I381" s="225"/>
      <c r="J381" s="221"/>
      <c r="K381" s="221"/>
      <c r="L381" s="226"/>
      <c r="M381" s="227"/>
      <c r="N381" s="228"/>
      <c r="O381" s="228"/>
      <c r="P381" s="228"/>
      <c r="Q381" s="228"/>
      <c r="R381" s="228"/>
      <c r="S381" s="228"/>
      <c r="T381" s="229"/>
      <c r="AT381" s="230" t="s">
        <v>190</v>
      </c>
      <c r="AU381" s="230" t="s">
        <v>82</v>
      </c>
      <c r="AV381" s="12" t="s">
        <v>82</v>
      </c>
      <c r="AW381" s="12" t="s">
        <v>37</v>
      </c>
      <c r="AX381" s="12" t="s">
        <v>73</v>
      </c>
      <c r="AY381" s="230" t="s">
        <v>180</v>
      </c>
    </row>
    <row r="382" spans="2:65" s="13" customFormat="1" ht="13.5">
      <c r="B382" s="231"/>
      <c r="C382" s="232"/>
      <c r="D382" s="233" t="s">
        <v>190</v>
      </c>
      <c r="E382" s="234" t="s">
        <v>22</v>
      </c>
      <c r="F382" s="235" t="s">
        <v>195</v>
      </c>
      <c r="G382" s="232"/>
      <c r="H382" s="236">
        <v>6</v>
      </c>
      <c r="I382" s="237"/>
      <c r="J382" s="232"/>
      <c r="K382" s="232"/>
      <c r="L382" s="238"/>
      <c r="M382" s="239"/>
      <c r="N382" s="240"/>
      <c r="O382" s="240"/>
      <c r="P382" s="240"/>
      <c r="Q382" s="240"/>
      <c r="R382" s="240"/>
      <c r="S382" s="240"/>
      <c r="T382" s="241"/>
      <c r="AT382" s="242" t="s">
        <v>190</v>
      </c>
      <c r="AU382" s="242" t="s">
        <v>82</v>
      </c>
      <c r="AV382" s="13" t="s">
        <v>186</v>
      </c>
      <c r="AW382" s="13" t="s">
        <v>37</v>
      </c>
      <c r="AX382" s="13" t="s">
        <v>24</v>
      </c>
      <c r="AY382" s="242" t="s">
        <v>180</v>
      </c>
    </row>
    <row r="383" spans="2:65" s="1" customFormat="1" ht="44.25" customHeight="1">
      <c r="B383" s="40"/>
      <c r="C383" s="249" t="s">
        <v>600</v>
      </c>
      <c r="D383" s="249" t="s">
        <v>317</v>
      </c>
      <c r="E383" s="250" t="s">
        <v>601</v>
      </c>
      <c r="F383" s="251" t="s">
        <v>602</v>
      </c>
      <c r="G383" s="252" t="s">
        <v>554</v>
      </c>
      <c r="H383" s="253">
        <v>1</v>
      </c>
      <c r="I383" s="254"/>
      <c r="J383" s="255">
        <f>ROUND(I383*H383,2)</f>
        <v>0</v>
      </c>
      <c r="K383" s="251" t="s">
        <v>185</v>
      </c>
      <c r="L383" s="256"/>
      <c r="M383" s="257" t="s">
        <v>22</v>
      </c>
      <c r="N383" s="258" t="s">
        <v>44</v>
      </c>
      <c r="O383" s="41"/>
      <c r="P383" s="203">
        <f>O383*H383</f>
        <v>0</v>
      </c>
      <c r="Q383" s="203">
        <v>4.0000000000000001E-3</v>
      </c>
      <c r="R383" s="203">
        <f>Q383*H383</f>
        <v>4.0000000000000001E-3</v>
      </c>
      <c r="S383" s="203">
        <v>0</v>
      </c>
      <c r="T383" s="204">
        <f>S383*H383</f>
        <v>0</v>
      </c>
      <c r="AR383" s="23" t="s">
        <v>260</v>
      </c>
      <c r="AT383" s="23" t="s">
        <v>317</v>
      </c>
      <c r="AU383" s="23" t="s">
        <v>82</v>
      </c>
      <c r="AY383" s="23" t="s">
        <v>180</v>
      </c>
      <c r="BE383" s="205">
        <f>IF(N383="základní",J383,0)</f>
        <v>0</v>
      </c>
      <c r="BF383" s="205">
        <f>IF(N383="snížená",J383,0)</f>
        <v>0</v>
      </c>
      <c r="BG383" s="205">
        <f>IF(N383="zákl. přenesená",J383,0)</f>
        <v>0</v>
      </c>
      <c r="BH383" s="205">
        <f>IF(N383="sníž. přenesená",J383,0)</f>
        <v>0</v>
      </c>
      <c r="BI383" s="205">
        <f>IF(N383="nulová",J383,0)</f>
        <v>0</v>
      </c>
      <c r="BJ383" s="23" t="s">
        <v>24</v>
      </c>
      <c r="BK383" s="205">
        <f>ROUND(I383*H383,2)</f>
        <v>0</v>
      </c>
      <c r="BL383" s="23" t="s">
        <v>186</v>
      </c>
      <c r="BM383" s="23" t="s">
        <v>603</v>
      </c>
    </row>
    <row r="384" spans="2:65" s="12" customFormat="1" ht="13.5">
      <c r="B384" s="220"/>
      <c r="C384" s="221"/>
      <c r="D384" s="233" t="s">
        <v>190</v>
      </c>
      <c r="E384" s="243" t="s">
        <v>22</v>
      </c>
      <c r="F384" s="244" t="s">
        <v>604</v>
      </c>
      <c r="G384" s="221"/>
      <c r="H384" s="245">
        <v>1</v>
      </c>
      <c r="I384" s="225"/>
      <c r="J384" s="221"/>
      <c r="K384" s="221"/>
      <c r="L384" s="226"/>
      <c r="M384" s="227"/>
      <c r="N384" s="228"/>
      <c r="O384" s="228"/>
      <c r="P384" s="228"/>
      <c r="Q384" s="228"/>
      <c r="R384" s="228"/>
      <c r="S384" s="228"/>
      <c r="T384" s="229"/>
      <c r="AT384" s="230" t="s">
        <v>190</v>
      </c>
      <c r="AU384" s="230" t="s">
        <v>82</v>
      </c>
      <c r="AV384" s="12" t="s">
        <v>82</v>
      </c>
      <c r="AW384" s="12" t="s">
        <v>37</v>
      </c>
      <c r="AX384" s="12" t="s">
        <v>24</v>
      </c>
      <c r="AY384" s="230" t="s">
        <v>180</v>
      </c>
    </row>
    <row r="385" spans="2:65" s="1" customFormat="1" ht="44.25" customHeight="1">
      <c r="B385" s="40"/>
      <c r="C385" s="249" t="s">
        <v>605</v>
      </c>
      <c r="D385" s="249" t="s">
        <v>317</v>
      </c>
      <c r="E385" s="250" t="s">
        <v>606</v>
      </c>
      <c r="F385" s="251" t="s">
        <v>607</v>
      </c>
      <c r="G385" s="252" t="s">
        <v>554</v>
      </c>
      <c r="H385" s="253">
        <v>2</v>
      </c>
      <c r="I385" s="254"/>
      <c r="J385" s="255">
        <f>ROUND(I385*H385,2)</f>
        <v>0</v>
      </c>
      <c r="K385" s="251" t="s">
        <v>185</v>
      </c>
      <c r="L385" s="256"/>
      <c r="M385" s="257" t="s">
        <v>22</v>
      </c>
      <c r="N385" s="258" t="s">
        <v>44</v>
      </c>
      <c r="O385" s="41"/>
      <c r="P385" s="203">
        <f>O385*H385</f>
        <v>0</v>
      </c>
      <c r="Q385" s="203">
        <v>4.0000000000000001E-3</v>
      </c>
      <c r="R385" s="203">
        <f>Q385*H385</f>
        <v>8.0000000000000002E-3</v>
      </c>
      <c r="S385" s="203">
        <v>0</v>
      </c>
      <c r="T385" s="204">
        <f>S385*H385</f>
        <v>0</v>
      </c>
      <c r="AR385" s="23" t="s">
        <v>260</v>
      </c>
      <c r="AT385" s="23" t="s">
        <v>317</v>
      </c>
      <c r="AU385" s="23" t="s">
        <v>82</v>
      </c>
      <c r="AY385" s="23" t="s">
        <v>180</v>
      </c>
      <c r="BE385" s="205">
        <f>IF(N385="základní",J385,0)</f>
        <v>0</v>
      </c>
      <c r="BF385" s="205">
        <f>IF(N385="snížená",J385,0)</f>
        <v>0</v>
      </c>
      <c r="BG385" s="205">
        <f>IF(N385="zákl. přenesená",J385,0)</f>
        <v>0</v>
      </c>
      <c r="BH385" s="205">
        <f>IF(N385="sníž. přenesená",J385,0)</f>
        <v>0</v>
      </c>
      <c r="BI385" s="205">
        <f>IF(N385="nulová",J385,0)</f>
        <v>0</v>
      </c>
      <c r="BJ385" s="23" t="s">
        <v>24</v>
      </c>
      <c r="BK385" s="205">
        <f>ROUND(I385*H385,2)</f>
        <v>0</v>
      </c>
      <c r="BL385" s="23" t="s">
        <v>186</v>
      </c>
      <c r="BM385" s="23" t="s">
        <v>608</v>
      </c>
    </row>
    <row r="386" spans="2:65" s="12" customFormat="1" ht="13.5">
      <c r="B386" s="220"/>
      <c r="C386" s="221"/>
      <c r="D386" s="233" t="s">
        <v>190</v>
      </c>
      <c r="E386" s="243" t="s">
        <v>22</v>
      </c>
      <c r="F386" s="244" t="s">
        <v>609</v>
      </c>
      <c r="G386" s="221"/>
      <c r="H386" s="245">
        <v>2</v>
      </c>
      <c r="I386" s="225"/>
      <c r="J386" s="221"/>
      <c r="K386" s="221"/>
      <c r="L386" s="226"/>
      <c r="M386" s="227"/>
      <c r="N386" s="228"/>
      <c r="O386" s="228"/>
      <c r="P386" s="228"/>
      <c r="Q386" s="228"/>
      <c r="R386" s="228"/>
      <c r="S386" s="228"/>
      <c r="T386" s="229"/>
      <c r="AT386" s="230" t="s">
        <v>190</v>
      </c>
      <c r="AU386" s="230" t="s">
        <v>82</v>
      </c>
      <c r="AV386" s="12" t="s">
        <v>82</v>
      </c>
      <c r="AW386" s="12" t="s">
        <v>37</v>
      </c>
      <c r="AX386" s="12" t="s">
        <v>24</v>
      </c>
      <c r="AY386" s="230" t="s">
        <v>180</v>
      </c>
    </row>
    <row r="387" spans="2:65" s="1" customFormat="1" ht="44.25" customHeight="1">
      <c r="B387" s="40"/>
      <c r="C387" s="249" t="s">
        <v>610</v>
      </c>
      <c r="D387" s="249" t="s">
        <v>317</v>
      </c>
      <c r="E387" s="250" t="s">
        <v>611</v>
      </c>
      <c r="F387" s="251" t="s">
        <v>612</v>
      </c>
      <c r="G387" s="252" t="s">
        <v>554</v>
      </c>
      <c r="H387" s="253">
        <v>4</v>
      </c>
      <c r="I387" s="254"/>
      <c r="J387" s="255">
        <f>ROUND(I387*H387,2)</f>
        <v>0</v>
      </c>
      <c r="K387" s="251" t="s">
        <v>185</v>
      </c>
      <c r="L387" s="256"/>
      <c r="M387" s="257" t="s">
        <v>22</v>
      </c>
      <c r="N387" s="258" t="s">
        <v>44</v>
      </c>
      <c r="O387" s="41"/>
      <c r="P387" s="203">
        <f>O387*H387</f>
        <v>0</v>
      </c>
      <c r="Q387" s="203">
        <v>8.0000000000000002E-3</v>
      </c>
      <c r="R387" s="203">
        <f>Q387*H387</f>
        <v>3.2000000000000001E-2</v>
      </c>
      <c r="S387" s="203">
        <v>0</v>
      </c>
      <c r="T387" s="204">
        <f>S387*H387</f>
        <v>0</v>
      </c>
      <c r="AR387" s="23" t="s">
        <v>260</v>
      </c>
      <c r="AT387" s="23" t="s">
        <v>317</v>
      </c>
      <c r="AU387" s="23" t="s">
        <v>82</v>
      </c>
      <c r="AY387" s="23" t="s">
        <v>180</v>
      </c>
      <c r="BE387" s="205">
        <f>IF(N387="základní",J387,0)</f>
        <v>0</v>
      </c>
      <c r="BF387" s="205">
        <f>IF(N387="snížená",J387,0)</f>
        <v>0</v>
      </c>
      <c r="BG387" s="205">
        <f>IF(N387="zákl. přenesená",J387,0)</f>
        <v>0</v>
      </c>
      <c r="BH387" s="205">
        <f>IF(N387="sníž. přenesená",J387,0)</f>
        <v>0</v>
      </c>
      <c r="BI387" s="205">
        <f>IF(N387="nulová",J387,0)</f>
        <v>0</v>
      </c>
      <c r="BJ387" s="23" t="s">
        <v>24</v>
      </c>
      <c r="BK387" s="205">
        <f>ROUND(I387*H387,2)</f>
        <v>0</v>
      </c>
      <c r="BL387" s="23" t="s">
        <v>186</v>
      </c>
      <c r="BM387" s="23" t="s">
        <v>613</v>
      </c>
    </row>
    <row r="388" spans="2:65" s="12" customFormat="1" ht="13.5">
      <c r="B388" s="220"/>
      <c r="C388" s="221"/>
      <c r="D388" s="206" t="s">
        <v>190</v>
      </c>
      <c r="E388" s="222" t="s">
        <v>22</v>
      </c>
      <c r="F388" s="223" t="s">
        <v>614</v>
      </c>
      <c r="G388" s="221"/>
      <c r="H388" s="224">
        <v>2</v>
      </c>
      <c r="I388" s="225"/>
      <c r="J388" s="221"/>
      <c r="K388" s="221"/>
      <c r="L388" s="226"/>
      <c r="M388" s="227"/>
      <c r="N388" s="228"/>
      <c r="O388" s="228"/>
      <c r="P388" s="228"/>
      <c r="Q388" s="228"/>
      <c r="R388" s="228"/>
      <c r="S388" s="228"/>
      <c r="T388" s="229"/>
      <c r="AT388" s="230" t="s">
        <v>190</v>
      </c>
      <c r="AU388" s="230" t="s">
        <v>82</v>
      </c>
      <c r="AV388" s="12" t="s">
        <v>82</v>
      </c>
      <c r="AW388" s="12" t="s">
        <v>37</v>
      </c>
      <c r="AX388" s="12" t="s">
        <v>73</v>
      </c>
      <c r="AY388" s="230" t="s">
        <v>180</v>
      </c>
    </row>
    <row r="389" spans="2:65" s="12" customFormat="1" ht="13.5">
      <c r="B389" s="220"/>
      <c r="C389" s="221"/>
      <c r="D389" s="206" t="s">
        <v>190</v>
      </c>
      <c r="E389" s="222" t="s">
        <v>22</v>
      </c>
      <c r="F389" s="223" t="s">
        <v>615</v>
      </c>
      <c r="G389" s="221"/>
      <c r="H389" s="224">
        <v>2</v>
      </c>
      <c r="I389" s="225"/>
      <c r="J389" s="221"/>
      <c r="K389" s="221"/>
      <c r="L389" s="226"/>
      <c r="M389" s="227"/>
      <c r="N389" s="228"/>
      <c r="O389" s="228"/>
      <c r="P389" s="228"/>
      <c r="Q389" s="228"/>
      <c r="R389" s="228"/>
      <c r="S389" s="228"/>
      <c r="T389" s="229"/>
      <c r="AT389" s="230" t="s">
        <v>190</v>
      </c>
      <c r="AU389" s="230" t="s">
        <v>82</v>
      </c>
      <c r="AV389" s="12" t="s">
        <v>82</v>
      </c>
      <c r="AW389" s="12" t="s">
        <v>37</v>
      </c>
      <c r="AX389" s="12" t="s">
        <v>73</v>
      </c>
      <c r="AY389" s="230" t="s">
        <v>180</v>
      </c>
    </row>
    <row r="390" spans="2:65" s="13" customFormat="1" ht="13.5">
      <c r="B390" s="231"/>
      <c r="C390" s="232"/>
      <c r="D390" s="233" t="s">
        <v>190</v>
      </c>
      <c r="E390" s="234" t="s">
        <v>22</v>
      </c>
      <c r="F390" s="235" t="s">
        <v>195</v>
      </c>
      <c r="G390" s="232"/>
      <c r="H390" s="236">
        <v>4</v>
      </c>
      <c r="I390" s="237"/>
      <c r="J390" s="232"/>
      <c r="K390" s="232"/>
      <c r="L390" s="238"/>
      <c r="M390" s="239"/>
      <c r="N390" s="240"/>
      <c r="O390" s="240"/>
      <c r="P390" s="240"/>
      <c r="Q390" s="240"/>
      <c r="R390" s="240"/>
      <c r="S390" s="240"/>
      <c r="T390" s="241"/>
      <c r="AT390" s="242" t="s">
        <v>190</v>
      </c>
      <c r="AU390" s="242" t="s">
        <v>82</v>
      </c>
      <c r="AV390" s="13" t="s">
        <v>186</v>
      </c>
      <c r="AW390" s="13" t="s">
        <v>37</v>
      </c>
      <c r="AX390" s="13" t="s">
        <v>24</v>
      </c>
      <c r="AY390" s="242" t="s">
        <v>180</v>
      </c>
    </row>
    <row r="391" spans="2:65" s="1" customFormat="1" ht="22.5" customHeight="1">
      <c r="B391" s="40"/>
      <c r="C391" s="249" t="s">
        <v>616</v>
      </c>
      <c r="D391" s="249" t="s">
        <v>317</v>
      </c>
      <c r="E391" s="250" t="s">
        <v>617</v>
      </c>
      <c r="F391" s="251" t="s">
        <v>618</v>
      </c>
      <c r="G391" s="252" t="s">
        <v>554</v>
      </c>
      <c r="H391" s="253">
        <v>2</v>
      </c>
      <c r="I391" s="254"/>
      <c r="J391" s="255">
        <f>ROUND(I391*H391,2)</f>
        <v>0</v>
      </c>
      <c r="K391" s="251" t="s">
        <v>22</v>
      </c>
      <c r="L391" s="256"/>
      <c r="M391" s="257" t="s">
        <v>22</v>
      </c>
      <c r="N391" s="258" t="s">
        <v>44</v>
      </c>
      <c r="O391" s="41"/>
      <c r="P391" s="203">
        <f>O391*H391</f>
        <v>0</v>
      </c>
      <c r="Q391" s="203">
        <v>4.0000000000000001E-3</v>
      </c>
      <c r="R391" s="203">
        <f>Q391*H391</f>
        <v>8.0000000000000002E-3</v>
      </c>
      <c r="S391" s="203">
        <v>0</v>
      </c>
      <c r="T391" s="204">
        <f>S391*H391</f>
        <v>0</v>
      </c>
      <c r="AR391" s="23" t="s">
        <v>260</v>
      </c>
      <c r="AT391" s="23" t="s">
        <v>317</v>
      </c>
      <c r="AU391" s="23" t="s">
        <v>82</v>
      </c>
      <c r="AY391" s="23" t="s">
        <v>180</v>
      </c>
      <c r="BE391" s="205">
        <f>IF(N391="základní",J391,0)</f>
        <v>0</v>
      </c>
      <c r="BF391" s="205">
        <f>IF(N391="snížená",J391,0)</f>
        <v>0</v>
      </c>
      <c r="BG391" s="205">
        <f>IF(N391="zákl. přenesená",J391,0)</f>
        <v>0</v>
      </c>
      <c r="BH391" s="205">
        <f>IF(N391="sníž. přenesená",J391,0)</f>
        <v>0</v>
      </c>
      <c r="BI391" s="205">
        <f>IF(N391="nulová",J391,0)</f>
        <v>0</v>
      </c>
      <c r="BJ391" s="23" t="s">
        <v>24</v>
      </c>
      <c r="BK391" s="205">
        <f>ROUND(I391*H391,2)</f>
        <v>0</v>
      </c>
      <c r="BL391" s="23" t="s">
        <v>186</v>
      </c>
      <c r="BM391" s="23" t="s">
        <v>619</v>
      </c>
    </row>
    <row r="392" spans="2:65" s="12" customFormat="1" ht="13.5">
      <c r="B392" s="220"/>
      <c r="C392" s="221"/>
      <c r="D392" s="233" t="s">
        <v>190</v>
      </c>
      <c r="E392" s="243" t="s">
        <v>22</v>
      </c>
      <c r="F392" s="244" t="s">
        <v>620</v>
      </c>
      <c r="G392" s="221"/>
      <c r="H392" s="245">
        <v>2</v>
      </c>
      <c r="I392" s="225"/>
      <c r="J392" s="221"/>
      <c r="K392" s="221"/>
      <c r="L392" s="226"/>
      <c r="M392" s="227"/>
      <c r="N392" s="228"/>
      <c r="O392" s="228"/>
      <c r="P392" s="228"/>
      <c r="Q392" s="228"/>
      <c r="R392" s="228"/>
      <c r="S392" s="228"/>
      <c r="T392" s="229"/>
      <c r="AT392" s="230" t="s">
        <v>190</v>
      </c>
      <c r="AU392" s="230" t="s">
        <v>82</v>
      </c>
      <c r="AV392" s="12" t="s">
        <v>82</v>
      </c>
      <c r="AW392" s="12" t="s">
        <v>37</v>
      </c>
      <c r="AX392" s="12" t="s">
        <v>24</v>
      </c>
      <c r="AY392" s="230" t="s">
        <v>180</v>
      </c>
    </row>
    <row r="393" spans="2:65" s="1" customFormat="1" ht="44.25" customHeight="1">
      <c r="B393" s="40"/>
      <c r="C393" s="194" t="s">
        <v>621</v>
      </c>
      <c r="D393" s="194" t="s">
        <v>182</v>
      </c>
      <c r="E393" s="195" t="s">
        <v>622</v>
      </c>
      <c r="F393" s="196" t="s">
        <v>623</v>
      </c>
      <c r="G393" s="197" t="s">
        <v>214</v>
      </c>
      <c r="H393" s="198">
        <v>1207</v>
      </c>
      <c r="I393" s="199"/>
      <c r="J393" s="200">
        <f>ROUND(I393*H393,2)</f>
        <v>0</v>
      </c>
      <c r="K393" s="196" t="s">
        <v>185</v>
      </c>
      <c r="L393" s="60"/>
      <c r="M393" s="201" t="s">
        <v>22</v>
      </c>
      <c r="N393" s="202" t="s">
        <v>44</v>
      </c>
      <c r="O393" s="41"/>
      <c r="P393" s="203">
        <f>O393*H393</f>
        <v>0</v>
      </c>
      <c r="Q393" s="203">
        <v>0.10988000000000001</v>
      </c>
      <c r="R393" s="203">
        <f>Q393*H393</f>
        <v>132.62515999999999</v>
      </c>
      <c r="S393" s="203">
        <v>0</v>
      </c>
      <c r="T393" s="204">
        <f>S393*H393</f>
        <v>0</v>
      </c>
      <c r="AR393" s="23" t="s">
        <v>186</v>
      </c>
      <c r="AT393" s="23" t="s">
        <v>182</v>
      </c>
      <c r="AU393" s="23" t="s">
        <v>82</v>
      </c>
      <c r="AY393" s="23" t="s">
        <v>180</v>
      </c>
      <c r="BE393" s="205">
        <f>IF(N393="základní",J393,0)</f>
        <v>0</v>
      </c>
      <c r="BF393" s="205">
        <f>IF(N393="snížená",J393,0)</f>
        <v>0</v>
      </c>
      <c r="BG393" s="205">
        <f>IF(N393="zákl. přenesená",J393,0)</f>
        <v>0</v>
      </c>
      <c r="BH393" s="205">
        <f>IF(N393="sníž. přenesená",J393,0)</f>
        <v>0</v>
      </c>
      <c r="BI393" s="205">
        <f>IF(N393="nulová",J393,0)</f>
        <v>0</v>
      </c>
      <c r="BJ393" s="23" t="s">
        <v>24</v>
      </c>
      <c r="BK393" s="205">
        <f>ROUND(I393*H393,2)</f>
        <v>0</v>
      </c>
      <c r="BL393" s="23" t="s">
        <v>186</v>
      </c>
      <c r="BM393" s="23" t="s">
        <v>624</v>
      </c>
    </row>
    <row r="394" spans="2:65" s="1" customFormat="1" ht="135">
      <c r="B394" s="40"/>
      <c r="C394" s="62"/>
      <c r="D394" s="206" t="s">
        <v>188</v>
      </c>
      <c r="E394" s="62"/>
      <c r="F394" s="207" t="s">
        <v>625</v>
      </c>
      <c r="G394" s="62"/>
      <c r="H394" s="62"/>
      <c r="I394" s="164"/>
      <c r="J394" s="62"/>
      <c r="K394" s="62"/>
      <c r="L394" s="60"/>
      <c r="M394" s="208"/>
      <c r="N394" s="41"/>
      <c r="O394" s="41"/>
      <c r="P394" s="41"/>
      <c r="Q394" s="41"/>
      <c r="R394" s="41"/>
      <c r="S394" s="41"/>
      <c r="T394" s="77"/>
      <c r="AT394" s="23" t="s">
        <v>188</v>
      </c>
      <c r="AU394" s="23" t="s">
        <v>82</v>
      </c>
    </row>
    <row r="395" spans="2:65" s="11" customFormat="1" ht="13.5">
      <c r="B395" s="209"/>
      <c r="C395" s="210"/>
      <c r="D395" s="206" t="s">
        <v>190</v>
      </c>
      <c r="E395" s="211" t="s">
        <v>22</v>
      </c>
      <c r="F395" s="212" t="s">
        <v>626</v>
      </c>
      <c r="G395" s="210"/>
      <c r="H395" s="213" t="s">
        <v>22</v>
      </c>
      <c r="I395" s="214"/>
      <c r="J395" s="210"/>
      <c r="K395" s="210"/>
      <c r="L395" s="215"/>
      <c r="M395" s="216"/>
      <c r="N395" s="217"/>
      <c r="O395" s="217"/>
      <c r="P395" s="217"/>
      <c r="Q395" s="217"/>
      <c r="R395" s="217"/>
      <c r="S395" s="217"/>
      <c r="T395" s="218"/>
      <c r="AT395" s="219" t="s">
        <v>190</v>
      </c>
      <c r="AU395" s="219" t="s">
        <v>82</v>
      </c>
      <c r="AV395" s="11" t="s">
        <v>24</v>
      </c>
      <c r="AW395" s="11" t="s">
        <v>37</v>
      </c>
      <c r="AX395" s="11" t="s">
        <v>73</v>
      </c>
      <c r="AY395" s="219" t="s">
        <v>180</v>
      </c>
    </row>
    <row r="396" spans="2:65" s="11" customFormat="1" ht="13.5">
      <c r="B396" s="209"/>
      <c r="C396" s="210"/>
      <c r="D396" s="206" t="s">
        <v>190</v>
      </c>
      <c r="E396" s="211" t="s">
        <v>22</v>
      </c>
      <c r="F396" s="212" t="s">
        <v>627</v>
      </c>
      <c r="G396" s="210"/>
      <c r="H396" s="213" t="s">
        <v>22</v>
      </c>
      <c r="I396" s="214"/>
      <c r="J396" s="210"/>
      <c r="K396" s="210"/>
      <c r="L396" s="215"/>
      <c r="M396" s="216"/>
      <c r="N396" s="217"/>
      <c r="O396" s="217"/>
      <c r="P396" s="217"/>
      <c r="Q396" s="217"/>
      <c r="R396" s="217"/>
      <c r="S396" s="217"/>
      <c r="T396" s="218"/>
      <c r="AT396" s="219" t="s">
        <v>190</v>
      </c>
      <c r="AU396" s="219" t="s">
        <v>82</v>
      </c>
      <c r="AV396" s="11" t="s">
        <v>24</v>
      </c>
      <c r="AW396" s="11" t="s">
        <v>37</v>
      </c>
      <c r="AX396" s="11" t="s">
        <v>73</v>
      </c>
      <c r="AY396" s="219" t="s">
        <v>180</v>
      </c>
    </row>
    <row r="397" spans="2:65" s="12" customFormat="1" ht="13.5">
      <c r="B397" s="220"/>
      <c r="C397" s="221"/>
      <c r="D397" s="233" t="s">
        <v>190</v>
      </c>
      <c r="E397" s="243" t="s">
        <v>22</v>
      </c>
      <c r="F397" s="244" t="s">
        <v>628</v>
      </c>
      <c r="G397" s="221"/>
      <c r="H397" s="245">
        <v>1207</v>
      </c>
      <c r="I397" s="225"/>
      <c r="J397" s="221"/>
      <c r="K397" s="221"/>
      <c r="L397" s="226"/>
      <c r="M397" s="227"/>
      <c r="N397" s="228"/>
      <c r="O397" s="228"/>
      <c r="P397" s="228"/>
      <c r="Q397" s="228"/>
      <c r="R397" s="228"/>
      <c r="S397" s="228"/>
      <c r="T397" s="229"/>
      <c r="AT397" s="230" t="s">
        <v>190</v>
      </c>
      <c r="AU397" s="230" t="s">
        <v>82</v>
      </c>
      <c r="AV397" s="12" t="s">
        <v>82</v>
      </c>
      <c r="AW397" s="12" t="s">
        <v>37</v>
      </c>
      <c r="AX397" s="12" t="s">
        <v>24</v>
      </c>
      <c r="AY397" s="230" t="s">
        <v>180</v>
      </c>
    </row>
    <row r="398" spans="2:65" s="1" customFormat="1" ht="31.5" customHeight="1">
      <c r="B398" s="40"/>
      <c r="C398" s="249" t="s">
        <v>629</v>
      </c>
      <c r="D398" s="249" t="s">
        <v>317</v>
      </c>
      <c r="E398" s="250" t="s">
        <v>630</v>
      </c>
      <c r="F398" s="251" t="s">
        <v>631</v>
      </c>
      <c r="G398" s="252" t="s">
        <v>144</v>
      </c>
      <c r="H398" s="253">
        <v>24.14</v>
      </c>
      <c r="I398" s="254"/>
      <c r="J398" s="255">
        <f>ROUND(I398*H398,2)</f>
        <v>0</v>
      </c>
      <c r="K398" s="251" t="s">
        <v>185</v>
      </c>
      <c r="L398" s="256"/>
      <c r="M398" s="257" t="s">
        <v>22</v>
      </c>
      <c r="N398" s="258" t="s">
        <v>44</v>
      </c>
      <c r="O398" s="41"/>
      <c r="P398" s="203">
        <f>O398*H398</f>
        <v>0</v>
      </c>
      <c r="Q398" s="203">
        <v>1</v>
      </c>
      <c r="R398" s="203">
        <f>Q398*H398</f>
        <v>24.14</v>
      </c>
      <c r="S398" s="203">
        <v>0</v>
      </c>
      <c r="T398" s="204">
        <f>S398*H398</f>
        <v>0</v>
      </c>
      <c r="AR398" s="23" t="s">
        <v>260</v>
      </c>
      <c r="AT398" s="23" t="s">
        <v>317</v>
      </c>
      <c r="AU398" s="23" t="s">
        <v>82</v>
      </c>
      <c r="AY398" s="23" t="s">
        <v>180</v>
      </c>
      <c r="BE398" s="205">
        <f>IF(N398="základní",J398,0)</f>
        <v>0</v>
      </c>
      <c r="BF398" s="205">
        <f>IF(N398="snížená",J398,0)</f>
        <v>0</v>
      </c>
      <c r="BG398" s="205">
        <f>IF(N398="zákl. přenesená",J398,0)</f>
        <v>0</v>
      </c>
      <c r="BH398" s="205">
        <f>IF(N398="sníž. přenesená",J398,0)</f>
        <v>0</v>
      </c>
      <c r="BI398" s="205">
        <f>IF(N398="nulová",J398,0)</f>
        <v>0</v>
      </c>
      <c r="BJ398" s="23" t="s">
        <v>24</v>
      </c>
      <c r="BK398" s="205">
        <f>ROUND(I398*H398,2)</f>
        <v>0</v>
      </c>
      <c r="BL398" s="23" t="s">
        <v>186</v>
      </c>
      <c r="BM398" s="23" t="s">
        <v>632</v>
      </c>
    </row>
    <row r="399" spans="2:65" s="1" customFormat="1" ht="27">
      <c r="B399" s="40"/>
      <c r="C399" s="62"/>
      <c r="D399" s="206" t="s">
        <v>467</v>
      </c>
      <c r="E399" s="62"/>
      <c r="F399" s="207" t="s">
        <v>633</v>
      </c>
      <c r="G399" s="62"/>
      <c r="H399" s="62"/>
      <c r="I399" s="164"/>
      <c r="J399" s="62"/>
      <c r="K399" s="62"/>
      <c r="L399" s="60"/>
      <c r="M399" s="208"/>
      <c r="N399" s="41"/>
      <c r="O399" s="41"/>
      <c r="P399" s="41"/>
      <c r="Q399" s="41"/>
      <c r="R399" s="41"/>
      <c r="S399" s="41"/>
      <c r="T399" s="77"/>
      <c r="AT399" s="23" t="s">
        <v>467</v>
      </c>
      <c r="AU399" s="23" t="s">
        <v>82</v>
      </c>
    </row>
    <row r="400" spans="2:65" s="12" customFormat="1" ht="13.5">
      <c r="B400" s="220"/>
      <c r="C400" s="221"/>
      <c r="D400" s="233" t="s">
        <v>190</v>
      </c>
      <c r="E400" s="243" t="s">
        <v>22</v>
      </c>
      <c r="F400" s="244" t="s">
        <v>634</v>
      </c>
      <c r="G400" s="221"/>
      <c r="H400" s="245">
        <v>24.14</v>
      </c>
      <c r="I400" s="225"/>
      <c r="J400" s="221"/>
      <c r="K400" s="221"/>
      <c r="L400" s="226"/>
      <c r="M400" s="227"/>
      <c r="N400" s="228"/>
      <c r="O400" s="228"/>
      <c r="P400" s="228"/>
      <c r="Q400" s="228"/>
      <c r="R400" s="228"/>
      <c r="S400" s="228"/>
      <c r="T400" s="229"/>
      <c r="AT400" s="230" t="s">
        <v>190</v>
      </c>
      <c r="AU400" s="230" t="s">
        <v>82</v>
      </c>
      <c r="AV400" s="12" t="s">
        <v>82</v>
      </c>
      <c r="AW400" s="12" t="s">
        <v>37</v>
      </c>
      <c r="AX400" s="12" t="s">
        <v>24</v>
      </c>
      <c r="AY400" s="230" t="s">
        <v>180</v>
      </c>
    </row>
    <row r="401" spans="2:65" s="1" customFormat="1" ht="31.5" customHeight="1">
      <c r="B401" s="40"/>
      <c r="C401" s="194" t="s">
        <v>635</v>
      </c>
      <c r="D401" s="194" t="s">
        <v>182</v>
      </c>
      <c r="E401" s="195" t="s">
        <v>636</v>
      </c>
      <c r="F401" s="196" t="s">
        <v>637</v>
      </c>
      <c r="G401" s="197" t="s">
        <v>214</v>
      </c>
      <c r="H401" s="198">
        <v>603.5</v>
      </c>
      <c r="I401" s="199"/>
      <c r="J401" s="200">
        <f>ROUND(I401*H401,2)</f>
        <v>0</v>
      </c>
      <c r="K401" s="196" t="s">
        <v>325</v>
      </c>
      <c r="L401" s="60"/>
      <c r="M401" s="201" t="s">
        <v>22</v>
      </c>
      <c r="N401" s="202" t="s">
        <v>44</v>
      </c>
      <c r="O401" s="41"/>
      <c r="P401" s="203">
        <f>O401*H401</f>
        <v>0</v>
      </c>
      <c r="Q401" s="203">
        <v>0.11519</v>
      </c>
      <c r="R401" s="203">
        <f>Q401*H401</f>
        <v>69.517165000000006</v>
      </c>
      <c r="S401" s="203">
        <v>0</v>
      </c>
      <c r="T401" s="204">
        <f>S401*H401</f>
        <v>0</v>
      </c>
      <c r="AR401" s="23" t="s">
        <v>186</v>
      </c>
      <c r="AT401" s="23" t="s">
        <v>182</v>
      </c>
      <c r="AU401" s="23" t="s">
        <v>82</v>
      </c>
      <c r="AY401" s="23" t="s">
        <v>180</v>
      </c>
      <c r="BE401" s="205">
        <f>IF(N401="základní",J401,0)</f>
        <v>0</v>
      </c>
      <c r="BF401" s="205">
        <f>IF(N401="snížená",J401,0)</f>
        <v>0</v>
      </c>
      <c r="BG401" s="205">
        <f>IF(N401="zákl. přenesená",J401,0)</f>
        <v>0</v>
      </c>
      <c r="BH401" s="205">
        <f>IF(N401="sníž. přenesená",J401,0)</f>
        <v>0</v>
      </c>
      <c r="BI401" s="205">
        <f>IF(N401="nulová",J401,0)</f>
        <v>0</v>
      </c>
      <c r="BJ401" s="23" t="s">
        <v>24</v>
      </c>
      <c r="BK401" s="205">
        <f>ROUND(I401*H401,2)</f>
        <v>0</v>
      </c>
      <c r="BL401" s="23" t="s">
        <v>186</v>
      </c>
      <c r="BM401" s="23" t="s">
        <v>638</v>
      </c>
    </row>
    <row r="402" spans="2:65" s="11" customFormat="1" ht="13.5">
      <c r="B402" s="209"/>
      <c r="C402" s="210"/>
      <c r="D402" s="206" t="s">
        <v>190</v>
      </c>
      <c r="E402" s="211" t="s">
        <v>22</v>
      </c>
      <c r="F402" s="212" t="s">
        <v>639</v>
      </c>
      <c r="G402" s="210"/>
      <c r="H402" s="213" t="s">
        <v>22</v>
      </c>
      <c r="I402" s="214"/>
      <c r="J402" s="210"/>
      <c r="K402" s="210"/>
      <c r="L402" s="215"/>
      <c r="M402" s="216"/>
      <c r="N402" s="217"/>
      <c r="O402" s="217"/>
      <c r="P402" s="217"/>
      <c r="Q402" s="217"/>
      <c r="R402" s="217"/>
      <c r="S402" s="217"/>
      <c r="T402" s="218"/>
      <c r="AT402" s="219" t="s">
        <v>190</v>
      </c>
      <c r="AU402" s="219" t="s">
        <v>82</v>
      </c>
      <c r="AV402" s="11" t="s">
        <v>24</v>
      </c>
      <c r="AW402" s="11" t="s">
        <v>37</v>
      </c>
      <c r="AX402" s="11" t="s">
        <v>73</v>
      </c>
      <c r="AY402" s="219" t="s">
        <v>180</v>
      </c>
    </row>
    <row r="403" spans="2:65" s="12" customFormat="1" ht="13.5">
      <c r="B403" s="220"/>
      <c r="C403" s="221"/>
      <c r="D403" s="206" t="s">
        <v>190</v>
      </c>
      <c r="E403" s="222" t="s">
        <v>22</v>
      </c>
      <c r="F403" s="223" t="s">
        <v>640</v>
      </c>
      <c r="G403" s="221"/>
      <c r="H403" s="224">
        <v>189</v>
      </c>
      <c r="I403" s="225"/>
      <c r="J403" s="221"/>
      <c r="K403" s="221"/>
      <c r="L403" s="226"/>
      <c r="M403" s="227"/>
      <c r="N403" s="228"/>
      <c r="O403" s="228"/>
      <c r="P403" s="228"/>
      <c r="Q403" s="228"/>
      <c r="R403" s="228"/>
      <c r="S403" s="228"/>
      <c r="T403" s="229"/>
      <c r="AT403" s="230" t="s">
        <v>190</v>
      </c>
      <c r="AU403" s="230" t="s">
        <v>82</v>
      </c>
      <c r="AV403" s="12" t="s">
        <v>82</v>
      </c>
      <c r="AW403" s="12" t="s">
        <v>37</v>
      </c>
      <c r="AX403" s="12" t="s">
        <v>73</v>
      </c>
      <c r="AY403" s="230" t="s">
        <v>180</v>
      </c>
    </row>
    <row r="404" spans="2:65" s="11" customFormat="1" ht="13.5">
      <c r="B404" s="209"/>
      <c r="C404" s="210"/>
      <c r="D404" s="206" t="s">
        <v>190</v>
      </c>
      <c r="E404" s="211" t="s">
        <v>22</v>
      </c>
      <c r="F404" s="212" t="s">
        <v>641</v>
      </c>
      <c r="G404" s="210"/>
      <c r="H404" s="213" t="s">
        <v>22</v>
      </c>
      <c r="I404" s="214"/>
      <c r="J404" s="210"/>
      <c r="K404" s="210"/>
      <c r="L404" s="215"/>
      <c r="M404" s="216"/>
      <c r="N404" s="217"/>
      <c r="O404" s="217"/>
      <c r="P404" s="217"/>
      <c r="Q404" s="217"/>
      <c r="R404" s="217"/>
      <c r="S404" s="217"/>
      <c r="T404" s="218"/>
      <c r="AT404" s="219" t="s">
        <v>190</v>
      </c>
      <c r="AU404" s="219" t="s">
        <v>82</v>
      </c>
      <c r="AV404" s="11" t="s">
        <v>24</v>
      </c>
      <c r="AW404" s="11" t="s">
        <v>37</v>
      </c>
      <c r="AX404" s="11" t="s">
        <v>73</v>
      </c>
      <c r="AY404" s="219" t="s">
        <v>180</v>
      </c>
    </row>
    <row r="405" spans="2:65" s="12" customFormat="1" ht="13.5">
      <c r="B405" s="220"/>
      <c r="C405" s="221"/>
      <c r="D405" s="206" t="s">
        <v>190</v>
      </c>
      <c r="E405" s="222" t="s">
        <v>22</v>
      </c>
      <c r="F405" s="223" t="s">
        <v>642</v>
      </c>
      <c r="G405" s="221"/>
      <c r="H405" s="224">
        <v>289</v>
      </c>
      <c r="I405" s="225"/>
      <c r="J405" s="221"/>
      <c r="K405" s="221"/>
      <c r="L405" s="226"/>
      <c r="M405" s="227"/>
      <c r="N405" s="228"/>
      <c r="O405" s="228"/>
      <c r="P405" s="228"/>
      <c r="Q405" s="228"/>
      <c r="R405" s="228"/>
      <c r="S405" s="228"/>
      <c r="T405" s="229"/>
      <c r="AT405" s="230" t="s">
        <v>190</v>
      </c>
      <c r="AU405" s="230" t="s">
        <v>82</v>
      </c>
      <c r="AV405" s="12" t="s">
        <v>82</v>
      </c>
      <c r="AW405" s="12" t="s">
        <v>37</v>
      </c>
      <c r="AX405" s="12" t="s">
        <v>73</v>
      </c>
      <c r="AY405" s="230" t="s">
        <v>180</v>
      </c>
    </row>
    <row r="406" spans="2:65" s="11" customFormat="1" ht="13.5">
      <c r="B406" s="209"/>
      <c r="C406" s="210"/>
      <c r="D406" s="206" t="s">
        <v>190</v>
      </c>
      <c r="E406" s="211" t="s">
        <v>22</v>
      </c>
      <c r="F406" s="212" t="s">
        <v>643</v>
      </c>
      <c r="G406" s="210"/>
      <c r="H406" s="213" t="s">
        <v>22</v>
      </c>
      <c r="I406" s="214"/>
      <c r="J406" s="210"/>
      <c r="K406" s="210"/>
      <c r="L406" s="215"/>
      <c r="M406" s="216"/>
      <c r="N406" s="217"/>
      <c r="O406" s="217"/>
      <c r="P406" s="217"/>
      <c r="Q406" s="217"/>
      <c r="R406" s="217"/>
      <c r="S406" s="217"/>
      <c r="T406" s="218"/>
      <c r="AT406" s="219" t="s">
        <v>190</v>
      </c>
      <c r="AU406" s="219" t="s">
        <v>82</v>
      </c>
      <c r="AV406" s="11" t="s">
        <v>24</v>
      </c>
      <c r="AW406" s="11" t="s">
        <v>37</v>
      </c>
      <c r="AX406" s="11" t="s">
        <v>73</v>
      </c>
      <c r="AY406" s="219" t="s">
        <v>180</v>
      </c>
    </row>
    <row r="407" spans="2:65" s="12" customFormat="1" ht="13.5">
      <c r="B407" s="220"/>
      <c r="C407" s="221"/>
      <c r="D407" s="206" t="s">
        <v>190</v>
      </c>
      <c r="E407" s="222" t="s">
        <v>22</v>
      </c>
      <c r="F407" s="223" t="s">
        <v>132</v>
      </c>
      <c r="G407" s="221"/>
      <c r="H407" s="224">
        <v>34</v>
      </c>
      <c r="I407" s="225"/>
      <c r="J407" s="221"/>
      <c r="K407" s="221"/>
      <c r="L407" s="226"/>
      <c r="M407" s="227"/>
      <c r="N407" s="228"/>
      <c r="O407" s="228"/>
      <c r="P407" s="228"/>
      <c r="Q407" s="228"/>
      <c r="R407" s="228"/>
      <c r="S407" s="228"/>
      <c r="T407" s="229"/>
      <c r="AT407" s="230" t="s">
        <v>190</v>
      </c>
      <c r="AU407" s="230" t="s">
        <v>82</v>
      </c>
      <c r="AV407" s="12" t="s">
        <v>82</v>
      </c>
      <c r="AW407" s="12" t="s">
        <v>37</v>
      </c>
      <c r="AX407" s="12" t="s">
        <v>73</v>
      </c>
      <c r="AY407" s="230" t="s">
        <v>180</v>
      </c>
    </row>
    <row r="408" spans="2:65" s="11" customFormat="1" ht="13.5">
      <c r="B408" s="209"/>
      <c r="C408" s="210"/>
      <c r="D408" s="206" t="s">
        <v>190</v>
      </c>
      <c r="E408" s="211" t="s">
        <v>22</v>
      </c>
      <c r="F408" s="212" t="s">
        <v>644</v>
      </c>
      <c r="G408" s="210"/>
      <c r="H408" s="213" t="s">
        <v>22</v>
      </c>
      <c r="I408" s="214"/>
      <c r="J408" s="210"/>
      <c r="K408" s="210"/>
      <c r="L408" s="215"/>
      <c r="M408" s="216"/>
      <c r="N408" s="217"/>
      <c r="O408" s="217"/>
      <c r="P408" s="217"/>
      <c r="Q408" s="217"/>
      <c r="R408" s="217"/>
      <c r="S408" s="217"/>
      <c r="T408" s="218"/>
      <c r="AT408" s="219" t="s">
        <v>190</v>
      </c>
      <c r="AU408" s="219" t="s">
        <v>82</v>
      </c>
      <c r="AV408" s="11" t="s">
        <v>24</v>
      </c>
      <c r="AW408" s="11" t="s">
        <v>37</v>
      </c>
      <c r="AX408" s="11" t="s">
        <v>73</v>
      </c>
      <c r="AY408" s="219" t="s">
        <v>180</v>
      </c>
    </row>
    <row r="409" spans="2:65" s="12" customFormat="1" ht="13.5">
      <c r="B409" s="220"/>
      <c r="C409" s="221"/>
      <c r="D409" s="206" t="s">
        <v>190</v>
      </c>
      <c r="E409" s="222" t="s">
        <v>22</v>
      </c>
      <c r="F409" s="223" t="s">
        <v>645</v>
      </c>
      <c r="G409" s="221"/>
      <c r="H409" s="224">
        <v>62.5</v>
      </c>
      <c r="I409" s="225"/>
      <c r="J409" s="221"/>
      <c r="K409" s="221"/>
      <c r="L409" s="226"/>
      <c r="M409" s="227"/>
      <c r="N409" s="228"/>
      <c r="O409" s="228"/>
      <c r="P409" s="228"/>
      <c r="Q409" s="228"/>
      <c r="R409" s="228"/>
      <c r="S409" s="228"/>
      <c r="T409" s="229"/>
      <c r="AT409" s="230" t="s">
        <v>190</v>
      </c>
      <c r="AU409" s="230" t="s">
        <v>82</v>
      </c>
      <c r="AV409" s="12" t="s">
        <v>82</v>
      </c>
      <c r="AW409" s="12" t="s">
        <v>37</v>
      </c>
      <c r="AX409" s="12" t="s">
        <v>73</v>
      </c>
      <c r="AY409" s="230" t="s">
        <v>180</v>
      </c>
    </row>
    <row r="410" spans="2:65" s="11" customFormat="1" ht="13.5">
      <c r="B410" s="209"/>
      <c r="C410" s="210"/>
      <c r="D410" s="206" t="s">
        <v>190</v>
      </c>
      <c r="E410" s="211" t="s">
        <v>22</v>
      </c>
      <c r="F410" s="212" t="s">
        <v>646</v>
      </c>
      <c r="G410" s="210"/>
      <c r="H410" s="213" t="s">
        <v>22</v>
      </c>
      <c r="I410" s="214"/>
      <c r="J410" s="210"/>
      <c r="K410" s="210"/>
      <c r="L410" s="215"/>
      <c r="M410" s="216"/>
      <c r="N410" s="217"/>
      <c r="O410" s="217"/>
      <c r="P410" s="217"/>
      <c r="Q410" s="217"/>
      <c r="R410" s="217"/>
      <c r="S410" s="217"/>
      <c r="T410" s="218"/>
      <c r="AT410" s="219" t="s">
        <v>190</v>
      </c>
      <c r="AU410" s="219" t="s">
        <v>82</v>
      </c>
      <c r="AV410" s="11" t="s">
        <v>24</v>
      </c>
      <c r="AW410" s="11" t="s">
        <v>37</v>
      </c>
      <c r="AX410" s="11" t="s">
        <v>73</v>
      </c>
      <c r="AY410" s="219" t="s">
        <v>180</v>
      </c>
    </row>
    <row r="411" spans="2:65" s="12" customFormat="1" ht="13.5">
      <c r="B411" s="220"/>
      <c r="C411" s="221"/>
      <c r="D411" s="206" t="s">
        <v>190</v>
      </c>
      <c r="E411" s="222" t="s">
        <v>22</v>
      </c>
      <c r="F411" s="223" t="s">
        <v>390</v>
      </c>
      <c r="G411" s="221"/>
      <c r="H411" s="224">
        <v>29</v>
      </c>
      <c r="I411" s="225"/>
      <c r="J411" s="221"/>
      <c r="K411" s="221"/>
      <c r="L411" s="226"/>
      <c r="M411" s="227"/>
      <c r="N411" s="228"/>
      <c r="O411" s="228"/>
      <c r="P411" s="228"/>
      <c r="Q411" s="228"/>
      <c r="R411" s="228"/>
      <c r="S411" s="228"/>
      <c r="T411" s="229"/>
      <c r="AT411" s="230" t="s">
        <v>190</v>
      </c>
      <c r="AU411" s="230" t="s">
        <v>82</v>
      </c>
      <c r="AV411" s="12" t="s">
        <v>82</v>
      </c>
      <c r="AW411" s="12" t="s">
        <v>37</v>
      </c>
      <c r="AX411" s="12" t="s">
        <v>73</v>
      </c>
      <c r="AY411" s="230" t="s">
        <v>180</v>
      </c>
    </row>
    <row r="412" spans="2:65" s="13" customFormat="1" ht="13.5">
      <c r="B412" s="231"/>
      <c r="C412" s="232"/>
      <c r="D412" s="233" t="s">
        <v>190</v>
      </c>
      <c r="E412" s="234" t="s">
        <v>22</v>
      </c>
      <c r="F412" s="235" t="s">
        <v>195</v>
      </c>
      <c r="G412" s="232"/>
      <c r="H412" s="236">
        <v>603.5</v>
      </c>
      <c r="I412" s="237"/>
      <c r="J412" s="232"/>
      <c r="K412" s="232"/>
      <c r="L412" s="238"/>
      <c r="M412" s="239"/>
      <c r="N412" s="240"/>
      <c r="O412" s="240"/>
      <c r="P412" s="240"/>
      <c r="Q412" s="240"/>
      <c r="R412" s="240"/>
      <c r="S412" s="240"/>
      <c r="T412" s="241"/>
      <c r="AT412" s="242" t="s">
        <v>190</v>
      </c>
      <c r="AU412" s="242" t="s">
        <v>82</v>
      </c>
      <c r="AV412" s="13" t="s">
        <v>186</v>
      </c>
      <c r="AW412" s="13" t="s">
        <v>37</v>
      </c>
      <c r="AX412" s="13" t="s">
        <v>24</v>
      </c>
      <c r="AY412" s="242" t="s">
        <v>180</v>
      </c>
    </row>
    <row r="413" spans="2:65" s="1" customFormat="1" ht="22.5" customHeight="1">
      <c r="B413" s="40"/>
      <c r="C413" s="249" t="s">
        <v>647</v>
      </c>
      <c r="D413" s="249" t="s">
        <v>317</v>
      </c>
      <c r="E413" s="250" t="s">
        <v>648</v>
      </c>
      <c r="F413" s="251" t="s">
        <v>649</v>
      </c>
      <c r="G413" s="252" t="s">
        <v>554</v>
      </c>
      <c r="H413" s="253">
        <v>615.57000000000005</v>
      </c>
      <c r="I413" s="254"/>
      <c r="J413" s="255">
        <f>ROUND(I413*H413,2)</f>
        <v>0</v>
      </c>
      <c r="K413" s="251" t="s">
        <v>185</v>
      </c>
      <c r="L413" s="256"/>
      <c r="M413" s="257" t="s">
        <v>22</v>
      </c>
      <c r="N413" s="258" t="s">
        <v>44</v>
      </c>
      <c r="O413" s="41"/>
      <c r="P413" s="203">
        <f>O413*H413</f>
        <v>0</v>
      </c>
      <c r="Q413" s="203">
        <v>8.5000000000000006E-2</v>
      </c>
      <c r="R413" s="203">
        <f>Q413*H413</f>
        <v>52.323450000000008</v>
      </c>
      <c r="S413" s="203">
        <v>0</v>
      </c>
      <c r="T413" s="204">
        <f>S413*H413</f>
        <v>0</v>
      </c>
      <c r="AR413" s="23" t="s">
        <v>260</v>
      </c>
      <c r="AT413" s="23" t="s">
        <v>317</v>
      </c>
      <c r="AU413" s="23" t="s">
        <v>82</v>
      </c>
      <c r="AY413" s="23" t="s">
        <v>180</v>
      </c>
      <c r="BE413" s="205">
        <f>IF(N413="základní",J413,0)</f>
        <v>0</v>
      </c>
      <c r="BF413" s="205">
        <f>IF(N413="snížená",J413,0)</f>
        <v>0</v>
      </c>
      <c r="BG413" s="205">
        <f>IF(N413="zákl. přenesená",J413,0)</f>
        <v>0</v>
      </c>
      <c r="BH413" s="205">
        <f>IF(N413="sníž. přenesená",J413,0)</f>
        <v>0</v>
      </c>
      <c r="BI413" s="205">
        <f>IF(N413="nulová",J413,0)</f>
        <v>0</v>
      </c>
      <c r="BJ413" s="23" t="s">
        <v>24</v>
      </c>
      <c r="BK413" s="205">
        <f>ROUND(I413*H413,2)</f>
        <v>0</v>
      </c>
      <c r="BL413" s="23" t="s">
        <v>186</v>
      </c>
      <c r="BM413" s="23" t="s">
        <v>650</v>
      </c>
    </row>
    <row r="414" spans="2:65" s="11" customFormat="1" ht="13.5">
      <c r="B414" s="209"/>
      <c r="C414" s="210"/>
      <c r="D414" s="206" t="s">
        <v>190</v>
      </c>
      <c r="E414" s="211" t="s">
        <v>22</v>
      </c>
      <c r="F414" s="212" t="s">
        <v>495</v>
      </c>
      <c r="G414" s="210"/>
      <c r="H414" s="213" t="s">
        <v>22</v>
      </c>
      <c r="I414" s="214"/>
      <c r="J414" s="210"/>
      <c r="K414" s="210"/>
      <c r="L414" s="215"/>
      <c r="M414" s="216"/>
      <c r="N414" s="217"/>
      <c r="O414" s="217"/>
      <c r="P414" s="217"/>
      <c r="Q414" s="217"/>
      <c r="R414" s="217"/>
      <c r="S414" s="217"/>
      <c r="T414" s="218"/>
      <c r="AT414" s="219" t="s">
        <v>190</v>
      </c>
      <c r="AU414" s="219" t="s">
        <v>82</v>
      </c>
      <c r="AV414" s="11" t="s">
        <v>24</v>
      </c>
      <c r="AW414" s="11" t="s">
        <v>37</v>
      </c>
      <c r="AX414" s="11" t="s">
        <v>73</v>
      </c>
      <c r="AY414" s="219" t="s">
        <v>180</v>
      </c>
    </row>
    <row r="415" spans="2:65" s="12" customFormat="1" ht="13.5">
      <c r="B415" s="220"/>
      <c r="C415" s="221"/>
      <c r="D415" s="233" t="s">
        <v>190</v>
      </c>
      <c r="E415" s="243" t="s">
        <v>22</v>
      </c>
      <c r="F415" s="244" t="s">
        <v>651</v>
      </c>
      <c r="G415" s="221"/>
      <c r="H415" s="245">
        <v>615.57000000000005</v>
      </c>
      <c r="I415" s="225"/>
      <c r="J415" s="221"/>
      <c r="K415" s="221"/>
      <c r="L415" s="226"/>
      <c r="M415" s="227"/>
      <c r="N415" s="228"/>
      <c r="O415" s="228"/>
      <c r="P415" s="228"/>
      <c r="Q415" s="228"/>
      <c r="R415" s="228"/>
      <c r="S415" s="228"/>
      <c r="T415" s="229"/>
      <c r="AT415" s="230" t="s">
        <v>190</v>
      </c>
      <c r="AU415" s="230" t="s">
        <v>82</v>
      </c>
      <c r="AV415" s="12" t="s">
        <v>82</v>
      </c>
      <c r="AW415" s="12" t="s">
        <v>37</v>
      </c>
      <c r="AX415" s="12" t="s">
        <v>24</v>
      </c>
      <c r="AY415" s="230" t="s">
        <v>180</v>
      </c>
    </row>
    <row r="416" spans="2:65" s="1" customFormat="1" ht="44.25" customHeight="1">
      <c r="B416" s="40"/>
      <c r="C416" s="194" t="s">
        <v>652</v>
      </c>
      <c r="D416" s="194" t="s">
        <v>182</v>
      </c>
      <c r="E416" s="195" t="s">
        <v>653</v>
      </c>
      <c r="F416" s="196" t="s">
        <v>654</v>
      </c>
      <c r="G416" s="197" t="s">
        <v>214</v>
      </c>
      <c r="H416" s="198">
        <v>1474.3</v>
      </c>
      <c r="I416" s="199"/>
      <c r="J416" s="200">
        <f>ROUND(I416*H416,2)</f>
        <v>0</v>
      </c>
      <c r="K416" s="196" t="s">
        <v>325</v>
      </c>
      <c r="L416" s="60"/>
      <c r="M416" s="201" t="s">
        <v>22</v>
      </c>
      <c r="N416" s="202" t="s">
        <v>44</v>
      </c>
      <c r="O416" s="41"/>
      <c r="P416" s="203">
        <f>O416*H416</f>
        <v>0</v>
      </c>
      <c r="Q416" s="203">
        <v>0.1295</v>
      </c>
      <c r="R416" s="203">
        <f>Q416*H416</f>
        <v>190.92185000000001</v>
      </c>
      <c r="S416" s="203">
        <v>0</v>
      </c>
      <c r="T416" s="204">
        <f>S416*H416</f>
        <v>0</v>
      </c>
      <c r="AR416" s="23" t="s">
        <v>186</v>
      </c>
      <c r="AT416" s="23" t="s">
        <v>182</v>
      </c>
      <c r="AU416" s="23" t="s">
        <v>82</v>
      </c>
      <c r="AY416" s="23" t="s">
        <v>180</v>
      </c>
      <c r="BE416" s="205">
        <f>IF(N416="základní",J416,0)</f>
        <v>0</v>
      </c>
      <c r="BF416" s="205">
        <f>IF(N416="snížená",J416,0)</f>
        <v>0</v>
      </c>
      <c r="BG416" s="205">
        <f>IF(N416="zákl. přenesená",J416,0)</f>
        <v>0</v>
      </c>
      <c r="BH416" s="205">
        <f>IF(N416="sníž. přenesená",J416,0)</f>
        <v>0</v>
      </c>
      <c r="BI416" s="205">
        <f>IF(N416="nulová",J416,0)</f>
        <v>0</v>
      </c>
      <c r="BJ416" s="23" t="s">
        <v>24</v>
      </c>
      <c r="BK416" s="205">
        <f>ROUND(I416*H416,2)</f>
        <v>0</v>
      </c>
      <c r="BL416" s="23" t="s">
        <v>186</v>
      </c>
      <c r="BM416" s="23" t="s">
        <v>655</v>
      </c>
    </row>
    <row r="417" spans="2:65" s="11" customFormat="1" ht="13.5">
      <c r="B417" s="209"/>
      <c r="C417" s="210"/>
      <c r="D417" s="206" t="s">
        <v>190</v>
      </c>
      <c r="E417" s="211" t="s">
        <v>22</v>
      </c>
      <c r="F417" s="212" t="s">
        <v>656</v>
      </c>
      <c r="G417" s="210"/>
      <c r="H417" s="213" t="s">
        <v>22</v>
      </c>
      <c r="I417" s="214"/>
      <c r="J417" s="210"/>
      <c r="K417" s="210"/>
      <c r="L417" s="215"/>
      <c r="M417" s="216"/>
      <c r="N417" s="217"/>
      <c r="O417" s="217"/>
      <c r="P417" s="217"/>
      <c r="Q417" s="217"/>
      <c r="R417" s="217"/>
      <c r="S417" s="217"/>
      <c r="T417" s="218"/>
      <c r="AT417" s="219" t="s">
        <v>190</v>
      </c>
      <c r="AU417" s="219" t="s">
        <v>82</v>
      </c>
      <c r="AV417" s="11" t="s">
        <v>24</v>
      </c>
      <c r="AW417" s="11" t="s">
        <v>37</v>
      </c>
      <c r="AX417" s="11" t="s">
        <v>73</v>
      </c>
      <c r="AY417" s="219" t="s">
        <v>180</v>
      </c>
    </row>
    <row r="418" spans="2:65" s="12" customFormat="1" ht="13.5">
      <c r="B418" s="220"/>
      <c r="C418" s="221"/>
      <c r="D418" s="206" t="s">
        <v>190</v>
      </c>
      <c r="E418" s="222" t="s">
        <v>22</v>
      </c>
      <c r="F418" s="223" t="s">
        <v>657</v>
      </c>
      <c r="G418" s="221"/>
      <c r="H418" s="224">
        <v>105.5</v>
      </c>
      <c r="I418" s="225"/>
      <c r="J418" s="221"/>
      <c r="K418" s="221"/>
      <c r="L418" s="226"/>
      <c r="M418" s="227"/>
      <c r="N418" s="228"/>
      <c r="O418" s="228"/>
      <c r="P418" s="228"/>
      <c r="Q418" s="228"/>
      <c r="R418" s="228"/>
      <c r="S418" s="228"/>
      <c r="T418" s="229"/>
      <c r="AT418" s="230" t="s">
        <v>190</v>
      </c>
      <c r="AU418" s="230" t="s">
        <v>82</v>
      </c>
      <c r="AV418" s="12" t="s">
        <v>82</v>
      </c>
      <c r="AW418" s="12" t="s">
        <v>37</v>
      </c>
      <c r="AX418" s="12" t="s">
        <v>73</v>
      </c>
      <c r="AY418" s="230" t="s">
        <v>180</v>
      </c>
    </row>
    <row r="419" spans="2:65" s="12" customFormat="1" ht="13.5">
      <c r="B419" s="220"/>
      <c r="C419" s="221"/>
      <c r="D419" s="206" t="s">
        <v>190</v>
      </c>
      <c r="E419" s="222" t="s">
        <v>22</v>
      </c>
      <c r="F419" s="223" t="s">
        <v>658</v>
      </c>
      <c r="G419" s="221"/>
      <c r="H419" s="224">
        <v>61.3</v>
      </c>
      <c r="I419" s="225"/>
      <c r="J419" s="221"/>
      <c r="K419" s="221"/>
      <c r="L419" s="226"/>
      <c r="M419" s="227"/>
      <c r="N419" s="228"/>
      <c r="O419" s="228"/>
      <c r="P419" s="228"/>
      <c r="Q419" s="228"/>
      <c r="R419" s="228"/>
      <c r="S419" s="228"/>
      <c r="T419" s="229"/>
      <c r="AT419" s="230" t="s">
        <v>190</v>
      </c>
      <c r="AU419" s="230" t="s">
        <v>82</v>
      </c>
      <c r="AV419" s="12" t="s">
        <v>82</v>
      </c>
      <c r="AW419" s="12" t="s">
        <v>37</v>
      </c>
      <c r="AX419" s="12" t="s">
        <v>73</v>
      </c>
      <c r="AY419" s="230" t="s">
        <v>180</v>
      </c>
    </row>
    <row r="420" spans="2:65" s="11" customFormat="1" ht="13.5">
      <c r="B420" s="209"/>
      <c r="C420" s="210"/>
      <c r="D420" s="206" t="s">
        <v>190</v>
      </c>
      <c r="E420" s="211" t="s">
        <v>22</v>
      </c>
      <c r="F420" s="212" t="s">
        <v>659</v>
      </c>
      <c r="G420" s="210"/>
      <c r="H420" s="213" t="s">
        <v>22</v>
      </c>
      <c r="I420" s="214"/>
      <c r="J420" s="210"/>
      <c r="K420" s="210"/>
      <c r="L420" s="215"/>
      <c r="M420" s="216"/>
      <c r="N420" s="217"/>
      <c r="O420" s="217"/>
      <c r="P420" s="217"/>
      <c r="Q420" s="217"/>
      <c r="R420" s="217"/>
      <c r="S420" s="217"/>
      <c r="T420" s="218"/>
      <c r="AT420" s="219" t="s">
        <v>190</v>
      </c>
      <c r="AU420" s="219" t="s">
        <v>82</v>
      </c>
      <c r="AV420" s="11" t="s">
        <v>24</v>
      </c>
      <c r="AW420" s="11" t="s">
        <v>37</v>
      </c>
      <c r="AX420" s="11" t="s">
        <v>73</v>
      </c>
      <c r="AY420" s="219" t="s">
        <v>180</v>
      </c>
    </row>
    <row r="421" spans="2:65" s="12" customFormat="1" ht="13.5">
      <c r="B421" s="220"/>
      <c r="C421" s="221"/>
      <c r="D421" s="206" t="s">
        <v>190</v>
      </c>
      <c r="E421" s="222" t="s">
        <v>22</v>
      </c>
      <c r="F421" s="223" t="s">
        <v>660</v>
      </c>
      <c r="G421" s="221"/>
      <c r="H421" s="224">
        <v>22.5</v>
      </c>
      <c r="I421" s="225"/>
      <c r="J421" s="221"/>
      <c r="K421" s="221"/>
      <c r="L421" s="226"/>
      <c r="M421" s="227"/>
      <c r="N421" s="228"/>
      <c r="O421" s="228"/>
      <c r="P421" s="228"/>
      <c r="Q421" s="228"/>
      <c r="R421" s="228"/>
      <c r="S421" s="228"/>
      <c r="T421" s="229"/>
      <c r="AT421" s="230" t="s">
        <v>190</v>
      </c>
      <c r="AU421" s="230" t="s">
        <v>82</v>
      </c>
      <c r="AV421" s="12" t="s">
        <v>82</v>
      </c>
      <c r="AW421" s="12" t="s">
        <v>37</v>
      </c>
      <c r="AX421" s="12" t="s">
        <v>73</v>
      </c>
      <c r="AY421" s="230" t="s">
        <v>180</v>
      </c>
    </row>
    <row r="422" spans="2:65" s="11" customFormat="1" ht="13.5">
      <c r="B422" s="209"/>
      <c r="C422" s="210"/>
      <c r="D422" s="206" t="s">
        <v>190</v>
      </c>
      <c r="E422" s="211" t="s">
        <v>22</v>
      </c>
      <c r="F422" s="212" t="s">
        <v>246</v>
      </c>
      <c r="G422" s="210"/>
      <c r="H422" s="213" t="s">
        <v>22</v>
      </c>
      <c r="I422" s="214"/>
      <c r="J422" s="210"/>
      <c r="K422" s="210"/>
      <c r="L422" s="215"/>
      <c r="M422" s="216"/>
      <c r="N422" s="217"/>
      <c r="O422" s="217"/>
      <c r="P422" s="217"/>
      <c r="Q422" s="217"/>
      <c r="R422" s="217"/>
      <c r="S422" s="217"/>
      <c r="T422" s="218"/>
      <c r="AT422" s="219" t="s">
        <v>190</v>
      </c>
      <c r="AU422" s="219" t="s">
        <v>82</v>
      </c>
      <c r="AV422" s="11" t="s">
        <v>24</v>
      </c>
      <c r="AW422" s="11" t="s">
        <v>37</v>
      </c>
      <c r="AX422" s="11" t="s">
        <v>73</v>
      </c>
      <c r="AY422" s="219" t="s">
        <v>180</v>
      </c>
    </row>
    <row r="423" spans="2:65" s="12" customFormat="1" ht="13.5">
      <c r="B423" s="220"/>
      <c r="C423" s="221"/>
      <c r="D423" s="206" t="s">
        <v>190</v>
      </c>
      <c r="E423" s="222" t="s">
        <v>22</v>
      </c>
      <c r="F423" s="223" t="s">
        <v>661</v>
      </c>
      <c r="G423" s="221"/>
      <c r="H423" s="224">
        <v>14</v>
      </c>
      <c r="I423" s="225"/>
      <c r="J423" s="221"/>
      <c r="K423" s="221"/>
      <c r="L423" s="226"/>
      <c r="M423" s="227"/>
      <c r="N423" s="228"/>
      <c r="O423" s="228"/>
      <c r="P423" s="228"/>
      <c r="Q423" s="228"/>
      <c r="R423" s="228"/>
      <c r="S423" s="228"/>
      <c r="T423" s="229"/>
      <c r="AT423" s="230" t="s">
        <v>190</v>
      </c>
      <c r="AU423" s="230" t="s">
        <v>82</v>
      </c>
      <c r="AV423" s="12" t="s">
        <v>82</v>
      </c>
      <c r="AW423" s="12" t="s">
        <v>37</v>
      </c>
      <c r="AX423" s="12" t="s">
        <v>73</v>
      </c>
      <c r="AY423" s="230" t="s">
        <v>180</v>
      </c>
    </row>
    <row r="424" spans="2:65" s="12" customFormat="1" ht="13.5">
      <c r="B424" s="220"/>
      <c r="C424" s="221"/>
      <c r="D424" s="206" t="s">
        <v>190</v>
      </c>
      <c r="E424" s="222" t="s">
        <v>22</v>
      </c>
      <c r="F424" s="223" t="s">
        <v>22</v>
      </c>
      <c r="G424" s="221"/>
      <c r="H424" s="224">
        <v>0</v>
      </c>
      <c r="I424" s="225"/>
      <c r="J424" s="221"/>
      <c r="K424" s="221"/>
      <c r="L424" s="226"/>
      <c r="M424" s="227"/>
      <c r="N424" s="228"/>
      <c r="O424" s="228"/>
      <c r="P424" s="228"/>
      <c r="Q424" s="228"/>
      <c r="R424" s="228"/>
      <c r="S424" s="228"/>
      <c r="T424" s="229"/>
      <c r="AT424" s="230" t="s">
        <v>190</v>
      </c>
      <c r="AU424" s="230" t="s">
        <v>82</v>
      </c>
      <c r="AV424" s="12" t="s">
        <v>82</v>
      </c>
      <c r="AW424" s="12" t="s">
        <v>37</v>
      </c>
      <c r="AX424" s="12" t="s">
        <v>73</v>
      </c>
      <c r="AY424" s="230" t="s">
        <v>180</v>
      </c>
    </row>
    <row r="425" spans="2:65" s="11" customFormat="1" ht="13.5">
      <c r="B425" s="209"/>
      <c r="C425" s="210"/>
      <c r="D425" s="206" t="s">
        <v>190</v>
      </c>
      <c r="E425" s="211" t="s">
        <v>22</v>
      </c>
      <c r="F425" s="212" t="s">
        <v>662</v>
      </c>
      <c r="G425" s="210"/>
      <c r="H425" s="213" t="s">
        <v>22</v>
      </c>
      <c r="I425" s="214"/>
      <c r="J425" s="210"/>
      <c r="K425" s="210"/>
      <c r="L425" s="215"/>
      <c r="M425" s="216"/>
      <c r="N425" s="217"/>
      <c r="O425" s="217"/>
      <c r="P425" s="217"/>
      <c r="Q425" s="217"/>
      <c r="R425" s="217"/>
      <c r="S425" s="217"/>
      <c r="T425" s="218"/>
      <c r="AT425" s="219" t="s">
        <v>190</v>
      </c>
      <c r="AU425" s="219" t="s">
        <v>82</v>
      </c>
      <c r="AV425" s="11" t="s">
        <v>24</v>
      </c>
      <c r="AW425" s="11" t="s">
        <v>37</v>
      </c>
      <c r="AX425" s="11" t="s">
        <v>73</v>
      </c>
      <c r="AY425" s="219" t="s">
        <v>180</v>
      </c>
    </row>
    <row r="426" spans="2:65" s="11" customFormat="1" ht="13.5">
      <c r="B426" s="209"/>
      <c r="C426" s="210"/>
      <c r="D426" s="206" t="s">
        <v>190</v>
      </c>
      <c r="E426" s="211" t="s">
        <v>22</v>
      </c>
      <c r="F426" s="212" t="s">
        <v>217</v>
      </c>
      <c r="G426" s="210"/>
      <c r="H426" s="213" t="s">
        <v>22</v>
      </c>
      <c r="I426" s="214"/>
      <c r="J426" s="210"/>
      <c r="K426" s="210"/>
      <c r="L426" s="215"/>
      <c r="M426" s="216"/>
      <c r="N426" s="217"/>
      <c r="O426" s="217"/>
      <c r="P426" s="217"/>
      <c r="Q426" s="217"/>
      <c r="R426" s="217"/>
      <c r="S426" s="217"/>
      <c r="T426" s="218"/>
      <c r="AT426" s="219" t="s">
        <v>190</v>
      </c>
      <c r="AU426" s="219" t="s">
        <v>82</v>
      </c>
      <c r="AV426" s="11" t="s">
        <v>24</v>
      </c>
      <c r="AW426" s="11" t="s">
        <v>37</v>
      </c>
      <c r="AX426" s="11" t="s">
        <v>73</v>
      </c>
      <c r="AY426" s="219" t="s">
        <v>180</v>
      </c>
    </row>
    <row r="427" spans="2:65" s="12" customFormat="1" ht="13.5">
      <c r="B427" s="220"/>
      <c r="C427" s="221"/>
      <c r="D427" s="206" t="s">
        <v>190</v>
      </c>
      <c r="E427" s="222" t="s">
        <v>22</v>
      </c>
      <c r="F427" s="223" t="s">
        <v>218</v>
      </c>
      <c r="G427" s="221"/>
      <c r="H427" s="224">
        <v>1271</v>
      </c>
      <c r="I427" s="225"/>
      <c r="J427" s="221"/>
      <c r="K427" s="221"/>
      <c r="L427" s="226"/>
      <c r="M427" s="227"/>
      <c r="N427" s="228"/>
      <c r="O427" s="228"/>
      <c r="P427" s="228"/>
      <c r="Q427" s="228"/>
      <c r="R427" s="228"/>
      <c r="S427" s="228"/>
      <c r="T427" s="229"/>
      <c r="AT427" s="230" t="s">
        <v>190</v>
      </c>
      <c r="AU427" s="230" t="s">
        <v>82</v>
      </c>
      <c r="AV427" s="12" t="s">
        <v>82</v>
      </c>
      <c r="AW427" s="12" t="s">
        <v>37</v>
      </c>
      <c r="AX427" s="12" t="s">
        <v>73</v>
      </c>
      <c r="AY427" s="230" t="s">
        <v>180</v>
      </c>
    </row>
    <row r="428" spans="2:65" s="13" customFormat="1" ht="13.5">
      <c r="B428" s="231"/>
      <c r="C428" s="232"/>
      <c r="D428" s="233" t="s">
        <v>190</v>
      </c>
      <c r="E428" s="234" t="s">
        <v>22</v>
      </c>
      <c r="F428" s="235" t="s">
        <v>195</v>
      </c>
      <c r="G428" s="232"/>
      <c r="H428" s="236">
        <v>1474.3</v>
      </c>
      <c r="I428" s="237"/>
      <c r="J428" s="232"/>
      <c r="K428" s="232"/>
      <c r="L428" s="238"/>
      <c r="M428" s="239"/>
      <c r="N428" s="240"/>
      <c r="O428" s="240"/>
      <c r="P428" s="240"/>
      <c r="Q428" s="240"/>
      <c r="R428" s="240"/>
      <c r="S428" s="240"/>
      <c r="T428" s="241"/>
      <c r="AT428" s="242" t="s">
        <v>190</v>
      </c>
      <c r="AU428" s="242" t="s">
        <v>82</v>
      </c>
      <c r="AV428" s="13" t="s">
        <v>186</v>
      </c>
      <c r="AW428" s="13" t="s">
        <v>37</v>
      </c>
      <c r="AX428" s="13" t="s">
        <v>24</v>
      </c>
      <c r="AY428" s="242" t="s">
        <v>180</v>
      </c>
    </row>
    <row r="429" spans="2:65" s="1" customFormat="1" ht="22.5" customHeight="1">
      <c r="B429" s="40"/>
      <c r="C429" s="249" t="s">
        <v>663</v>
      </c>
      <c r="D429" s="249" t="s">
        <v>317</v>
      </c>
      <c r="E429" s="250" t="s">
        <v>664</v>
      </c>
      <c r="F429" s="251" t="s">
        <v>665</v>
      </c>
      <c r="G429" s="252" t="s">
        <v>554</v>
      </c>
      <c r="H429" s="253">
        <v>1503.7860000000001</v>
      </c>
      <c r="I429" s="254"/>
      <c r="J429" s="255">
        <f>ROUND(I429*H429,2)</f>
        <v>0</v>
      </c>
      <c r="K429" s="251" t="s">
        <v>185</v>
      </c>
      <c r="L429" s="256"/>
      <c r="M429" s="257" t="s">
        <v>22</v>
      </c>
      <c r="N429" s="258" t="s">
        <v>44</v>
      </c>
      <c r="O429" s="41"/>
      <c r="P429" s="203">
        <f>O429*H429</f>
        <v>0</v>
      </c>
      <c r="Q429" s="203">
        <v>5.1499999999999997E-2</v>
      </c>
      <c r="R429" s="203">
        <f>Q429*H429</f>
        <v>77.444979000000004</v>
      </c>
      <c r="S429" s="203">
        <v>0</v>
      </c>
      <c r="T429" s="204">
        <f>S429*H429</f>
        <v>0</v>
      </c>
      <c r="AR429" s="23" t="s">
        <v>260</v>
      </c>
      <c r="AT429" s="23" t="s">
        <v>317</v>
      </c>
      <c r="AU429" s="23" t="s">
        <v>82</v>
      </c>
      <c r="AY429" s="23" t="s">
        <v>180</v>
      </c>
      <c r="BE429" s="205">
        <f>IF(N429="základní",J429,0)</f>
        <v>0</v>
      </c>
      <c r="BF429" s="205">
        <f>IF(N429="snížená",J429,0)</f>
        <v>0</v>
      </c>
      <c r="BG429" s="205">
        <f>IF(N429="zákl. přenesená",J429,0)</f>
        <v>0</v>
      </c>
      <c r="BH429" s="205">
        <f>IF(N429="sníž. přenesená",J429,0)</f>
        <v>0</v>
      </c>
      <c r="BI429" s="205">
        <f>IF(N429="nulová",J429,0)</f>
        <v>0</v>
      </c>
      <c r="BJ429" s="23" t="s">
        <v>24</v>
      </c>
      <c r="BK429" s="205">
        <f>ROUND(I429*H429,2)</f>
        <v>0</v>
      </c>
      <c r="BL429" s="23" t="s">
        <v>186</v>
      </c>
      <c r="BM429" s="23" t="s">
        <v>666</v>
      </c>
    </row>
    <row r="430" spans="2:65" s="11" customFormat="1" ht="13.5">
      <c r="B430" s="209"/>
      <c r="C430" s="210"/>
      <c r="D430" s="206" t="s">
        <v>190</v>
      </c>
      <c r="E430" s="211" t="s">
        <v>22</v>
      </c>
      <c r="F430" s="212" t="s">
        <v>667</v>
      </c>
      <c r="G430" s="210"/>
      <c r="H430" s="213" t="s">
        <v>22</v>
      </c>
      <c r="I430" s="214"/>
      <c r="J430" s="210"/>
      <c r="K430" s="210"/>
      <c r="L430" s="215"/>
      <c r="M430" s="216"/>
      <c r="N430" s="217"/>
      <c r="O430" s="217"/>
      <c r="P430" s="217"/>
      <c r="Q430" s="217"/>
      <c r="R430" s="217"/>
      <c r="S430" s="217"/>
      <c r="T430" s="218"/>
      <c r="AT430" s="219" t="s">
        <v>190</v>
      </c>
      <c r="AU430" s="219" t="s">
        <v>82</v>
      </c>
      <c r="AV430" s="11" t="s">
        <v>24</v>
      </c>
      <c r="AW430" s="11" t="s">
        <v>37</v>
      </c>
      <c r="AX430" s="11" t="s">
        <v>73</v>
      </c>
      <c r="AY430" s="219" t="s">
        <v>180</v>
      </c>
    </row>
    <row r="431" spans="2:65" s="12" customFormat="1" ht="13.5">
      <c r="B431" s="220"/>
      <c r="C431" s="221"/>
      <c r="D431" s="233" t="s">
        <v>190</v>
      </c>
      <c r="E431" s="243" t="s">
        <v>22</v>
      </c>
      <c r="F431" s="244" t="s">
        <v>668</v>
      </c>
      <c r="G431" s="221"/>
      <c r="H431" s="245">
        <v>1503.7860000000001</v>
      </c>
      <c r="I431" s="225"/>
      <c r="J431" s="221"/>
      <c r="K431" s="221"/>
      <c r="L431" s="226"/>
      <c r="M431" s="227"/>
      <c r="N431" s="228"/>
      <c r="O431" s="228"/>
      <c r="P431" s="228"/>
      <c r="Q431" s="228"/>
      <c r="R431" s="228"/>
      <c r="S431" s="228"/>
      <c r="T431" s="229"/>
      <c r="AT431" s="230" t="s">
        <v>190</v>
      </c>
      <c r="AU431" s="230" t="s">
        <v>82</v>
      </c>
      <c r="AV431" s="12" t="s">
        <v>82</v>
      </c>
      <c r="AW431" s="12" t="s">
        <v>37</v>
      </c>
      <c r="AX431" s="12" t="s">
        <v>24</v>
      </c>
      <c r="AY431" s="230" t="s">
        <v>180</v>
      </c>
    </row>
    <row r="432" spans="2:65" s="1" customFormat="1" ht="22.5" customHeight="1">
      <c r="B432" s="40"/>
      <c r="C432" s="194" t="s">
        <v>669</v>
      </c>
      <c r="D432" s="194" t="s">
        <v>182</v>
      </c>
      <c r="E432" s="195" t="s">
        <v>670</v>
      </c>
      <c r="F432" s="196" t="s">
        <v>671</v>
      </c>
      <c r="G432" s="197" t="s">
        <v>214</v>
      </c>
      <c r="H432" s="198">
        <v>293</v>
      </c>
      <c r="I432" s="199"/>
      <c r="J432" s="200">
        <f>ROUND(I432*H432,2)</f>
        <v>0</v>
      </c>
      <c r="K432" s="196" t="s">
        <v>185</v>
      </c>
      <c r="L432" s="60"/>
      <c r="M432" s="201" t="s">
        <v>22</v>
      </c>
      <c r="N432" s="202" t="s">
        <v>44</v>
      </c>
      <c r="O432" s="41"/>
      <c r="P432" s="203">
        <f>O432*H432</f>
        <v>0</v>
      </c>
      <c r="Q432" s="203">
        <v>0</v>
      </c>
      <c r="R432" s="203">
        <f>Q432*H432</f>
        <v>0</v>
      </c>
      <c r="S432" s="203">
        <v>0</v>
      </c>
      <c r="T432" s="204">
        <f>S432*H432</f>
        <v>0</v>
      </c>
      <c r="AR432" s="23" t="s">
        <v>186</v>
      </c>
      <c r="AT432" s="23" t="s">
        <v>182</v>
      </c>
      <c r="AU432" s="23" t="s">
        <v>82</v>
      </c>
      <c r="AY432" s="23" t="s">
        <v>180</v>
      </c>
      <c r="BE432" s="205">
        <f>IF(N432="základní",J432,0)</f>
        <v>0</v>
      </c>
      <c r="BF432" s="205">
        <f>IF(N432="snížená",J432,0)</f>
        <v>0</v>
      </c>
      <c r="BG432" s="205">
        <f>IF(N432="zákl. přenesená",J432,0)</f>
        <v>0</v>
      </c>
      <c r="BH432" s="205">
        <f>IF(N432="sníž. přenesená",J432,0)</f>
        <v>0</v>
      </c>
      <c r="BI432" s="205">
        <f>IF(N432="nulová",J432,0)</f>
        <v>0</v>
      </c>
      <c r="BJ432" s="23" t="s">
        <v>24</v>
      </c>
      <c r="BK432" s="205">
        <f>ROUND(I432*H432,2)</f>
        <v>0</v>
      </c>
      <c r="BL432" s="23" t="s">
        <v>186</v>
      </c>
      <c r="BM432" s="23" t="s">
        <v>672</v>
      </c>
    </row>
    <row r="433" spans="2:65" s="1" customFormat="1" ht="27">
      <c r="B433" s="40"/>
      <c r="C433" s="62"/>
      <c r="D433" s="206" t="s">
        <v>188</v>
      </c>
      <c r="E433" s="62"/>
      <c r="F433" s="207" t="s">
        <v>673</v>
      </c>
      <c r="G433" s="62"/>
      <c r="H433" s="62"/>
      <c r="I433" s="164"/>
      <c r="J433" s="62"/>
      <c r="K433" s="62"/>
      <c r="L433" s="60"/>
      <c r="M433" s="208"/>
      <c r="N433" s="41"/>
      <c r="O433" s="41"/>
      <c r="P433" s="41"/>
      <c r="Q433" s="41"/>
      <c r="R433" s="41"/>
      <c r="S433" s="41"/>
      <c r="T433" s="77"/>
      <c r="AT433" s="23" t="s">
        <v>188</v>
      </c>
      <c r="AU433" s="23" t="s">
        <v>82</v>
      </c>
    </row>
    <row r="434" spans="2:65" s="11" customFormat="1" ht="13.5">
      <c r="B434" s="209"/>
      <c r="C434" s="210"/>
      <c r="D434" s="206" t="s">
        <v>190</v>
      </c>
      <c r="E434" s="211" t="s">
        <v>22</v>
      </c>
      <c r="F434" s="212" t="s">
        <v>674</v>
      </c>
      <c r="G434" s="210"/>
      <c r="H434" s="213" t="s">
        <v>22</v>
      </c>
      <c r="I434" s="214"/>
      <c r="J434" s="210"/>
      <c r="K434" s="210"/>
      <c r="L434" s="215"/>
      <c r="M434" s="216"/>
      <c r="N434" s="217"/>
      <c r="O434" s="217"/>
      <c r="P434" s="217"/>
      <c r="Q434" s="217"/>
      <c r="R434" s="217"/>
      <c r="S434" s="217"/>
      <c r="T434" s="218"/>
      <c r="AT434" s="219" t="s">
        <v>190</v>
      </c>
      <c r="AU434" s="219" t="s">
        <v>82</v>
      </c>
      <c r="AV434" s="11" t="s">
        <v>24</v>
      </c>
      <c r="AW434" s="11" t="s">
        <v>37</v>
      </c>
      <c r="AX434" s="11" t="s">
        <v>73</v>
      </c>
      <c r="AY434" s="219" t="s">
        <v>180</v>
      </c>
    </row>
    <row r="435" spans="2:65" s="12" customFormat="1" ht="13.5">
      <c r="B435" s="220"/>
      <c r="C435" s="221"/>
      <c r="D435" s="206" t="s">
        <v>190</v>
      </c>
      <c r="E435" s="222" t="s">
        <v>22</v>
      </c>
      <c r="F435" s="223" t="s">
        <v>675</v>
      </c>
      <c r="G435" s="221"/>
      <c r="H435" s="224">
        <v>10</v>
      </c>
      <c r="I435" s="225"/>
      <c r="J435" s="221"/>
      <c r="K435" s="221"/>
      <c r="L435" s="226"/>
      <c r="M435" s="227"/>
      <c r="N435" s="228"/>
      <c r="O435" s="228"/>
      <c r="P435" s="228"/>
      <c r="Q435" s="228"/>
      <c r="R435" s="228"/>
      <c r="S435" s="228"/>
      <c r="T435" s="229"/>
      <c r="AT435" s="230" t="s">
        <v>190</v>
      </c>
      <c r="AU435" s="230" t="s">
        <v>82</v>
      </c>
      <c r="AV435" s="12" t="s">
        <v>82</v>
      </c>
      <c r="AW435" s="12" t="s">
        <v>37</v>
      </c>
      <c r="AX435" s="12" t="s">
        <v>73</v>
      </c>
      <c r="AY435" s="230" t="s">
        <v>180</v>
      </c>
    </row>
    <row r="436" spans="2:65" s="12" customFormat="1" ht="13.5">
      <c r="B436" s="220"/>
      <c r="C436" s="221"/>
      <c r="D436" s="206" t="s">
        <v>190</v>
      </c>
      <c r="E436" s="222" t="s">
        <v>22</v>
      </c>
      <c r="F436" s="223" t="s">
        <v>676</v>
      </c>
      <c r="G436" s="221"/>
      <c r="H436" s="224">
        <v>283</v>
      </c>
      <c r="I436" s="225"/>
      <c r="J436" s="221"/>
      <c r="K436" s="221"/>
      <c r="L436" s="226"/>
      <c r="M436" s="227"/>
      <c r="N436" s="228"/>
      <c r="O436" s="228"/>
      <c r="P436" s="228"/>
      <c r="Q436" s="228"/>
      <c r="R436" s="228"/>
      <c r="S436" s="228"/>
      <c r="T436" s="229"/>
      <c r="AT436" s="230" t="s">
        <v>190</v>
      </c>
      <c r="AU436" s="230" t="s">
        <v>82</v>
      </c>
      <c r="AV436" s="12" t="s">
        <v>82</v>
      </c>
      <c r="AW436" s="12" t="s">
        <v>37</v>
      </c>
      <c r="AX436" s="12" t="s">
        <v>73</v>
      </c>
      <c r="AY436" s="230" t="s">
        <v>180</v>
      </c>
    </row>
    <row r="437" spans="2:65" s="13" customFormat="1" ht="13.5">
      <c r="B437" s="231"/>
      <c r="C437" s="232"/>
      <c r="D437" s="233" t="s">
        <v>190</v>
      </c>
      <c r="E437" s="234" t="s">
        <v>22</v>
      </c>
      <c r="F437" s="235" t="s">
        <v>195</v>
      </c>
      <c r="G437" s="232"/>
      <c r="H437" s="236">
        <v>293</v>
      </c>
      <c r="I437" s="237"/>
      <c r="J437" s="232"/>
      <c r="K437" s="232"/>
      <c r="L437" s="238"/>
      <c r="M437" s="239"/>
      <c r="N437" s="240"/>
      <c r="O437" s="240"/>
      <c r="P437" s="240"/>
      <c r="Q437" s="240"/>
      <c r="R437" s="240"/>
      <c r="S437" s="240"/>
      <c r="T437" s="241"/>
      <c r="AT437" s="242" t="s">
        <v>190</v>
      </c>
      <c r="AU437" s="242" t="s">
        <v>82</v>
      </c>
      <c r="AV437" s="13" t="s">
        <v>186</v>
      </c>
      <c r="AW437" s="13" t="s">
        <v>37</v>
      </c>
      <c r="AX437" s="13" t="s">
        <v>24</v>
      </c>
      <c r="AY437" s="242" t="s">
        <v>180</v>
      </c>
    </row>
    <row r="438" spans="2:65" s="1" customFormat="1" ht="44.25" customHeight="1">
      <c r="B438" s="40"/>
      <c r="C438" s="194" t="s">
        <v>677</v>
      </c>
      <c r="D438" s="194" t="s">
        <v>182</v>
      </c>
      <c r="E438" s="195" t="s">
        <v>678</v>
      </c>
      <c r="F438" s="196" t="s">
        <v>679</v>
      </c>
      <c r="G438" s="197" t="s">
        <v>106</v>
      </c>
      <c r="H438" s="198">
        <v>2648.5</v>
      </c>
      <c r="I438" s="199"/>
      <c r="J438" s="200">
        <f>ROUND(I438*H438,2)</f>
        <v>0</v>
      </c>
      <c r="K438" s="196" t="s">
        <v>185</v>
      </c>
      <c r="L438" s="60"/>
      <c r="M438" s="201" t="s">
        <v>22</v>
      </c>
      <c r="N438" s="202" t="s">
        <v>44</v>
      </c>
      <c r="O438" s="41"/>
      <c r="P438" s="203">
        <f>O438*H438</f>
        <v>0</v>
      </c>
      <c r="Q438" s="203">
        <v>0</v>
      </c>
      <c r="R438" s="203">
        <f>Q438*H438</f>
        <v>0</v>
      </c>
      <c r="S438" s="203">
        <v>0.02</v>
      </c>
      <c r="T438" s="204">
        <f>S438*H438</f>
        <v>52.97</v>
      </c>
      <c r="AR438" s="23" t="s">
        <v>186</v>
      </c>
      <c r="AT438" s="23" t="s">
        <v>182</v>
      </c>
      <c r="AU438" s="23" t="s">
        <v>82</v>
      </c>
      <c r="AY438" s="23" t="s">
        <v>180</v>
      </c>
      <c r="BE438" s="205">
        <f>IF(N438="základní",J438,0)</f>
        <v>0</v>
      </c>
      <c r="BF438" s="205">
        <f>IF(N438="snížená",J438,0)</f>
        <v>0</v>
      </c>
      <c r="BG438" s="205">
        <f>IF(N438="zákl. přenesená",J438,0)</f>
        <v>0</v>
      </c>
      <c r="BH438" s="205">
        <f>IF(N438="sníž. přenesená",J438,0)</f>
        <v>0</v>
      </c>
      <c r="BI438" s="205">
        <f>IF(N438="nulová",J438,0)</f>
        <v>0</v>
      </c>
      <c r="BJ438" s="23" t="s">
        <v>24</v>
      </c>
      <c r="BK438" s="205">
        <f>ROUND(I438*H438,2)</f>
        <v>0</v>
      </c>
      <c r="BL438" s="23" t="s">
        <v>186</v>
      </c>
      <c r="BM438" s="23" t="s">
        <v>680</v>
      </c>
    </row>
    <row r="439" spans="2:65" s="1" customFormat="1" ht="67.5">
      <c r="B439" s="40"/>
      <c r="C439" s="62"/>
      <c r="D439" s="206" t="s">
        <v>188</v>
      </c>
      <c r="E439" s="62"/>
      <c r="F439" s="207" t="s">
        <v>681</v>
      </c>
      <c r="G439" s="62"/>
      <c r="H439" s="62"/>
      <c r="I439" s="164"/>
      <c r="J439" s="62"/>
      <c r="K439" s="62"/>
      <c r="L439" s="60"/>
      <c r="M439" s="208"/>
      <c r="N439" s="41"/>
      <c r="O439" s="41"/>
      <c r="P439" s="41"/>
      <c r="Q439" s="41"/>
      <c r="R439" s="41"/>
      <c r="S439" s="41"/>
      <c r="T439" s="77"/>
      <c r="AT439" s="23" t="s">
        <v>188</v>
      </c>
      <c r="AU439" s="23" t="s">
        <v>82</v>
      </c>
    </row>
    <row r="440" spans="2:65" s="12" customFormat="1" ht="13.5">
      <c r="B440" s="220"/>
      <c r="C440" s="221"/>
      <c r="D440" s="233" t="s">
        <v>190</v>
      </c>
      <c r="E440" s="243" t="s">
        <v>22</v>
      </c>
      <c r="F440" s="244" t="s">
        <v>682</v>
      </c>
      <c r="G440" s="221"/>
      <c r="H440" s="245">
        <v>2648.5</v>
      </c>
      <c r="I440" s="225"/>
      <c r="J440" s="221"/>
      <c r="K440" s="221"/>
      <c r="L440" s="226"/>
      <c r="M440" s="227"/>
      <c r="N440" s="228"/>
      <c r="O440" s="228"/>
      <c r="P440" s="228"/>
      <c r="Q440" s="228"/>
      <c r="R440" s="228"/>
      <c r="S440" s="228"/>
      <c r="T440" s="229"/>
      <c r="AT440" s="230" t="s">
        <v>190</v>
      </c>
      <c r="AU440" s="230" t="s">
        <v>82</v>
      </c>
      <c r="AV440" s="12" t="s">
        <v>82</v>
      </c>
      <c r="AW440" s="12" t="s">
        <v>37</v>
      </c>
      <c r="AX440" s="12" t="s">
        <v>24</v>
      </c>
      <c r="AY440" s="230" t="s">
        <v>180</v>
      </c>
    </row>
    <row r="441" spans="2:65" s="1" customFormat="1" ht="22.5" customHeight="1">
      <c r="B441" s="40"/>
      <c r="C441" s="194" t="s">
        <v>683</v>
      </c>
      <c r="D441" s="194" t="s">
        <v>182</v>
      </c>
      <c r="E441" s="195" t="s">
        <v>684</v>
      </c>
      <c r="F441" s="196" t="s">
        <v>685</v>
      </c>
      <c r="G441" s="197" t="s">
        <v>144</v>
      </c>
      <c r="H441" s="198">
        <v>2328.127</v>
      </c>
      <c r="I441" s="199"/>
      <c r="J441" s="200">
        <f>ROUND(I441*H441,2)</f>
        <v>0</v>
      </c>
      <c r="K441" s="196" t="s">
        <v>22</v>
      </c>
      <c r="L441" s="60"/>
      <c r="M441" s="201" t="s">
        <v>22</v>
      </c>
      <c r="N441" s="202" t="s">
        <v>44</v>
      </c>
      <c r="O441" s="41"/>
      <c r="P441" s="203">
        <f>O441*H441</f>
        <v>0</v>
      </c>
      <c r="Q441" s="203">
        <v>0</v>
      </c>
      <c r="R441" s="203">
        <f>Q441*H441</f>
        <v>0</v>
      </c>
      <c r="S441" s="203">
        <v>0</v>
      </c>
      <c r="T441" s="204">
        <f>S441*H441</f>
        <v>0</v>
      </c>
      <c r="AR441" s="23" t="s">
        <v>186</v>
      </c>
      <c r="AT441" s="23" t="s">
        <v>182</v>
      </c>
      <c r="AU441" s="23" t="s">
        <v>82</v>
      </c>
      <c r="AY441" s="23" t="s">
        <v>180</v>
      </c>
      <c r="BE441" s="205">
        <f>IF(N441="základní",J441,0)</f>
        <v>0</v>
      </c>
      <c r="BF441" s="205">
        <f>IF(N441="snížená",J441,0)</f>
        <v>0</v>
      </c>
      <c r="BG441" s="205">
        <f>IF(N441="zákl. přenesená",J441,0)</f>
        <v>0</v>
      </c>
      <c r="BH441" s="205">
        <f>IF(N441="sníž. přenesená",J441,0)</f>
        <v>0</v>
      </c>
      <c r="BI441" s="205">
        <f>IF(N441="nulová",J441,0)</f>
        <v>0</v>
      </c>
      <c r="BJ441" s="23" t="s">
        <v>24</v>
      </c>
      <c r="BK441" s="205">
        <f>ROUND(I441*H441,2)</f>
        <v>0</v>
      </c>
      <c r="BL441" s="23" t="s">
        <v>186</v>
      </c>
      <c r="BM441" s="23" t="s">
        <v>686</v>
      </c>
    </row>
    <row r="442" spans="2:65" s="12" customFormat="1" ht="13.5">
      <c r="B442" s="220"/>
      <c r="C442" s="221"/>
      <c r="D442" s="206" t="s">
        <v>190</v>
      </c>
      <c r="E442" s="222" t="s">
        <v>22</v>
      </c>
      <c r="F442" s="223" t="s">
        <v>687</v>
      </c>
      <c r="G442" s="221"/>
      <c r="H442" s="224">
        <v>1042.72</v>
      </c>
      <c r="I442" s="225"/>
      <c r="J442" s="221"/>
      <c r="K442" s="221"/>
      <c r="L442" s="226"/>
      <c r="M442" s="227"/>
      <c r="N442" s="228"/>
      <c r="O442" s="228"/>
      <c r="P442" s="228"/>
      <c r="Q442" s="228"/>
      <c r="R442" s="228"/>
      <c r="S442" s="228"/>
      <c r="T442" s="229"/>
      <c r="AT442" s="230" t="s">
        <v>190</v>
      </c>
      <c r="AU442" s="230" t="s">
        <v>82</v>
      </c>
      <c r="AV442" s="12" t="s">
        <v>82</v>
      </c>
      <c r="AW442" s="12" t="s">
        <v>37</v>
      </c>
      <c r="AX442" s="12" t="s">
        <v>73</v>
      </c>
      <c r="AY442" s="230" t="s">
        <v>180</v>
      </c>
    </row>
    <row r="443" spans="2:65" s="12" customFormat="1" ht="13.5">
      <c r="B443" s="220"/>
      <c r="C443" s="221"/>
      <c r="D443" s="206" t="s">
        <v>190</v>
      </c>
      <c r="E443" s="222" t="s">
        <v>22</v>
      </c>
      <c r="F443" s="223" t="s">
        <v>688</v>
      </c>
      <c r="G443" s="221"/>
      <c r="H443" s="224">
        <v>339.00799999999998</v>
      </c>
      <c r="I443" s="225"/>
      <c r="J443" s="221"/>
      <c r="K443" s="221"/>
      <c r="L443" s="226"/>
      <c r="M443" s="227"/>
      <c r="N443" s="228"/>
      <c r="O443" s="228"/>
      <c r="P443" s="228"/>
      <c r="Q443" s="228"/>
      <c r="R443" s="228"/>
      <c r="S443" s="228"/>
      <c r="T443" s="229"/>
      <c r="AT443" s="230" t="s">
        <v>190</v>
      </c>
      <c r="AU443" s="230" t="s">
        <v>82</v>
      </c>
      <c r="AV443" s="12" t="s">
        <v>82</v>
      </c>
      <c r="AW443" s="12" t="s">
        <v>37</v>
      </c>
      <c r="AX443" s="12" t="s">
        <v>73</v>
      </c>
      <c r="AY443" s="230" t="s">
        <v>180</v>
      </c>
    </row>
    <row r="444" spans="2:65" s="12" customFormat="1" ht="13.5">
      <c r="B444" s="220"/>
      <c r="C444" s="221"/>
      <c r="D444" s="206" t="s">
        <v>190</v>
      </c>
      <c r="E444" s="222" t="s">
        <v>22</v>
      </c>
      <c r="F444" s="223" t="s">
        <v>689</v>
      </c>
      <c r="G444" s="221"/>
      <c r="H444" s="224">
        <v>445.786</v>
      </c>
      <c r="I444" s="225"/>
      <c r="J444" s="221"/>
      <c r="K444" s="221"/>
      <c r="L444" s="226"/>
      <c r="M444" s="227"/>
      <c r="N444" s="228"/>
      <c r="O444" s="228"/>
      <c r="P444" s="228"/>
      <c r="Q444" s="228"/>
      <c r="R444" s="228"/>
      <c r="S444" s="228"/>
      <c r="T444" s="229"/>
      <c r="AT444" s="230" t="s">
        <v>190</v>
      </c>
      <c r="AU444" s="230" t="s">
        <v>82</v>
      </c>
      <c r="AV444" s="12" t="s">
        <v>82</v>
      </c>
      <c r="AW444" s="12" t="s">
        <v>37</v>
      </c>
      <c r="AX444" s="12" t="s">
        <v>73</v>
      </c>
      <c r="AY444" s="230" t="s">
        <v>180</v>
      </c>
    </row>
    <row r="445" spans="2:65" s="12" customFormat="1" ht="13.5">
      <c r="B445" s="220"/>
      <c r="C445" s="221"/>
      <c r="D445" s="206" t="s">
        <v>190</v>
      </c>
      <c r="E445" s="222" t="s">
        <v>22</v>
      </c>
      <c r="F445" s="223" t="s">
        <v>690</v>
      </c>
      <c r="G445" s="221"/>
      <c r="H445" s="224">
        <v>500.613</v>
      </c>
      <c r="I445" s="225"/>
      <c r="J445" s="221"/>
      <c r="K445" s="221"/>
      <c r="L445" s="226"/>
      <c r="M445" s="227"/>
      <c r="N445" s="228"/>
      <c r="O445" s="228"/>
      <c r="P445" s="228"/>
      <c r="Q445" s="228"/>
      <c r="R445" s="228"/>
      <c r="S445" s="228"/>
      <c r="T445" s="229"/>
      <c r="AT445" s="230" t="s">
        <v>190</v>
      </c>
      <c r="AU445" s="230" t="s">
        <v>82</v>
      </c>
      <c r="AV445" s="12" t="s">
        <v>82</v>
      </c>
      <c r="AW445" s="12" t="s">
        <v>37</v>
      </c>
      <c r="AX445" s="12" t="s">
        <v>73</v>
      </c>
      <c r="AY445" s="230" t="s">
        <v>180</v>
      </c>
    </row>
    <row r="446" spans="2:65" s="13" customFormat="1" ht="13.5">
      <c r="B446" s="231"/>
      <c r="C446" s="232"/>
      <c r="D446" s="233" t="s">
        <v>190</v>
      </c>
      <c r="E446" s="234" t="s">
        <v>143</v>
      </c>
      <c r="F446" s="235" t="s">
        <v>195</v>
      </c>
      <c r="G446" s="232"/>
      <c r="H446" s="236">
        <v>2328.127</v>
      </c>
      <c r="I446" s="237"/>
      <c r="J446" s="232"/>
      <c r="K446" s="232"/>
      <c r="L446" s="238"/>
      <c r="M446" s="239"/>
      <c r="N446" s="240"/>
      <c r="O446" s="240"/>
      <c r="P446" s="240"/>
      <c r="Q446" s="240"/>
      <c r="R446" s="240"/>
      <c r="S446" s="240"/>
      <c r="T446" s="241"/>
      <c r="AT446" s="242" t="s">
        <v>190</v>
      </c>
      <c r="AU446" s="242" t="s">
        <v>82</v>
      </c>
      <c r="AV446" s="13" t="s">
        <v>186</v>
      </c>
      <c r="AW446" s="13" t="s">
        <v>37</v>
      </c>
      <c r="AX446" s="13" t="s">
        <v>24</v>
      </c>
      <c r="AY446" s="242" t="s">
        <v>180</v>
      </c>
    </row>
    <row r="447" spans="2:65" s="1" customFormat="1" ht="22.5" customHeight="1">
      <c r="B447" s="40"/>
      <c r="C447" s="194" t="s">
        <v>691</v>
      </c>
      <c r="D447" s="194" t="s">
        <v>182</v>
      </c>
      <c r="E447" s="195" t="s">
        <v>692</v>
      </c>
      <c r="F447" s="196" t="s">
        <v>693</v>
      </c>
      <c r="G447" s="197" t="s">
        <v>144</v>
      </c>
      <c r="H447" s="198">
        <v>32593.777999999998</v>
      </c>
      <c r="I447" s="199"/>
      <c r="J447" s="200">
        <f>ROUND(I447*H447,2)</f>
        <v>0</v>
      </c>
      <c r="K447" s="196" t="s">
        <v>22</v>
      </c>
      <c r="L447" s="60"/>
      <c r="M447" s="201" t="s">
        <v>22</v>
      </c>
      <c r="N447" s="202" t="s">
        <v>44</v>
      </c>
      <c r="O447" s="41"/>
      <c r="P447" s="203">
        <f>O447*H447</f>
        <v>0</v>
      </c>
      <c r="Q447" s="203">
        <v>0</v>
      </c>
      <c r="R447" s="203">
        <f>Q447*H447</f>
        <v>0</v>
      </c>
      <c r="S447" s="203">
        <v>0</v>
      </c>
      <c r="T447" s="204">
        <f>S447*H447</f>
        <v>0</v>
      </c>
      <c r="AR447" s="23" t="s">
        <v>186</v>
      </c>
      <c r="AT447" s="23" t="s">
        <v>182</v>
      </c>
      <c r="AU447" s="23" t="s">
        <v>82</v>
      </c>
      <c r="AY447" s="23" t="s">
        <v>180</v>
      </c>
      <c r="BE447" s="205">
        <f>IF(N447="základní",J447,0)</f>
        <v>0</v>
      </c>
      <c r="BF447" s="205">
        <f>IF(N447="snížená",J447,0)</f>
        <v>0</v>
      </c>
      <c r="BG447" s="205">
        <f>IF(N447="zákl. přenesená",J447,0)</f>
        <v>0</v>
      </c>
      <c r="BH447" s="205">
        <f>IF(N447="sníž. přenesená",J447,0)</f>
        <v>0</v>
      </c>
      <c r="BI447" s="205">
        <f>IF(N447="nulová",J447,0)</f>
        <v>0</v>
      </c>
      <c r="BJ447" s="23" t="s">
        <v>24</v>
      </c>
      <c r="BK447" s="205">
        <f>ROUND(I447*H447,2)</f>
        <v>0</v>
      </c>
      <c r="BL447" s="23" t="s">
        <v>186</v>
      </c>
      <c r="BM447" s="23" t="s">
        <v>694</v>
      </c>
    </row>
    <row r="448" spans="2:65" s="12" customFormat="1" ht="13.5">
      <c r="B448" s="220"/>
      <c r="C448" s="221"/>
      <c r="D448" s="233" t="s">
        <v>190</v>
      </c>
      <c r="E448" s="243" t="s">
        <v>22</v>
      </c>
      <c r="F448" s="244" t="s">
        <v>695</v>
      </c>
      <c r="G448" s="221"/>
      <c r="H448" s="245">
        <v>32593.777999999998</v>
      </c>
      <c r="I448" s="225"/>
      <c r="J448" s="221"/>
      <c r="K448" s="221"/>
      <c r="L448" s="226"/>
      <c r="M448" s="227"/>
      <c r="N448" s="228"/>
      <c r="O448" s="228"/>
      <c r="P448" s="228"/>
      <c r="Q448" s="228"/>
      <c r="R448" s="228"/>
      <c r="S448" s="228"/>
      <c r="T448" s="229"/>
      <c r="AT448" s="230" t="s">
        <v>190</v>
      </c>
      <c r="AU448" s="230" t="s">
        <v>82</v>
      </c>
      <c r="AV448" s="12" t="s">
        <v>82</v>
      </c>
      <c r="AW448" s="12" t="s">
        <v>37</v>
      </c>
      <c r="AX448" s="12" t="s">
        <v>24</v>
      </c>
      <c r="AY448" s="230" t="s">
        <v>180</v>
      </c>
    </row>
    <row r="449" spans="2:65" s="1" customFormat="1" ht="22.5" customHeight="1">
      <c r="B449" s="40"/>
      <c r="C449" s="194" t="s">
        <v>696</v>
      </c>
      <c r="D449" s="194" t="s">
        <v>182</v>
      </c>
      <c r="E449" s="195" t="s">
        <v>697</v>
      </c>
      <c r="F449" s="196" t="s">
        <v>698</v>
      </c>
      <c r="G449" s="197" t="s">
        <v>144</v>
      </c>
      <c r="H449" s="198">
        <v>5084.1459999999997</v>
      </c>
      <c r="I449" s="199"/>
      <c r="J449" s="200">
        <f>ROUND(I449*H449,2)</f>
        <v>0</v>
      </c>
      <c r="K449" s="196" t="s">
        <v>22</v>
      </c>
      <c r="L449" s="60"/>
      <c r="M449" s="201" t="s">
        <v>22</v>
      </c>
      <c r="N449" s="202" t="s">
        <v>44</v>
      </c>
      <c r="O449" s="41"/>
      <c r="P449" s="203">
        <f>O449*H449</f>
        <v>0</v>
      </c>
      <c r="Q449" s="203">
        <v>0</v>
      </c>
      <c r="R449" s="203">
        <f>Q449*H449</f>
        <v>0</v>
      </c>
      <c r="S449" s="203">
        <v>0</v>
      </c>
      <c r="T449" s="204">
        <f>S449*H449</f>
        <v>0</v>
      </c>
      <c r="AR449" s="23" t="s">
        <v>186</v>
      </c>
      <c r="AT449" s="23" t="s">
        <v>182</v>
      </c>
      <c r="AU449" s="23" t="s">
        <v>82</v>
      </c>
      <c r="AY449" s="23" t="s">
        <v>180</v>
      </c>
      <c r="BE449" s="205">
        <f>IF(N449="základní",J449,0)</f>
        <v>0</v>
      </c>
      <c r="BF449" s="205">
        <f>IF(N449="snížená",J449,0)</f>
        <v>0</v>
      </c>
      <c r="BG449" s="205">
        <f>IF(N449="zákl. přenesená",J449,0)</f>
        <v>0</v>
      </c>
      <c r="BH449" s="205">
        <f>IF(N449="sníž. přenesená",J449,0)</f>
        <v>0</v>
      </c>
      <c r="BI449" s="205">
        <f>IF(N449="nulová",J449,0)</f>
        <v>0</v>
      </c>
      <c r="BJ449" s="23" t="s">
        <v>24</v>
      </c>
      <c r="BK449" s="205">
        <f>ROUND(I449*H449,2)</f>
        <v>0</v>
      </c>
      <c r="BL449" s="23" t="s">
        <v>186</v>
      </c>
      <c r="BM449" s="23" t="s">
        <v>699</v>
      </c>
    </row>
    <row r="450" spans="2:65" s="1" customFormat="1" ht="235.5" customHeight="1">
      <c r="B450" s="40"/>
      <c r="C450" s="194" t="s">
        <v>700</v>
      </c>
      <c r="D450" s="194" t="s">
        <v>182</v>
      </c>
      <c r="E450" s="195" t="s">
        <v>701</v>
      </c>
      <c r="F450" s="196" t="s">
        <v>702</v>
      </c>
      <c r="G450" s="197" t="s">
        <v>703</v>
      </c>
      <c r="H450" s="198">
        <v>2</v>
      </c>
      <c r="I450" s="199"/>
      <c r="J450" s="200">
        <f>ROUND(I450*H450,2)</f>
        <v>0</v>
      </c>
      <c r="K450" s="196" t="s">
        <v>22</v>
      </c>
      <c r="L450" s="60"/>
      <c r="M450" s="201" t="s">
        <v>22</v>
      </c>
      <c r="N450" s="202" t="s">
        <v>44</v>
      </c>
      <c r="O450" s="41"/>
      <c r="P450" s="203">
        <f>O450*H450</f>
        <v>0</v>
      </c>
      <c r="Q450" s="203">
        <v>0</v>
      </c>
      <c r="R450" s="203">
        <f>Q450*H450</f>
        <v>0</v>
      </c>
      <c r="S450" s="203">
        <v>0</v>
      </c>
      <c r="T450" s="204">
        <f>S450*H450</f>
        <v>0</v>
      </c>
      <c r="AR450" s="23" t="s">
        <v>186</v>
      </c>
      <c r="AT450" s="23" t="s">
        <v>182</v>
      </c>
      <c r="AU450" s="23" t="s">
        <v>82</v>
      </c>
      <c r="AY450" s="23" t="s">
        <v>180</v>
      </c>
      <c r="BE450" s="205">
        <f>IF(N450="základní",J450,0)</f>
        <v>0</v>
      </c>
      <c r="BF450" s="205">
        <f>IF(N450="snížená",J450,0)</f>
        <v>0</v>
      </c>
      <c r="BG450" s="205">
        <f>IF(N450="zákl. přenesená",J450,0)</f>
        <v>0</v>
      </c>
      <c r="BH450" s="205">
        <f>IF(N450="sníž. přenesená",J450,0)</f>
        <v>0</v>
      </c>
      <c r="BI450" s="205">
        <f>IF(N450="nulová",J450,0)</f>
        <v>0</v>
      </c>
      <c r="BJ450" s="23" t="s">
        <v>24</v>
      </c>
      <c r="BK450" s="205">
        <f>ROUND(I450*H450,2)</f>
        <v>0</v>
      </c>
      <c r="BL450" s="23" t="s">
        <v>186</v>
      </c>
      <c r="BM450" s="23" t="s">
        <v>704</v>
      </c>
    </row>
    <row r="451" spans="2:65" s="11" customFormat="1" ht="27">
      <c r="B451" s="209"/>
      <c r="C451" s="210"/>
      <c r="D451" s="206" t="s">
        <v>190</v>
      </c>
      <c r="E451" s="211" t="s">
        <v>22</v>
      </c>
      <c r="F451" s="212" t="s">
        <v>705</v>
      </c>
      <c r="G451" s="210"/>
      <c r="H451" s="213" t="s">
        <v>22</v>
      </c>
      <c r="I451" s="214"/>
      <c r="J451" s="210"/>
      <c r="K451" s="210"/>
      <c r="L451" s="215"/>
      <c r="M451" s="216"/>
      <c r="N451" s="217"/>
      <c r="O451" s="217"/>
      <c r="P451" s="217"/>
      <c r="Q451" s="217"/>
      <c r="R451" s="217"/>
      <c r="S451" s="217"/>
      <c r="T451" s="218"/>
      <c r="AT451" s="219" t="s">
        <v>190</v>
      </c>
      <c r="AU451" s="219" t="s">
        <v>82</v>
      </c>
      <c r="AV451" s="11" t="s">
        <v>24</v>
      </c>
      <c r="AW451" s="11" t="s">
        <v>37</v>
      </c>
      <c r="AX451" s="11" t="s">
        <v>73</v>
      </c>
      <c r="AY451" s="219" t="s">
        <v>180</v>
      </c>
    </row>
    <row r="452" spans="2:65" s="11" customFormat="1" ht="27">
      <c r="B452" s="209"/>
      <c r="C452" s="210"/>
      <c r="D452" s="206" t="s">
        <v>190</v>
      </c>
      <c r="E452" s="211" t="s">
        <v>22</v>
      </c>
      <c r="F452" s="212" t="s">
        <v>706</v>
      </c>
      <c r="G452" s="210"/>
      <c r="H452" s="213" t="s">
        <v>22</v>
      </c>
      <c r="I452" s="214"/>
      <c r="J452" s="210"/>
      <c r="K452" s="210"/>
      <c r="L452" s="215"/>
      <c r="M452" s="216"/>
      <c r="N452" s="217"/>
      <c r="O452" s="217"/>
      <c r="P452" s="217"/>
      <c r="Q452" s="217"/>
      <c r="R452" s="217"/>
      <c r="S452" s="217"/>
      <c r="T452" s="218"/>
      <c r="AT452" s="219" t="s">
        <v>190</v>
      </c>
      <c r="AU452" s="219" t="s">
        <v>82</v>
      </c>
      <c r="AV452" s="11" t="s">
        <v>24</v>
      </c>
      <c r="AW452" s="11" t="s">
        <v>37</v>
      </c>
      <c r="AX452" s="11" t="s">
        <v>73</v>
      </c>
      <c r="AY452" s="219" t="s">
        <v>180</v>
      </c>
    </row>
    <row r="453" spans="2:65" s="12" customFormat="1" ht="13.5">
      <c r="B453" s="220"/>
      <c r="C453" s="221"/>
      <c r="D453" s="233" t="s">
        <v>190</v>
      </c>
      <c r="E453" s="243" t="s">
        <v>22</v>
      </c>
      <c r="F453" s="244" t="s">
        <v>82</v>
      </c>
      <c r="G453" s="221"/>
      <c r="H453" s="245">
        <v>2</v>
      </c>
      <c r="I453" s="225"/>
      <c r="J453" s="221"/>
      <c r="K453" s="221"/>
      <c r="L453" s="226"/>
      <c r="M453" s="227"/>
      <c r="N453" s="228"/>
      <c r="O453" s="228"/>
      <c r="P453" s="228"/>
      <c r="Q453" s="228"/>
      <c r="R453" s="228"/>
      <c r="S453" s="228"/>
      <c r="T453" s="229"/>
      <c r="AT453" s="230" t="s">
        <v>190</v>
      </c>
      <c r="AU453" s="230" t="s">
        <v>82</v>
      </c>
      <c r="AV453" s="12" t="s">
        <v>82</v>
      </c>
      <c r="AW453" s="12" t="s">
        <v>37</v>
      </c>
      <c r="AX453" s="12" t="s">
        <v>24</v>
      </c>
      <c r="AY453" s="230" t="s">
        <v>180</v>
      </c>
    </row>
    <row r="454" spans="2:65" s="1" customFormat="1" ht="82.5" customHeight="1">
      <c r="B454" s="40"/>
      <c r="C454" s="194" t="s">
        <v>707</v>
      </c>
      <c r="D454" s="194" t="s">
        <v>182</v>
      </c>
      <c r="E454" s="195" t="s">
        <v>708</v>
      </c>
      <c r="F454" s="196" t="s">
        <v>709</v>
      </c>
      <c r="G454" s="197" t="s">
        <v>554</v>
      </c>
      <c r="H454" s="198">
        <v>2</v>
      </c>
      <c r="I454" s="199"/>
      <c r="J454" s="200">
        <f>ROUND(I454*H454,2)</f>
        <v>0</v>
      </c>
      <c r="K454" s="196" t="s">
        <v>22</v>
      </c>
      <c r="L454" s="60"/>
      <c r="M454" s="201" t="s">
        <v>22</v>
      </c>
      <c r="N454" s="202" t="s">
        <v>44</v>
      </c>
      <c r="O454" s="41"/>
      <c r="P454" s="203">
        <f>O454*H454</f>
        <v>0</v>
      </c>
      <c r="Q454" s="203">
        <v>0</v>
      </c>
      <c r="R454" s="203">
        <f>Q454*H454</f>
        <v>0</v>
      </c>
      <c r="S454" s="203">
        <v>0</v>
      </c>
      <c r="T454" s="204">
        <f>S454*H454</f>
        <v>0</v>
      </c>
      <c r="AR454" s="23" t="s">
        <v>186</v>
      </c>
      <c r="AT454" s="23" t="s">
        <v>182</v>
      </c>
      <c r="AU454" s="23" t="s">
        <v>82</v>
      </c>
      <c r="AY454" s="23" t="s">
        <v>180</v>
      </c>
      <c r="BE454" s="205">
        <f>IF(N454="základní",J454,0)</f>
        <v>0</v>
      </c>
      <c r="BF454" s="205">
        <f>IF(N454="snížená",J454,0)</f>
        <v>0</v>
      </c>
      <c r="BG454" s="205">
        <f>IF(N454="zákl. přenesená",J454,0)</f>
        <v>0</v>
      </c>
      <c r="BH454" s="205">
        <f>IF(N454="sníž. přenesená",J454,0)</f>
        <v>0</v>
      </c>
      <c r="BI454" s="205">
        <f>IF(N454="nulová",J454,0)</f>
        <v>0</v>
      </c>
      <c r="BJ454" s="23" t="s">
        <v>24</v>
      </c>
      <c r="BK454" s="205">
        <f>ROUND(I454*H454,2)</f>
        <v>0</v>
      </c>
      <c r="BL454" s="23" t="s">
        <v>186</v>
      </c>
      <c r="BM454" s="23" t="s">
        <v>710</v>
      </c>
    </row>
    <row r="455" spans="2:65" s="11" customFormat="1" ht="13.5">
      <c r="B455" s="209"/>
      <c r="C455" s="210"/>
      <c r="D455" s="206" t="s">
        <v>190</v>
      </c>
      <c r="E455" s="211" t="s">
        <v>22</v>
      </c>
      <c r="F455" s="212" t="s">
        <v>711</v>
      </c>
      <c r="G455" s="210"/>
      <c r="H455" s="213" t="s">
        <v>22</v>
      </c>
      <c r="I455" s="214"/>
      <c r="J455" s="210"/>
      <c r="K455" s="210"/>
      <c r="L455" s="215"/>
      <c r="M455" s="216"/>
      <c r="N455" s="217"/>
      <c r="O455" s="217"/>
      <c r="P455" s="217"/>
      <c r="Q455" s="217"/>
      <c r="R455" s="217"/>
      <c r="S455" s="217"/>
      <c r="T455" s="218"/>
      <c r="AT455" s="219" t="s">
        <v>190</v>
      </c>
      <c r="AU455" s="219" t="s">
        <v>82</v>
      </c>
      <c r="AV455" s="11" t="s">
        <v>24</v>
      </c>
      <c r="AW455" s="11" t="s">
        <v>37</v>
      </c>
      <c r="AX455" s="11" t="s">
        <v>73</v>
      </c>
      <c r="AY455" s="219" t="s">
        <v>180</v>
      </c>
    </row>
    <row r="456" spans="2:65" s="12" customFormat="1" ht="13.5">
      <c r="B456" s="220"/>
      <c r="C456" s="221"/>
      <c r="D456" s="233" t="s">
        <v>190</v>
      </c>
      <c r="E456" s="243" t="s">
        <v>22</v>
      </c>
      <c r="F456" s="244" t="s">
        <v>712</v>
      </c>
      <c r="G456" s="221"/>
      <c r="H456" s="245">
        <v>2</v>
      </c>
      <c r="I456" s="225"/>
      <c r="J456" s="221"/>
      <c r="K456" s="221"/>
      <c r="L456" s="226"/>
      <c r="M456" s="227"/>
      <c r="N456" s="228"/>
      <c r="O456" s="228"/>
      <c r="P456" s="228"/>
      <c r="Q456" s="228"/>
      <c r="R456" s="228"/>
      <c r="S456" s="228"/>
      <c r="T456" s="229"/>
      <c r="AT456" s="230" t="s">
        <v>190</v>
      </c>
      <c r="AU456" s="230" t="s">
        <v>82</v>
      </c>
      <c r="AV456" s="12" t="s">
        <v>82</v>
      </c>
      <c r="AW456" s="12" t="s">
        <v>37</v>
      </c>
      <c r="AX456" s="12" t="s">
        <v>24</v>
      </c>
      <c r="AY456" s="230" t="s">
        <v>180</v>
      </c>
    </row>
    <row r="457" spans="2:65" s="1" customFormat="1" ht="69.75" customHeight="1">
      <c r="B457" s="40"/>
      <c r="C457" s="194" t="s">
        <v>713</v>
      </c>
      <c r="D457" s="194" t="s">
        <v>182</v>
      </c>
      <c r="E457" s="195" t="s">
        <v>714</v>
      </c>
      <c r="F457" s="196" t="s">
        <v>715</v>
      </c>
      <c r="G457" s="197" t="s">
        <v>554</v>
      </c>
      <c r="H457" s="198">
        <v>1</v>
      </c>
      <c r="I457" s="199"/>
      <c r="J457" s="200">
        <f>ROUND(I457*H457,2)</f>
        <v>0</v>
      </c>
      <c r="K457" s="196" t="s">
        <v>22</v>
      </c>
      <c r="L457" s="60"/>
      <c r="M457" s="201" t="s">
        <v>22</v>
      </c>
      <c r="N457" s="202" t="s">
        <v>44</v>
      </c>
      <c r="O457" s="41"/>
      <c r="P457" s="203">
        <f>O457*H457</f>
        <v>0</v>
      </c>
      <c r="Q457" s="203">
        <v>0</v>
      </c>
      <c r="R457" s="203">
        <f>Q457*H457</f>
        <v>0</v>
      </c>
      <c r="S457" s="203">
        <v>0</v>
      </c>
      <c r="T457" s="204">
        <f>S457*H457</f>
        <v>0</v>
      </c>
      <c r="AR457" s="23" t="s">
        <v>186</v>
      </c>
      <c r="AT457" s="23" t="s">
        <v>182</v>
      </c>
      <c r="AU457" s="23" t="s">
        <v>82</v>
      </c>
      <c r="AY457" s="23" t="s">
        <v>180</v>
      </c>
      <c r="BE457" s="205">
        <f>IF(N457="základní",J457,0)</f>
        <v>0</v>
      </c>
      <c r="BF457" s="205">
        <f>IF(N457="snížená",J457,0)</f>
        <v>0</v>
      </c>
      <c r="BG457" s="205">
        <f>IF(N457="zákl. přenesená",J457,0)</f>
        <v>0</v>
      </c>
      <c r="BH457" s="205">
        <f>IF(N457="sníž. přenesená",J457,0)</f>
        <v>0</v>
      </c>
      <c r="BI457" s="205">
        <f>IF(N457="nulová",J457,0)</f>
        <v>0</v>
      </c>
      <c r="BJ457" s="23" t="s">
        <v>24</v>
      </c>
      <c r="BK457" s="205">
        <f>ROUND(I457*H457,2)</f>
        <v>0</v>
      </c>
      <c r="BL457" s="23" t="s">
        <v>186</v>
      </c>
      <c r="BM457" s="23" t="s">
        <v>716</v>
      </c>
    </row>
    <row r="458" spans="2:65" s="12" customFormat="1" ht="13.5">
      <c r="B458" s="220"/>
      <c r="C458" s="221"/>
      <c r="D458" s="206" t="s">
        <v>190</v>
      </c>
      <c r="E458" s="222" t="s">
        <v>22</v>
      </c>
      <c r="F458" s="223" t="s">
        <v>24</v>
      </c>
      <c r="G458" s="221"/>
      <c r="H458" s="224">
        <v>1</v>
      </c>
      <c r="I458" s="225"/>
      <c r="J458" s="221"/>
      <c r="K458" s="221"/>
      <c r="L458" s="226"/>
      <c r="M458" s="227"/>
      <c r="N458" s="228"/>
      <c r="O458" s="228"/>
      <c r="P458" s="228"/>
      <c r="Q458" s="228"/>
      <c r="R458" s="228"/>
      <c r="S458" s="228"/>
      <c r="T458" s="229"/>
      <c r="AT458" s="230" t="s">
        <v>190</v>
      </c>
      <c r="AU458" s="230" t="s">
        <v>82</v>
      </c>
      <c r="AV458" s="12" t="s">
        <v>82</v>
      </c>
      <c r="AW458" s="12" t="s">
        <v>37</v>
      </c>
      <c r="AX458" s="12" t="s">
        <v>24</v>
      </c>
      <c r="AY458" s="230" t="s">
        <v>180</v>
      </c>
    </row>
    <row r="459" spans="2:65" s="10" customFormat="1" ht="29.85" customHeight="1">
      <c r="B459" s="177"/>
      <c r="C459" s="178"/>
      <c r="D459" s="191" t="s">
        <v>72</v>
      </c>
      <c r="E459" s="192" t="s">
        <v>717</v>
      </c>
      <c r="F459" s="192" t="s">
        <v>718</v>
      </c>
      <c r="G459" s="178"/>
      <c r="H459" s="178"/>
      <c r="I459" s="181"/>
      <c r="J459" s="193">
        <f>BK459</f>
        <v>0</v>
      </c>
      <c r="K459" s="178"/>
      <c r="L459" s="183"/>
      <c r="M459" s="184"/>
      <c r="N459" s="185"/>
      <c r="O459" s="185"/>
      <c r="P459" s="186">
        <f>SUM(P460:P466)</f>
        <v>0</v>
      </c>
      <c r="Q459" s="185"/>
      <c r="R459" s="186">
        <f>SUM(R460:R466)</f>
        <v>0</v>
      </c>
      <c r="S459" s="185"/>
      <c r="T459" s="187">
        <f>SUM(T460:T466)</f>
        <v>0</v>
      </c>
      <c r="AR459" s="188" t="s">
        <v>24</v>
      </c>
      <c r="AT459" s="189" t="s">
        <v>72</v>
      </c>
      <c r="AU459" s="189" t="s">
        <v>24</v>
      </c>
      <c r="AY459" s="188" t="s">
        <v>180</v>
      </c>
      <c r="BK459" s="190">
        <f>SUM(BK460:BK466)</f>
        <v>0</v>
      </c>
    </row>
    <row r="460" spans="2:65" s="1" customFormat="1" ht="22.5" customHeight="1">
      <c r="B460" s="40"/>
      <c r="C460" s="194" t="s">
        <v>719</v>
      </c>
      <c r="D460" s="194" t="s">
        <v>182</v>
      </c>
      <c r="E460" s="195" t="s">
        <v>720</v>
      </c>
      <c r="F460" s="196" t="s">
        <v>721</v>
      </c>
      <c r="G460" s="197" t="s">
        <v>144</v>
      </c>
      <c r="H460" s="198">
        <v>1989.1189999999999</v>
      </c>
      <c r="I460" s="199"/>
      <c r="J460" s="200">
        <f>ROUND(I460*H460,2)</f>
        <v>0</v>
      </c>
      <c r="K460" s="196" t="s">
        <v>325</v>
      </c>
      <c r="L460" s="60"/>
      <c r="M460" s="201" t="s">
        <v>22</v>
      </c>
      <c r="N460" s="202" t="s">
        <v>44</v>
      </c>
      <c r="O460" s="41"/>
      <c r="P460" s="203">
        <f>O460*H460</f>
        <v>0</v>
      </c>
      <c r="Q460" s="203">
        <v>0</v>
      </c>
      <c r="R460" s="203">
        <f>Q460*H460</f>
        <v>0</v>
      </c>
      <c r="S460" s="203">
        <v>0</v>
      </c>
      <c r="T460" s="204">
        <f>S460*H460</f>
        <v>0</v>
      </c>
      <c r="AR460" s="23" t="s">
        <v>186</v>
      </c>
      <c r="AT460" s="23" t="s">
        <v>182</v>
      </c>
      <c r="AU460" s="23" t="s">
        <v>82</v>
      </c>
      <c r="AY460" s="23" t="s">
        <v>180</v>
      </c>
      <c r="BE460" s="205">
        <f>IF(N460="základní",J460,0)</f>
        <v>0</v>
      </c>
      <c r="BF460" s="205">
        <f>IF(N460="snížená",J460,0)</f>
        <v>0</v>
      </c>
      <c r="BG460" s="205">
        <f>IF(N460="zákl. přenesená",J460,0)</f>
        <v>0</v>
      </c>
      <c r="BH460" s="205">
        <f>IF(N460="sníž. přenesená",J460,0)</f>
        <v>0</v>
      </c>
      <c r="BI460" s="205">
        <f>IF(N460="nulová",J460,0)</f>
        <v>0</v>
      </c>
      <c r="BJ460" s="23" t="s">
        <v>24</v>
      </c>
      <c r="BK460" s="205">
        <f>ROUND(I460*H460,2)</f>
        <v>0</v>
      </c>
      <c r="BL460" s="23" t="s">
        <v>186</v>
      </c>
      <c r="BM460" s="23" t="s">
        <v>722</v>
      </c>
    </row>
    <row r="461" spans="2:65" s="12" customFormat="1" ht="13.5">
      <c r="B461" s="220"/>
      <c r="C461" s="221"/>
      <c r="D461" s="206" t="s">
        <v>190</v>
      </c>
      <c r="E461" s="222" t="s">
        <v>22</v>
      </c>
      <c r="F461" s="223" t="s">
        <v>687</v>
      </c>
      <c r="G461" s="221"/>
      <c r="H461" s="224">
        <v>1042.72</v>
      </c>
      <c r="I461" s="225"/>
      <c r="J461" s="221"/>
      <c r="K461" s="221"/>
      <c r="L461" s="226"/>
      <c r="M461" s="227"/>
      <c r="N461" s="228"/>
      <c r="O461" s="228"/>
      <c r="P461" s="228"/>
      <c r="Q461" s="228"/>
      <c r="R461" s="228"/>
      <c r="S461" s="228"/>
      <c r="T461" s="229"/>
      <c r="AT461" s="230" t="s">
        <v>190</v>
      </c>
      <c r="AU461" s="230" t="s">
        <v>82</v>
      </c>
      <c r="AV461" s="12" t="s">
        <v>82</v>
      </c>
      <c r="AW461" s="12" t="s">
        <v>37</v>
      </c>
      <c r="AX461" s="12" t="s">
        <v>73</v>
      </c>
      <c r="AY461" s="230" t="s">
        <v>180</v>
      </c>
    </row>
    <row r="462" spans="2:65" s="12" customFormat="1" ht="13.5">
      <c r="B462" s="220"/>
      <c r="C462" s="221"/>
      <c r="D462" s="206" t="s">
        <v>190</v>
      </c>
      <c r="E462" s="222" t="s">
        <v>22</v>
      </c>
      <c r="F462" s="223" t="s">
        <v>689</v>
      </c>
      <c r="G462" s="221"/>
      <c r="H462" s="224">
        <v>445.786</v>
      </c>
      <c r="I462" s="225"/>
      <c r="J462" s="221"/>
      <c r="K462" s="221"/>
      <c r="L462" s="226"/>
      <c r="M462" s="227"/>
      <c r="N462" s="228"/>
      <c r="O462" s="228"/>
      <c r="P462" s="228"/>
      <c r="Q462" s="228"/>
      <c r="R462" s="228"/>
      <c r="S462" s="228"/>
      <c r="T462" s="229"/>
      <c r="AT462" s="230" t="s">
        <v>190</v>
      </c>
      <c r="AU462" s="230" t="s">
        <v>82</v>
      </c>
      <c r="AV462" s="12" t="s">
        <v>82</v>
      </c>
      <c r="AW462" s="12" t="s">
        <v>37</v>
      </c>
      <c r="AX462" s="12" t="s">
        <v>73</v>
      </c>
      <c r="AY462" s="230" t="s">
        <v>180</v>
      </c>
    </row>
    <row r="463" spans="2:65" s="12" customFormat="1" ht="13.5">
      <c r="B463" s="220"/>
      <c r="C463" s="221"/>
      <c r="D463" s="206" t="s">
        <v>190</v>
      </c>
      <c r="E463" s="222" t="s">
        <v>22</v>
      </c>
      <c r="F463" s="223" t="s">
        <v>690</v>
      </c>
      <c r="G463" s="221"/>
      <c r="H463" s="224">
        <v>500.613</v>
      </c>
      <c r="I463" s="225"/>
      <c r="J463" s="221"/>
      <c r="K463" s="221"/>
      <c r="L463" s="226"/>
      <c r="M463" s="227"/>
      <c r="N463" s="228"/>
      <c r="O463" s="228"/>
      <c r="P463" s="228"/>
      <c r="Q463" s="228"/>
      <c r="R463" s="228"/>
      <c r="S463" s="228"/>
      <c r="T463" s="229"/>
      <c r="AT463" s="230" t="s">
        <v>190</v>
      </c>
      <c r="AU463" s="230" t="s">
        <v>82</v>
      </c>
      <c r="AV463" s="12" t="s">
        <v>82</v>
      </c>
      <c r="AW463" s="12" t="s">
        <v>37</v>
      </c>
      <c r="AX463" s="12" t="s">
        <v>73</v>
      </c>
      <c r="AY463" s="230" t="s">
        <v>180</v>
      </c>
    </row>
    <row r="464" spans="2:65" s="13" customFormat="1" ht="13.5">
      <c r="B464" s="231"/>
      <c r="C464" s="232"/>
      <c r="D464" s="233" t="s">
        <v>190</v>
      </c>
      <c r="E464" s="234" t="s">
        <v>22</v>
      </c>
      <c r="F464" s="235" t="s">
        <v>195</v>
      </c>
      <c r="G464" s="232"/>
      <c r="H464" s="236">
        <v>1989.1189999999999</v>
      </c>
      <c r="I464" s="237"/>
      <c r="J464" s="232"/>
      <c r="K464" s="232"/>
      <c r="L464" s="238"/>
      <c r="M464" s="239"/>
      <c r="N464" s="240"/>
      <c r="O464" s="240"/>
      <c r="P464" s="240"/>
      <c r="Q464" s="240"/>
      <c r="R464" s="240"/>
      <c r="S464" s="240"/>
      <c r="T464" s="241"/>
      <c r="AT464" s="242" t="s">
        <v>190</v>
      </c>
      <c r="AU464" s="242" t="s">
        <v>82</v>
      </c>
      <c r="AV464" s="13" t="s">
        <v>186</v>
      </c>
      <c r="AW464" s="13" t="s">
        <v>37</v>
      </c>
      <c r="AX464" s="13" t="s">
        <v>24</v>
      </c>
      <c r="AY464" s="242" t="s">
        <v>180</v>
      </c>
    </row>
    <row r="465" spans="2:65" s="1" customFormat="1" ht="22.5" customHeight="1">
      <c r="B465" s="40"/>
      <c r="C465" s="194" t="s">
        <v>723</v>
      </c>
      <c r="D465" s="194" t="s">
        <v>182</v>
      </c>
      <c r="E465" s="195" t="s">
        <v>724</v>
      </c>
      <c r="F465" s="196" t="s">
        <v>725</v>
      </c>
      <c r="G465" s="197" t="s">
        <v>144</v>
      </c>
      <c r="H465" s="198">
        <v>339.00799999999998</v>
      </c>
      <c r="I465" s="199"/>
      <c r="J465" s="200">
        <f>ROUND(I465*H465,2)</f>
        <v>0</v>
      </c>
      <c r="K465" s="196" t="s">
        <v>325</v>
      </c>
      <c r="L465" s="60"/>
      <c r="M465" s="201" t="s">
        <v>22</v>
      </c>
      <c r="N465" s="202" t="s">
        <v>44</v>
      </c>
      <c r="O465" s="41"/>
      <c r="P465" s="203">
        <f>O465*H465</f>
        <v>0</v>
      </c>
      <c r="Q465" s="203">
        <v>0</v>
      </c>
      <c r="R465" s="203">
        <f>Q465*H465</f>
        <v>0</v>
      </c>
      <c r="S465" s="203">
        <v>0</v>
      </c>
      <c r="T465" s="204">
        <f>S465*H465</f>
        <v>0</v>
      </c>
      <c r="AR465" s="23" t="s">
        <v>186</v>
      </c>
      <c r="AT465" s="23" t="s">
        <v>182</v>
      </c>
      <c r="AU465" s="23" t="s">
        <v>82</v>
      </c>
      <c r="AY465" s="23" t="s">
        <v>180</v>
      </c>
      <c r="BE465" s="205">
        <f>IF(N465="základní",J465,0)</f>
        <v>0</v>
      </c>
      <c r="BF465" s="205">
        <f>IF(N465="snížená",J465,0)</f>
        <v>0</v>
      </c>
      <c r="BG465" s="205">
        <f>IF(N465="zákl. přenesená",J465,0)</f>
        <v>0</v>
      </c>
      <c r="BH465" s="205">
        <f>IF(N465="sníž. přenesená",J465,0)</f>
        <v>0</v>
      </c>
      <c r="BI465" s="205">
        <f>IF(N465="nulová",J465,0)</f>
        <v>0</v>
      </c>
      <c r="BJ465" s="23" t="s">
        <v>24</v>
      </c>
      <c r="BK465" s="205">
        <f>ROUND(I465*H465,2)</f>
        <v>0</v>
      </c>
      <c r="BL465" s="23" t="s">
        <v>186</v>
      </c>
      <c r="BM465" s="23" t="s">
        <v>726</v>
      </c>
    </row>
    <row r="466" spans="2:65" s="12" customFormat="1" ht="13.5">
      <c r="B466" s="220"/>
      <c r="C466" s="221"/>
      <c r="D466" s="206" t="s">
        <v>190</v>
      </c>
      <c r="E466" s="222" t="s">
        <v>22</v>
      </c>
      <c r="F466" s="223" t="s">
        <v>688</v>
      </c>
      <c r="G466" s="221"/>
      <c r="H466" s="224">
        <v>339.00799999999998</v>
      </c>
      <c r="I466" s="225"/>
      <c r="J466" s="221"/>
      <c r="K466" s="221"/>
      <c r="L466" s="226"/>
      <c r="M466" s="259"/>
      <c r="N466" s="260"/>
      <c r="O466" s="260"/>
      <c r="P466" s="260"/>
      <c r="Q466" s="260"/>
      <c r="R466" s="260"/>
      <c r="S466" s="260"/>
      <c r="T466" s="261"/>
      <c r="AT466" s="230" t="s">
        <v>190</v>
      </c>
      <c r="AU466" s="230" t="s">
        <v>82</v>
      </c>
      <c r="AV466" s="12" t="s">
        <v>82</v>
      </c>
      <c r="AW466" s="12" t="s">
        <v>37</v>
      </c>
      <c r="AX466" s="12" t="s">
        <v>24</v>
      </c>
      <c r="AY466" s="230" t="s">
        <v>180</v>
      </c>
    </row>
    <row r="467" spans="2:65" s="1" customFormat="1" ht="6.95" customHeight="1">
      <c r="B467" s="55"/>
      <c r="C467" s="56"/>
      <c r="D467" s="56"/>
      <c r="E467" s="56"/>
      <c r="F467" s="56"/>
      <c r="G467" s="56"/>
      <c r="H467" s="56"/>
      <c r="I467" s="140"/>
      <c r="J467" s="56"/>
      <c r="K467" s="56"/>
      <c r="L467" s="60"/>
    </row>
  </sheetData>
  <sheetProtection algorithmName="SHA-512" hashValue="xZMMsJ+uic3AGcAhxqzG7nalp7j6k4/dZUzZiXjaZU+dqrXlIuwKkIyDA/40nOZf6nW8lHB6X9wnF/PsYh6DPw==" saltValue="fi/15wqXKv1JJ4inNdG8nA==" spinCount="100000" sheet="1" objects="1" scenarios="1" formatCells="0" formatColumns="0" formatRows="0" sort="0" autoFilter="0"/>
  <autoFilter ref="C82:K466"/>
  <mergeCells count="9">
    <mergeCell ref="E73:H73"/>
    <mergeCell ref="E75:H75"/>
    <mergeCell ref="G1:H1"/>
    <mergeCell ref="L2:V2"/>
    <mergeCell ref="E7:H7"/>
    <mergeCell ref="E9:H9"/>
    <mergeCell ref="E24:H24"/>
    <mergeCell ref="E45:H45"/>
    <mergeCell ref="E47:H47"/>
  </mergeCells>
  <hyperlinks>
    <hyperlink ref="F1:G1" location="C2" display="1) Krycí list soupisu"/>
    <hyperlink ref="G1:H1" location="C54" display="2) Rekapitulace"/>
    <hyperlink ref="J1" location="C82" display="3) Soupis prací"/>
    <hyperlink ref="L1:V1" location="'Rekapitulace stavby'!C2" display="Rekapitulace stavby"/>
  </hyperlinks>
  <pageMargins left="0.58333330000000005" right="0.58333330000000005" top="0.58333330000000005" bottom="0.58333330000000005" header="0" footer="0"/>
  <pageSetup paperSize="9" fitToHeight="100" orientation="landscape" blackAndWhite="1" r:id="rId1"/>
  <headerFooter>
    <oddFooter>&amp;CStrana &amp;P z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R79"/>
  <sheetViews>
    <sheetView showGridLines="0" workbookViewId="0">
      <pane ySplit="1" topLeftCell="A2" activePane="bottomLeft" state="frozen"/>
      <selection pane="bottomLeft"/>
    </sheetView>
  </sheetViews>
  <sheetFormatPr defaultRowHeight="15"/>
  <cols>
    <col min="1" max="1" width="8.33203125" customWidth="1"/>
    <col min="2" max="2" width="1.6640625" customWidth="1"/>
    <col min="3" max="3" width="4.1640625" customWidth="1"/>
    <col min="4" max="4" width="4.33203125" customWidth="1"/>
    <col min="5" max="5" width="17.1640625" customWidth="1"/>
    <col min="6" max="6" width="75" customWidth="1"/>
    <col min="7" max="7" width="8.6640625" customWidth="1"/>
    <col min="8" max="8" width="11.1640625" customWidth="1"/>
    <col min="9" max="9" width="12.6640625" style="110" customWidth="1"/>
    <col min="10" max="10" width="23.5" customWidth="1"/>
    <col min="11" max="11" width="15.5" customWidth="1"/>
    <col min="13" max="18" width="9.33203125" hidden="1"/>
    <col min="19" max="19" width="8.1640625" hidden="1" customWidth="1"/>
    <col min="20" max="20" width="29.6640625" hidden="1" customWidth="1"/>
    <col min="21" max="21" width="16.33203125" hidden="1" customWidth="1"/>
    <col min="22" max="22" width="12.33203125" customWidth="1"/>
    <col min="23" max="23" width="16.33203125" customWidth="1"/>
    <col min="24" max="24" width="12.33203125" customWidth="1"/>
    <col min="25" max="25" width="15" customWidth="1"/>
    <col min="26" max="26" width="11" customWidth="1"/>
    <col min="27" max="27" width="15" customWidth="1"/>
    <col min="28" max="28" width="16.33203125" customWidth="1"/>
    <col min="29" max="29" width="11" customWidth="1"/>
    <col min="30" max="30" width="15" customWidth="1"/>
    <col min="31" max="31" width="16.33203125" customWidth="1"/>
    <col min="44" max="65" width="9.33203125" hidden="1"/>
  </cols>
  <sheetData>
    <row r="1" spans="1:70" ht="21.75" customHeight="1">
      <c r="A1" s="20"/>
      <c r="B1" s="111"/>
      <c r="C1" s="111"/>
      <c r="D1" s="112" t="s">
        <v>1</v>
      </c>
      <c r="E1" s="111"/>
      <c r="F1" s="113" t="s">
        <v>95</v>
      </c>
      <c r="G1" s="391" t="s">
        <v>96</v>
      </c>
      <c r="H1" s="391"/>
      <c r="I1" s="114"/>
      <c r="J1" s="113" t="s">
        <v>97</v>
      </c>
      <c r="K1" s="112" t="s">
        <v>98</v>
      </c>
      <c r="L1" s="113" t="s">
        <v>99</v>
      </c>
      <c r="M1" s="113"/>
      <c r="N1" s="113"/>
      <c r="O1" s="113"/>
      <c r="P1" s="113"/>
      <c r="Q1" s="113"/>
      <c r="R1" s="113"/>
      <c r="S1" s="113"/>
      <c r="T1" s="113"/>
      <c r="U1" s="19"/>
      <c r="V1" s="19"/>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c r="BG1" s="20"/>
      <c r="BH1" s="20"/>
      <c r="BI1" s="20"/>
      <c r="BJ1" s="20"/>
      <c r="BK1" s="20"/>
      <c r="BL1" s="20"/>
      <c r="BM1" s="20"/>
      <c r="BN1" s="20"/>
      <c r="BO1" s="20"/>
      <c r="BP1" s="20"/>
      <c r="BQ1" s="20"/>
      <c r="BR1" s="20"/>
    </row>
    <row r="2" spans="1:70" ht="36.950000000000003" customHeight="1">
      <c r="L2" s="383"/>
      <c r="M2" s="383"/>
      <c r="N2" s="383"/>
      <c r="O2" s="383"/>
      <c r="P2" s="383"/>
      <c r="Q2" s="383"/>
      <c r="R2" s="383"/>
      <c r="S2" s="383"/>
      <c r="T2" s="383"/>
      <c r="U2" s="383"/>
      <c r="V2" s="383"/>
      <c r="AT2" s="23" t="s">
        <v>85</v>
      </c>
    </row>
    <row r="3" spans="1:70" ht="6.95" customHeight="1">
      <c r="B3" s="24"/>
      <c r="C3" s="25"/>
      <c r="D3" s="25"/>
      <c r="E3" s="25"/>
      <c r="F3" s="25"/>
      <c r="G3" s="25"/>
      <c r="H3" s="25"/>
      <c r="I3" s="116"/>
      <c r="J3" s="25"/>
      <c r="K3" s="26"/>
      <c r="AT3" s="23" t="s">
        <v>82</v>
      </c>
    </row>
    <row r="4" spans="1:70" ht="36.950000000000003" customHeight="1">
      <c r="B4" s="27"/>
      <c r="C4" s="28"/>
      <c r="D4" s="29" t="s">
        <v>104</v>
      </c>
      <c r="E4" s="28"/>
      <c r="F4" s="28"/>
      <c r="G4" s="28"/>
      <c r="H4" s="28"/>
      <c r="I4" s="117"/>
      <c r="J4" s="28"/>
      <c r="K4" s="30"/>
      <c r="M4" s="31" t="s">
        <v>12</v>
      </c>
      <c r="AT4" s="23" t="s">
        <v>6</v>
      </c>
    </row>
    <row r="5" spans="1:70" ht="6.95" customHeight="1">
      <c r="B5" s="27"/>
      <c r="C5" s="28"/>
      <c r="D5" s="28"/>
      <c r="E5" s="28"/>
      <c r="F5" s="28"/>
      <c r="G5" s="28"/>
      <c r="H5" s="28"/>
      <c r="I5" s="117"/>
      <c r="J5" s="28"/>
      <c r="K5" s="30"/>
    </row>
    <row r="6" spans="1:70">
      <c r="B6" s="27"/>
      <c r="C6" s="28"/>
      <c r="D6" s="36" t="s">
        <v>18</v>
      </c>
      <c r="E6" s="28"/>
      <c r="F6" s="28"/>
      <c r="G6" s="28"/>
      <c r="H6" s="28"/>
      <c r="I6" s="117"/>
      <c r="J6" s="28"/>
      <c r="K6" s="30"/>
    </row>
    <row r="7" spans="1:70" ht="22.5" customHeight="1">
      <c r="B7" s="27"/>
      <c r="C7" s="28"/>
      <c r="D7" s="28"/>
      <c r="E7" s="384" t="str">
        <f>'Rekapitulace stavby'!K6</f>
        <v>Regenerace sídliště 9.května - II. Etapa</v>
      </c>
      <c r="F7" s="385"/>
      <c r="G7" s="385"/>
      <c r="H7" s="385"/>
      <c r="I7" s="117"/>
      <c r="J7" s="28"/>
      <c r="K7" s="30"/>
    </row>
    <row r="8" spans="1:70" s="1" customFormat="1">
      <c r="B8" s="40"/>
      <c r="C8" s="41"/>
      <c r="D8" s="36" t="s">
        <v>114</v>
      </c>
      <c r="E8" s="41"/>
      <c r="F8" s="41"/>
      <c r="G8" s="41"/>
      <c r="H8" s="41"/>
      <c r="I8" s="118"/>
      <c r="J8" s="41"/>
      <c r="K8" s="44"/>
    </row>
    <row r="9" spans="1:70" s="1" customFormat="1" ht="36.950000000000003" customHeight="1">
      <c r="B9" s="40"/>
      <c r="C9" s="41"/>
      <c r="D9" s="41"/>
      <c r="E9" s="386" t="s">
        <v>727</v>
      </c>
      <c r="F9" s="387"/>
      <c r="G9" s="387"/>
      <c r="H9" s="387"/>
      <c r="I9" s="118"/>
      <c r="J9" s="41"/>
      <c r="K9" s="44"/>
    </row>
    <row r="10" spans="1:70" s="1" customFormat="1" ht="13.5">
      <c r="B10" s="40"/>
      <c r="C10" s="41"/>
      <c r="D10" s="41"/>
      <c r="E10" s="41"/>
      <c r="F10" s="41"/>
      <c r="G10" s="41"/>
      <c r="H10" s="41"/>
      <c r="I10" s="118"/>
      <c r="J10" s="41"/>
      <c r="K10" s="44"/>
    </row>
    <row r="11" spans="1:70" s="1" customFormat="1" ht="14.45" customHeight="1">
      <c r="B11" s="40"/>
      <c r="C11" s="41"/>
      <c r="D11" s="36" t="s">
        <v>21</v>
      </c>
      <c r="E11" s="41"/>
      <c r="F11" s="34" t="s">
        <v>22</v>
      </c>
      <c r="G11" s="41"/>
      <c r="H11" s="41"/>
      <c r="I11" s="119" t="s">
        <v>23</v>
      </c>
      <c r="J11" s="34" t="s">
        <v>22</v>
      </c>
      <c r="K11" s="44"/>
    </row>
    <row r="12" spans="1:70" s="1" customFormat="1" ht="14.45" customHeight="1">
      <c r="B12" s="40"/>
      <c r="C12" s="41"/>
      <c r="D12" s="36" t="s">
        <v>25</v>
      </c>
      <c r="E12" s="41"/>
      <c r="F12" s="34" t="s">
        <v>26</v>
      </c>
      <c r="G12" s="41"/>
      <c r="H12" s="41"/>
      <c r="I12" s="119" t="s">
        <v>27</v>
      </c>
      <c r="J12" s="120" t="str">
        <f>'Rekapitulace stavby'!AN8</f>
        <v>13. 1. 2017</v>
      </c>
      <c r="K12" s="44"/>
    </row>
    <row r="13" spans="1:70" s="1" customFormat="1" ht="10.9" customHeight="1">
      <c r="B13" s="40"/>
      <c r="C13" s="41"/>
      <c r="D13" s="41"/>
      <c r="E13" s="41"/>
      <c r="F13" s="41"/>
      <c r="G13" s="41"/>
      <c r="H13" s="41"/>
      <c r="I13" s="118"/>
      <c r="J13" s="41"/>
      <c r="K13" s="44"/>
    </row>
    <row r="14" spans="1:70" s="1" customFormat="1" ht="14.45" customHeight="1">
      <c r="B14" s="40"/>
      <c r="C14" s="41"/>
      <c r="D14" s="36" t="s">
        <v>31</v>
      </c>
      <c r="E14" s="41"/>
      <c r="F14" s="41"/>
      <c r="G14" s="41"/>
      <c r="H14" s="41"/>
      <c r="I14" s="119" t="s">
        <v>32</v>
      </c>
      <c r="J14" s="34" t="str">
        <f>IF('Rekapitulace stavby'!AN10="","",'Rekapitulace stavby'!AN10)</f>
        <v/>
      </c>
      <c r="K14" s="44"/>
    </row>
    <row r="15" spans="1:70" s="1" customFormat="1" ht="18" customHeight="1">
      <c r="B15" s="40"/>
      <c r="C15" s="41"/>
      <c r="D15" s="41"/>
      <c r="E15" s="34" t="str">
        <f>IF('Rekapitulace stavby'!E11="","",'Rekapitulace stavby'!E11)</f>
        <v xml:space="preserve"> </v>
      </c>
      <c r="F15" s="41"/>
      <c r="G15" s="41"/>
      <c r="H15" s="41"/>
      <c r="I15" s="119" t="s">
        <v>33</v>
      </c>
      <c r="J15" s="34" t="str">
        <f>IF('Rekapitulace stavby'!AN11="","",'Rekapitulace stavby'!AN11)</f>
        <v/>
      </c>
      <c r="K15" s="44"/>
    </row>
    <row r="16" spans="1:70" s="1" customFormat="1" ht="6.95" customHeight="1">
      <c r="B16" s="40"/>
      <c r="C16" s="41"/>
      <c r="D16" s="41"/>
      <c r="E16" s="41"/>
      <c r="F16" s="41"/>
      <c r="G16" s="41"/>
      <c r="H16" s="41"/>
      <c r="I16" s="118"/>
      <c r="J16" s="41"/>
      <c r="K16" s="44"/>
    </row>
    <row r="17" spans="2:11" s="1" customFormat="1" ht="14.45" customHeight="1">
      <c r="B17" s="40"/>
      <c r="C17" s="41"/>
      <c r="D17" s="36" t="s">
        <v>34</v>
      </c>
      <c r="E17" s="41"/>
      <c r="F17" s="41"/>
      <c r="G17" s="41"/>
      <c r="H17" s="41"/>
      <c r="I17" s="119" t="s">
        <v>32</v>
      </c>
      <c r="J17" s="34" t="str">
        <f>IF('Rekapitulace stavby'!AN13="Vyplň údaj","",IF('Rekapitulace stavby'!AN13="","",'Rekapitulace stavby'!AN13))</f>
        <v/>
      </c>
      <c r="K17" s="44"/>
    </row>
    <row r="18" spans="2:11" s="1" customFormat="1" ht="18" customHeight="1">
      <c r="B18" s="40"/>
      <c r="C18" s="41"/>
      <c r="D18" s="41"/>
      <c r="E18" s="34" t="str">
        <f>IF('Rekapitulace stavby'!E14="Vyplň údaj","",IF('Rekapitulace stavby'!E14="","",'Rekapitulace stavby'!E14))</f>
        <v/>
      </c>
      <c r="F18" s="41"/>
      <c r="G18" s="41"/>
      <c r="H18" s="41"/>
      <c r="I18" s="119" t="s">
        <v>33</v>
      </c>
      <c r="J18" s="34" t="str">
        <f>IF('Rekapitulace stavby'!AN14="Vyplň údaj","",IF('Rekapitulace stavby'!AN14="","",'Rekapitulace stavby'!AN14))</f>
        <v/>
      </c>
      <c r="K18" s="44"/>
    </row>
    <row r="19" spans="2:11" s="1" customFormat="1" ht="6.95" customHeight="1">
      <c r="B19" s="40"/>
      <c r="C19" s="41"/>
      <c r="D19" s="41"/>
      <c r="E19" s="41"/>
      <c r="F19" s="41"/>
      <c r="G19" s="41"/>
      <c r="H19" s="41"/>
      <c r="I19" s="118"/>
      <c r="J19" s="41"/>
      <c r="K19" s="44"/>
    </row>
    <row r="20" spans="2:11" s="1" customFormat="1" ht="14.45" customHeight="1">
      <c r="B20" s="40"/>
      <c r="C20" s="41"/>
      <c r="D20" s="36" t="s">
        <v>36</v>
      </c>
      <c r="E20" s="41"/>
      <c r="F20" s="41"/>
      <c r="G20" s="41"/>
      <c r="H20" s="41"/>
      <c r="I20" s="119" t="s">
        <v>32</v>
      </c>
      <c r="J20" s="34" t="str">
        <f>IF('Rekapitulace stavby'!AN16="","",'Rekapitulace stavby'!AN16)</f>
        <v/>
      </c>
      <c r="K20" s="44"/>
    </row>
    <row r="21" spans="2:11" s="1" customFormat="1" ht="18" customHeight="1">
      <c r="B21" s="40"/>
      <c r="C21" s="41"/>
      <c r="D21" s="41"/>
      <c r="E21" s="34" t="str">
        <f>IF('Rekapitulace stavby'!E17="","",'Rekapitulace stavby'!E17)</f>
        <v xml:space="preserve"> </v>
      </c>
      <c r="F21" s="41"/>
      <c r="G21" s="41"/>
      <c r="H21" s="41"/>
      <c r="I21" s="119" t="s">
        <v>33</v>
      </c>
      <c r="J21" s="34" t="str">
        <f>IF('Rekapitulace stavby'!AN17="","",'Rekapitulace stavby'!AN17)</f>
        <v/>
      </c>
      <c r="K21" s="44"/>
    </row>
    <row r="22" spans="2:11" s="1" customFormat="1" ht="6.95" customHeight="1">
      <c r="B22" s="40"/>
      <c r="C22" s="41"/>
      <c r="D22" s="41"/>
      <c r="E22" s="41"/>
      <c r="F22" s="41"/>
      <c r="G22" s="41"/>
      <c r="H22" s="41"/>
      <c r="I22" s="118"/>
      <c r="J22" s="41"/>
      <c r="K22" s="44"/>
    </row>
    <row r="23" spans="2:11" s="1" customFormat="1" ht="14.45" customHeight="1">
      <c r="B23" s="40"/>
      <c r="C23" s="41"/>
      <c r="D23" s="36" t="s">
        <v>38</v>
      </c>
      <c r="E23" s="41"/>
      <c r="F23" s="41"/>
      <c r="G23" s="41"/>
      <c r="H23" s="41"/>
      <c r="I23" s="118"/>
      <c r="J23" s="41"/>
      <c r="K23" s="44"/>
    </row>
    <row r="24" spans="2:11" s="6" customFormat="1" ht="22.5" customHeight="1">
      <c r="B24" s="121"/>
      <c r="C24" s="122"/>
      <c r="D24" s="122"/>
      <c r="E24" s="353" t="s">
        <v>22</v>
      </c>
      <c r="F24" s="353"/>
      <c r="G24" s="353"/>
      <c r="H24" s="353"/>
      <c r="I24" s="123"/>
      <c r="J24" s="122"/>
      <c r="K24" s="124"/>
    </row>
    <row r="25" spans="2:11" s="1" customFormat="1" ht="6.95" customHeight="1">
      <c r="B25" s="40"/>
      <c r="C25" s="41"/>
      <c r="D25" s="41"/>
      <c r="E25" s="41"/>
      <c r="F25" s="41"/>
      <c r="G25" s="41"/>
      <c r="H25" s="41"/>
      <c r="I25" s="118"/>
      <c r="J25" s="41"/>
      <c r="K25" s="44"/>
    </row>
    <row r="26" spans="2:11" s="1" customFormat="1" ht="6.95" customHeight="1">
      <c r="B26" s="40"/>
      <c r="C26" s="41"/>
      <c r="D26" s="84"/>
      <c r="E26" s="84"/>
      <c r="F26" s="84"/>
      <c r="G26" s="84"/>
      <c r="H26" s="84"/>
      <c r="I26" s="126"/>
      <c r="J26" s="84"/>
      <c r="K26" s="127"/>
    </row>
    <row r="27" spans="2:11" s="1" customFormat="1" ht="25.35" customHeight="1">
      <c r="B27" s="40"/>
      <c r="C27" s="41"/>
      <c r="D27" s="128" t="s">
        <v>39</v>
      </c>
      <c r="E27" s="41"/>
      <c r="F27" s="41"/>
      <c r="G27" s="41"/>
      <c r="H27" s="41"/>
      <c r="I27" s="118"/>
      <c r="J27" s="129">
        <f>ROUND(J76,2)</f>
        <v>0</v>
      </c>
      <c r="K27" s="44"/>
    </row>
    <row r="28" spans="2:11" s="1" customFormat="1" ht="6.95" customHeight="1">
      <c r="B28" s="40"/>
      <c r="C28" s="41"/>
      <c r="D28" s="84"/>
      <c r="E28" s="84"/>
      <c r="F28" s="84"/>
      <c r="G28" s="84"/>
      <c r="H28" s="84"/>
      <c r="I28" s="126"/>
      <c r="J28" s="84"/>
      <c r="K28" s="127"/>
    </row>
    <row r="29" spans="2:11" s="1" customFormat="1" ht="14.45" customHeight="1">
      <c r="B29" s="40"/>
      <c r="C29" s="41"/>
      <c r="D29" s="41"/>
      <c r="E29" s="41"/>
      <c r="F29" s="45" t="s">
        <v>41</v>
      </c>
      <c r="G29" s="41"/>
      <c r="H29" s="41"/>
      <c r="I29" s="130" t="s">
        <v>40</v>
      </c>
      <c r="J29" s="45" t="s">
        <v>42</v>
      </c>
      <c r="K29" s="44"/>
    </row>
    <row r="30" spans="2:11" s="1" customFormat="1" ht="14.45" customHeight="1">
      <c r="B30" s="40"/>
      <c r="C30" s="41"/>
      <c r="D30" s="48" t="s">
        <v>43</v>
      </c>
      <c r="E30" s="48" t="s">
        <v>44</v>
      </c>
      <c r="F30" s="131">
        <f>ROUND(SUM(BE76:BE78), 2)</f>
        <v>0</v>
      </c>
      <c r="G30" s="41"/>
      <c r="H30" s="41"/>
      <c r="I30" s="132">
        <v>0.21</v>
      </c>
      <c r="J30" s="131">
        <f>ROUND(ROUND((SUM(BE76:BE78)), 2)*I30, 2)</f>
        <v>0</v>
      </c>
      <c r="K30" s="44"/>
    </row>
    <row r="31" spans="2:11" s="1" customFormat="1" ht="14.45" customHeight="1">
      <c r="B31" s="40"/>
      <c r="C31" s="41"/>
      <c r="D31" s="41"/>
      <c r="E31" s="48" t="s">
        <v>45</v>
      </c>
      <c r="F31" s="131">
        <f>ROUND(SUM(BF76:BF78), 2)</f>
        <v>0</v>
      </c>
      <c r="G31" s="41"/>
      <c r="H31" s="41"/>
      <c r="I31" s="132">
        <v>0.15</v>
      </c>
      <c r="J31" s="131">
        <f>ROUND(ROUND((SUM(BF76:BF78)), 2)*I31, 2)</f>
        <v>0</v>
      </c>
      <c r="K31" s="44"/>
    </row>
    <row r="32" spans="2:11" s="1" customFormat="1" ht="14.45" hidden="1" customHeight="1">
      <c r="B32" s="40"/>
      <c r="C32" s="41"/>
      <c r="D32" s="41"/>
      <c r="E32" s="48" t="s">
        <v>46</v>
      </c>
      <c r="F32" s="131">
        <f>ROUND(SUM(BG76:BG78), 2)</f>
        <v>0</v>
      </c>
      <c r="G32" s="41"/>
      <c r="H32" s="41"/>
      <c r="I32" s="132">
        <v>0.21</v>
      </c>
      <c r="J32" s="131">
        <v>0</v>
      </c>
      <c r="K32" s="44"/>
    </row>
    <row r="33" spans="2:11" s="1" customFormat="1" ht="14.45" hidden="1" customHeight="1">
      <c r="B33" s="40"/>
      <c r="C33" s="41"/>
      <c r="D33" s="41"/>
      <c r="E33" s="48" t="s">
        <v>47</v>
      </c>
      <c r="F33" s="131">
        <f>ROUND(SUM(BH76:BH78), 2)</f>
        <v>0</v>
      </c>
      <c r="G33" s="41"/>
      <c r="H33" s="41"/>
      <c r="I33" s="132">
        <v>0.15</v>
      </c>
      <c r="J33" s="131">
        <v>0</v>
      </c>
      <c r="K33" s="44"/>
    </row>
    <row r="34" spans="2:11" s="1" customFormat="1" ht="14.45" hidden="1" customHeight="1">
      <c r="B34" s="40"/>
      <c r="C34" s="41"/>
      <c r="D34" s="41"/>
      <c r="E34" s="48" t="s">
        <v>48</v>
      </c>
      <c r="F34" s="131">
        <f>ROUND(SUM(BI76:BI78), 2)</f>
        <v>0</v>
      </c>
      <c r="G34" s="41"/>
      <c r="H34" s="41"/>
      <c r="I34" s="132">
        <v>0</v>
      </c>
      <c r="J34" s="131">
        <v>0</v>
      </c>
      <c r="K34" s="44"/>
    </row>
    <row r="35" spans="2:11" s="1" customFormat="1" ht="6.95" customHeight="1">
      <c r="B35" s="40"/>
      <c r="C35" s="41"/>
      <c r="D35" s="41"/>
      <c r="E35" s="41"/>
      <c r="F35" s="41"/>
      <c r="G35" s="41"/>
      <c r="H35" s="41"/>
      <c r="I35" s="118"/>
      <c r="J35" s="41"/>
      <c r="K35" s="44"/>
    </row>
    <row r="36" spans="2:11" s="1" customFormat="1" ht="25.35" customHeight="1">
      <c r="B36" s="40"/>
      <c r="C36" s="133"/>
      <c r="D36" s="134" t="s">
        <v>49</v>
      </c>
      <c r="E36" s="78"/>
      <c r="F36" s="78"/>
      <c r="G36" s="135" t="s">
        <v>50</v>
      </c>
      <c r="H36" s="136" t="s">
        <v>51</v>
      </c>
      <c r="I36" s="137"/>
      <c r="J36" s="138">
        <f>SUM(J27:J34)</f>
        <v>0</v>
      </c>
      <c r="K36" s="139"/>
    </row>
    <row r="37" spans="2:11" s="1" customFormat="1" ht="14.45" customHeight="1">
      <c r="B37" s="55"/>
      <c r="C37" s="56"/>
      <c r="D37" s="56"/>
      <c r="E37" s="56"/>
      <c r="F37" s="56"/>
      <c r="G37" s="56"/>
      <c r="H37" s="56"/>
      <c r="I37" s="140"/>
      <c r="J37" s="56"/>
      <c r="K37" s="57"/>
    </row>
    <row r="41" spans="2:11" s="1" customFormat="1" ht="6.95" customHeight="1">
      <c r="B41" s="141"/>
      <c r="C41" s="142"/>
      <c r="D41" s="142"/>
      <c r="E41" s="142"/>
      <c r="F41" s="142"/>
      <c r="G41" s="142"/>
      <c r="H41" s="142"/>
      <c r="I41" s="143"/>
      <c r="J41" s="142"/>
      <c r="K41" s="144"/>
    </row>
    <row r="42" spans="2:11" s="1" customFormat="1" ht="36.950000000000003" customHeight="1">
      <c r="B42" s="40"/>
      <c r="C42" s="29" t="s">
        <v>152</v>
      </c>
      <c r="D42" s="41"/>
      <c r="E42" s="41"/>
      <c r="F42" s="41"/>
      <c r="G42" s="41"/>
      <c r="H42" s="41"/>
      <c r="I42" s="118"/>
      <c r="J42" s="41"/>
      <c r="K42" s="44"/>
    </row>
    <row r="43" spans="2:11" s="1" customFormat="1" ht="6.95" customHeight="1">
      <c r="B43" s="40"/>
      <c r="C43" s="41"/>
      <c r="D43" s="41"/>
      <c r="E43" s="41"/>
      <c r="F43" s="41"/>
      <c r="G43" s="41"/>
      <c r="H43" s="41"/>
      <c r="I43" s="118"/>
      <c r="J43" s="41"/>
      <c r="K43" s="44"/>
    </row>
    <row r="44" spans="2:11" s="1" customFormat="1" ht="14.45" customHeight="1">
      <c r="B44" s="40"/>
      <c r="C44" s="36" t="s">
        <v>18</v>
      </c>
      <c r="D44" s="41"/>
      <c r="E44" s="41"/>
      <c r="F44" s="41"/>
      <c r="G44" s="41"/>
      <c r="H44" s="41"/>
      <c r="I44" s="118"/>
      <c r="J44" s="41"/>
      <c r="K44" s="44"/>
    </row>
    <row r="45" spans="2:11" s="1" customFormat="1" ht="22.5" customHeight="1">
      <c r="B45" s="40"/>
      <c r="C45" s="41"/>
      <c r="D45" s="41"/>
      <c r="E45" s="384" t="str">
        <f>E7</f>
        <v>Regenerace sídliště 9.května - II. Etapa</v>
      </c>
      <c r="F45" s="385"/>
      <c r="G45" s="385"/>
      <c r="H45" s="385"/>
      <c r="I45" s="118"/>
      <c r="J45" s="41"/>
      <c r="K45" s="44"/>
    </row>
    <row r="46" spans="2:11" s="1" customFormat="1" ht="14.45" customHeight="1">
      <c r="B46" s="40"/>
      <c r="C46" s="36" t="s">
        <v>114</v>
      </c>
      <c r="D46" s="41"/>
      <c r="E46" s="41"/>
      <c r="F46" s="41"/>
      <c r="G46" s="41"/>
      <c r="H46" s="41"/>
      <c r="I46" s="118"/>
      <c r="J46" s="41"/>
      <c r="K46" s="44"/>
    </row>
    <row r="47" spans="2:11" s="1" customFormat="1" ht="23.25" customHeight="1">
      <c r="B47" s="40"/>
      <c r="C47" s="41"/>
      <c r="D47" s="41"/>
      <c r="E47" s="386" t="str">
        <f>E9</f>
        <v>SO 401 - Veřejné osvětlení</v>
      </c>
      <c r="F47" s="387"/>
      <c r="G47" s="387"/>
      <c r="H47" s="387"/>
      <c r="I47" s="118"/>
      <c r="J47" s="41"/>
      <c r="K47" s="44"/>
    </row>
    <row r="48" spans="2:11" s="1" customFormat="1" ht="6.95" customHeight="1">
      <c r="B48" s="40"/>
      <c r="C48" s="41"/>
      <c r="D48" s="41"/>
      <c r="E48" s="41"/>
      <c r="F48" s="41"/>
      <c r="G48" s="41"/>
      <c r="H48" s="41"/>
      <c r="I48" s="118"/>
      <c r="J48" s="41"/>
      <c r="K48" s="44"/>
    </row>
    <row r="49" spans="2:47" s="1" customFormat="1" ht="18" customHeight="1">
      <c r="B49" s="40"/>
      <c r="C49" s="36" t="s">
        <v>25</v>
      </c>
      <c r="D49" s="41"/>
      <c r="E49" s="41"/>
      <c r="F49" s="34" t="str">
        <f>F12</f>
        <v xml:space="preserve"> </v>
      </c>
      <c r="G49" s="41"/>
      <c r="H49" s="41"/>
      <c r="I49" s="119" t="s">
        <v>27</v>
      </c>
      <c r="J49" s="120" t="str">
        <f>IF(J12="","",J12)</f>
        <v>13. 1. 2017</v>
      </c>
      <c r="K49" s="44"/>
    </row>
    <row r="50" spans="2:47" s="1" customFormat="1" ht="6.95" customHeight="1">
      <c r="B50" s="40"/>
      <c r="C50" s="41"/>
      <c r="D50" s="41"/>
      <c r="E50" s="41"/>
      <c r="F50" s="41"/>
      <c r="G50" s="41"/>
      <c r="H50" s="41"/>
      <c r="I50" s="118"/>
      <c r="J50" s="41"/>
      <c r="K50" s="44"/>
    </row>
    <row r="51" spans="2:47" s="1" customFormat="1">
      <c r="B51" s="40"/>
      <c r="C51" s="36" t="s">
        <v>31</v>
      </c>
      <c r="D51" s="41"/>
      <c r="E51" s="41"/>
      <c r="F51" s="34" t="str">
        <f>E15</f>
        <v xml:space="preserve"> </v>
      </c>
      <c r="G51" s="41"/>
      <c r="H51" s="41"/>
      <c r="I51" s="119" t="s">
        <v>36</v>
      </c>
      <c r="J51" s="34" t="str">
        <f>E21</f>
        <v xml:space="preserve"> </v>
      </c>
      <c r="K51" s="44"/>
    </row>
    <row r="52" spans="2:47" s="1" customFormat="1" ht="14.45" customHeight="1">
      <c r="B52" s="40"/>
      <c r="C52" s="36" t="s">
        <v>34</v>
      </c>
      <c r="D52" s="41"/>
      <c r="E52" s="41"/>
      <c r="F52" s="34" t="str">
        <f>IF(E18="","",E18)</f>
        <v/>
      </c>
      <c r="G52" s="41"/>
      <c r="H52" s="41"/>
      <c r="I52" s="118"/>
      <c r="J52" s="41"/>
      <c r="K52" s="44"/>
    </row>
    <row r="53" spans="2:47" s="1" customFormat="1" ht="10.35" customHeight="1">
      <c r="B53" s="40"/>
      <c r="C53" s="41"/>
      <c r="D53" s="41"/>
      <c r="E53" s="41"/>
      <c r="F53" s="41"/>
      <c r="G53" s="41"/>
      <c r="H53" s="41"/>
      <c r="I53" s="118"/>
      <c r="J53" s="41"/>
      <c r="K53" s="44"/>
    </row>
    <row r="54" spans="2:47" s="1" customFormat="1" ht="29.25" customHeight="1">
      <c r="B54" s="40"/>
      <c r="C54" s="145" t="s">
        <v>153</v>
      </c>
      <c r="D54" s="133"/>
      <c r="E54" s="133"/>
      <c r="F54" s="133"/>
      <c r="G54" s="133"/>
      <c r="H54" s="133"/>
      <c r="I54" s="146"/>
      <c r="J54" s="147" t="s">
        <v>154</v>
      </c>
      <c r="K54" s="148"/>
    </row>
    <row r="55" spans="2:47" s="1" customFormat="1" ht="10.35" customHeight="1">
      <c r="B55" s="40"/>
      <c r="C55" s="41"/>
      <c r="D55" s="41"/>
      <c r="E55" s="41"/>
      <c r="F55" s="41"/>
      <c r="G55" s="41"/>
      <c r="H55" s="41"/>
      <c r="I55" s="118"/>
      <c r="J55" s="41"/>
      <c r="K55" s="44"/>
    </row>
    <row r="56" spans="2:47" s="1" customFormat="1" ht="29.25" customHeight="1">
      <c r="B56" s="40"/>
      <c r="C56" s="149" t="s">
        <v>155</v>
      </c>
      <c r="D56" s="41"/>
      <c r="E56" s="41"/>
      <c r="F56" s="41"/>
      <c r="G56" s="41"/>
      <c r="H56" s="41"/>
      <c r="I56" s="118"/>
      <c r="J56" s="129">
        <f>J76</f>
        <v>0</v>
      </c>
      <c r="K56" s="44"/>
      <c r="AU56" s="23" t="s">
        <v>156</v>
      </c>
    </row>
    <row r="57" spans="2:47" s="1" customFormat="1" ht="21.75" customHeight="1">
      <c r="B57" s="40"/>
      <c r="C57" s="41"/>
      <c r="D57" s="41"/>
      <c r="E57" s="41"/>
      <c r="F57" s="41"/>
      <c r="G57" s="41"/>
      <c r="H57" s="41"/>
      <c r="I57" s="118"/>
      <c r="J57" s="41"/>
      <c r="K57" s="44"/>
    </row>
    <row r="58" spans="2:47" s="1" customFormat="1" ht="6.95" customHeight="1">
      <c r="B58" s="55"/>
      <c r="C58" s="56"/>
      <c r="D58" s="56"/>
      <c r="E58" s="56"/>
      <c r="F58" s="56"/>
      <c r="G58" s="56"/>
      <c r="H58" s="56"/>
      <c r="I58" s="140"/>
      <c r="J58" s="56"/>
      <c r="K58" s="57"/>
    </row>
    <row r="62" spans="2:47" s="1" customFormat="1" ht="6.95" customHeight="1">
      <c r="B62" s="58"/>
      <c r="C62" s="59"/>
      <c r="D62" s="59"/>
      <c r="E62" s="59"/>
      <c r="F62" s="59"/>
      <c r="G62" s="59"/>
      <c r="H62" s="59"/>
      <c r="I62" s="143"/>
      <c r="J62" s="59"/>
      <c r="K62" s="59"/>
      <c r="L62" s="60"/>
    </row>
    <row r="63" spans="2:47" s="1" customFormat="1" ht="36.950000000000003" customHeight="1">
      <c r="B63" s="40"/>
      <c r="C63" s="61" t="s">
        <v>164</v>
      </c>
      <c r="D63" s="62"/>
      <c r="E63" s="62"/>
      <c r="F63" s="62"/>
      <c r="G63" s="62"/>
      <c r="H63" s="62"/>
      <c r="I63" s="164"/>
      <c r="J63" s="62"/>
      <c r="K63" s="62"/>
      <c r="L63" s="60"/>
    </row>
    <row r="64" spans="2:47" s="1" customFormat="1" ht="6.95" customHeight="1">
      <c r="B64" s="40"/>
      <c r="C64" s="62"/>
      <c r="D64" s="62"/>
      <c r="E64" s="62"/>
      <c r="F64" s="62"/>
      <c r="G64" s="62"/>
      <c r="H64" s="62"/>
      <c r="I64" s="164"/>
      <c r="J64" s="62"/>
      <c r="K64" s="62"/>
      <c r="L64" s="60"/>
    </row>
    <row r="65" spans="2:65" s="1" customFormat="1" ht="14.45" customHeight="1">
      <c r="B65" s="40"/>
      <c r="C65" s="64" t="s">
        <v>18</v>
      </c>
      <c r="D65" s="62"/>
      <c r="E65" s="62"/>
      <c r="F65" s="62"/>
      <c r="G65" s="62"/>
      <c r="H65" s="62"/>
      <c r="I65" s="164"/>
      <c r="J65" s="62"/>
      <c r="K65" s="62"/>
      <c r="L65" s="60"/>
    </row>
    <row r="66" spans="2:65" s="1" customFormat="1" ht="22.5" customHeight="1">
      <c r="B66" s="40"/>
      <c r="C66" s="62"/>
      <c r="D66" s="62"/>
      <c r="E66" s="388" t="str">
        <f>E7</f>
        <v>Regenerace sídliště 9.května - II. Etapa</v>
      </c>
      <c r="F66" s="389"/>
      <c r="G66" s="389"/>
      <c r="H66" s="389"/>
      <c r="I66" s="164"/>
      <c r="J66" s="62"/>
      <c r="K66" s="62"/>
      <c r="L66" s="60"/>
    </row>
    <row r="67" spans="2:65" s="1" customFormat="1" ht="14.45" customHeight="1">
      <c r="B67" s="40"/>
      <c r="C67" s="64" t="s">
        <v>114</v>
      </c>
      <c r="D67" s="62"/>
      <c r="E67" s="62"/>
      <c r="F67" s="62"/>
      <c r="G67" s="62"/>
      <c r="H67" s="62"/>
      <c r="I67" s="164"/>
      <c r="J67" s="62"/>
      <c r="K67" s="62"/>
      <c r="L67" s="60"/>
    </row>
    <row r="68" spans="2:65" s="1" customFormat="1" ht="23.25" customHeight="1">
      <c r="B68" s="40"/>
      <c r="C68" s="62"/>
      <c r="D68" s="62"/>
      <c r="E68" s="364" t="str">
        <f>E9</f>
        <v>SO 401 - Veřejné osvětlení</v>
      </c>
      <c r="F68" s="390"/>
      <c r="G68" s="390"/>
      <c r="H68" s="390"/>
      <c r="I68" s="164"/>
      <c r="J68" s="62"/>
      <c r="K68" s="62"/>
      <c r="L68" s="60"/>
    </row>
    <row r="69" spans="2:65" s="1" customFormat="1" ht="6.95" customHeight="1">
      <c r="B69" s="40"/>
      <c r="C69" s="62"/>
      <c r="D69" s="62"/>
      <c r="E69" s="62"/>
      <c r="F69" s="62"/>
      <c r="G69" s="62"/>
      <c r="H69" s="62"/>
      <c r="I69" s="164"/>
      <c r="J69" s="62"/>
      <c r="K69" s="62"/>
      <c r="L69" s="60"/>
    </row>
    <row r="70" spans="2:65" s="1" customFormat="1" ht="18" customHeight="1">
      <c r="B70" s="40"/>
      <c r="C70" s="64" t="s">
        <v>25</v>
      </c>
      <c r="D70" s="62"/>
      <c r="E70" s="62"/>
      <c r="F70" s="165" t="str">
        <f>F12</f>
        <v xml:space="preserve"> </v>
      </c>
      <c r="G70" s="62"/>
      <c r="H70" s="62"/>
      <c r="I70" s="166" t="s">
        <v>27</v>
      </c>
      <c r="J70" s="72" t="str">
        <f>IF(J12="","",J12)</f>
        <v>13. 1. 2017</v>
      </c>
      <c r="K70" s="62"/>
      <c r="L70" s="60"/>
    </row>
    <row r="71" spans="2:65" s="1" customFormat="1" ht="6.95" customHeight="1">
      <c r="B71" s="40"/>
      <c r="C71" s="62"/>
      <c r="D71" s="62"/>
      <c r="E71" s="62"/>
      <c r="F71" s="62"/>
      <c r="G71" s="62"/>
      <c r="H71" s="62"/>
      <c r="I71" s="164"/>
      <c r="J71" s="62"/>
      <c r="K71" s="62"/>
      <c r="L71" s="60"/>
    </row>
    <row r="72" spans="2:65" s="1" customFormat="1">
      <c r="B72" s="40"/>
      <c r="C72" s="64" t="s">
        <v>31</v>
      </c>
      <c r="D72" s="62"/>
      <c r="E72" s="62"/>
      <c r="F72" s="165" t="str">
        <f>E15</f>
        <v xml:space="preserve"> </v>
      </c>
      <c r="G72" s="62"/>
      <c r="H72" s="62"/>
      <c r="I72" s="166" t="s">
        <v>36</v>
      </c>
      <c r="J72" s="165" t="str">
        <f>E21</f>
        <v xml:space="preserve"> </v>
      </c>
      <c r="K72" s="62"/>
      <c r="L72" s="60"/>
    </row>
    <row r="73" spans="2:65" s="1" customFormat="1" ht="14.45" customHeight="1">
      <c r="B73" s="40"/>
      <c r="C73" s="64" t="s">
        <v>34</v>
      </c>
      <c r="D73" s="62"/>
      <c r="E73" s="62"/>
      <c r="F73" s="165" t="str">
        <f>IF(E18="","",E18)</f>
        <v/>
      </c>
      <c r="G73" s="62"/>
      <c r="H73" s="62"/>
      <c r="I73" s="164"/>
      <c r="J73" s="62"/>
      <c r="K73" s="62"/>
      <c r="L73" s="60"/>
    </row>
    <row r="74" spans="2:65" s="1" customFormat="1" ht="10.35" customHeight="1">
      <c r="B74" s="40"/>
      <c r="C74" s="62"/>
      <c r="D74" s="62"/>
      <c r="E74" s="62"/>
      <c r="F74" s="62"/>
      <c r="G74" s="62"/>
      <c r="H74" s="62"/>
      <c r="I74" s="164"/>
      <c r="J74" s="62"/>
      <c r="K74" s="62"/>
      <c r="L74" s="60"/>
    </row>
    <row r="75" spans="2:65" s="9" customFormat="1" ht="29.25" customHeight="1">
      <c r="B75" s="167"/>
      <c r="C75" s="168" t="s">
        <v>165</v>
      </c>
      <c r="D75" s="169" t="s">
        <v>58</v>
      </c>
      <c r="E75" s="169" t="s">
        <v>54</v>
      </c>
      <c r="F75" s="169" t="s">
        <v>166</v>
      </c>
      <c r="G75" s="169" t="s">
        <v>167</v>
      </c>
      <c r="H75" s="169" t="s">
        <v>168</v>
      </c>
      <c r="I75" s="170" t="s">
        <v>169</v>
      </c>
      <c r="J75" s="169" t="s">
        <v>154</v>
      </c>
      <c r="K75" s="171" t="s">
        <v>170</v>
      </c>
      <c r="L75" s="172"/>
      <c r="M75" s="80" t="s">
        <v>171</v>
      </c>
      <c r="N75" s="81" t="s">
        <v>43</v>
      </c>
      <c r="O75" s="81" t="s">
        <v>172</v>
      </c>
      <c r="P75" s="81" t="s">
        <v>173</v>
      </c>
      <c r="Q75" s="81" t="s">
        <v>174</v>
      </c>
      <c r="R75" s="81" t="s">
        <v>175</v>
      </c>
      <c r="S75" s="81" t="s">
        <v>176</v>
      </c>
      <c r="T75" s="82" t="s">
        <v>177</v>
      </c>
    </row>
    <row r="76" spans="2:65" s="1" customFormat="1" ht="29.25" customHeight="1">
      <c r="B76" s="40"/>
      <c r="C76" s="262" t="s">
        <v>155</v>
      </c>
      <c r="D76" s="62"/>
      <c r="E76" s="62"/>
      <c r="F76" s="62"/>
      <c r="G76" s="62"/>
      <c r="H76" s="62"/>
      <c r="I76" s="164"/>
      <c r="J76" s="173">
        <f>BK76</f>
        <v>0</v>
      </c>
      <c r="K76" s="62"/>
      <c r="L76" s="60"/>
      <c r="M76" s="83"/>
      <c r="N76" s="84"/>
      <c r="O76" s="84"/>
      <c r="P76" s="174">
        <f>SUM(P77:P78)</f>
        <v>0</v>
      </c>
      <c r="Q76" s="84"/>
      <c r="R76" s="174">
        <f>SUM(R77:R78)</f>
        <v>0</v>
      </c>
      <c r="S76" s="84"/>
      <c r="T76" s="175">
        <f>SUM(T77:T78)</f>
        <v>0</v>
      </c>
      <c r="AT76" s="23" t="s">
        <v>72</v>
      </c>
      <c r="AU76" s="23" t="s">
        <v>156</v>
      </c>
      <c r="BK76" s="176">
        <f>SUM(BK77:BK78)</f>
        <v>0</v>
      </c>
    </row>
    <row r="77" spans="2:65" s="1" customFormat="1" ht="22.5" customHeight="1">
      <c r="B77" s="40"/>
      <c r="C77" s="194" t="s">
        <v>24</v>
      </c>
      <c r="D77" s="194" t="s">
        <v>182</v>
      </c>
      <c r="E77" s="195" t="s">
        <v>728</v>
      </c>
      <c r="F77" s="196" t="s">
        <v>729</v>
      </c>
      <c r="G77" s="197" t="s">
        <v>22</v>
      </c>
      <c r="H77" s="198">
        <v>1</v>
      </c>
      <c r="I77" s="199"/>
      <c r="J77" s="200">
        <f>ROUND(I77*H77,2)</f>
        <v>0</v>
      </c>
      <c r="K77" s="196" t="s">
        <v>22</v>
      </c>
      <c r="L77" s="60"/>
      <c r="M77" s="201" t="s">
        <v>22</v>
      </c>
      <c r="N77" s="202" t="s">
        <v>44</v>
      </c>
      <c r="O77" s="41"/>
      <c r="P77" s="203">
        <f>O77*H77</f>
        <v>0</v>
      </c>
      <c r="Q77" s="203">
        <v>0</v>
      </c>
      <c r="R77" s="203">
        <f>Q77*H77</f>
        <v>0</v>
      </c>
      <c r="S77" s="203">
        <v>0</v>
      </c>
      <c r="T77" s="204">
        <f>S77*H77</f>
        <v>0</v>
      </c>
      <c r="AR77" s="23" t="s">
        <v>186</v>
      </c>
      <c r="AT77" s="23" t="s">
        <v>182</v>
      </c>
      <c r="AU77" s="23" t="s">
        <v>73</v>
      </c>
      <c r="AY77" s="23" t="s">
        <v>180</v>
      </c>
      <c r="BE77" s="205">
        <f>IF(N77="základní",J77,0)</f>
        <v>0</v>
      </c>
      <c r="BF77" s="205">
        <f>IF(N77="snížená",J77,0)</f>
        <v>0</v>
      </c>
      <c r="BG77" s="205">
        <f>IF(N77="zákl. přenesená",J77,0)</f>
        <v>0</v>
      </c>
      <c r="BH77" s="205">
        <f>IF(N77="sníž. přenesená",J77,0)</f>
        <v>0</v>
      </c>
      <c r="BI77" s="205">
        <f>IF(N77="nulová",J77,0)</f>
        <v>0</v>
      </c>
      <c r="BJ77" s="23" t="s">
        <v>24</v>
      </c>
      <c r="BK77" s="205">
        <f>ROUND(I77*H77,2)</f>
        <v>0</v>
      </c>
      <c r="BL77" s="23" t="s">
        <v>186</v>
      </c>
      <c r="BM77" s="23" t="s">
        <v>730</v>
      </c>
    </row>
    <row r="78" spans="2:65" s="12" customFormat="1" ht="13.5">
      <c r="B78" s="220"/>
      <c r="C78" s="221"/>
      <c r="D78" s="206" t="s">
        <v>190</v>
      </c>
      <c r="E78" s="222" t="s">
        <v>22</v>
      </c>
      <c r="F78" s="223" t="s">
        <v>24</v>
      </c>
      <c r="G78" s="221"/>
      <c r="H78" s="224">
        <v>1</v>
      </c>
      <c r="I78" s="225"/>
      <c r="J78" s="221"/>
      <c r="K78" s="221"/>
      <c r="L78" s="226"/>
      <c r="M78" s="259"/>
      <c r="N78" s="260"/>
      <c r="O78" s="260"/>
      <c r="P78" s="260"/>
      <c r="Q78" s="260"/>
      <c r="R78" s="260"/>
      <c r="S78" s="260"/>
      <c r="T78" s="261"/>
      <c r="AT78" s="230" t="s">
        <v>190</v>
      </c>
      <c r="AU78" s="230" t="s">
        <v>73</v>
      </c>
      <c r="AV78" s="12" t="s">
        <v>82</v>
      </c>
      <c r="AW78" s="12" t="s">
        <v>37</v>
      </c>
      <c r="AX78" s="12" t="s">
        <v>24</v>
      </c>
      <c r="AY78" s="230" t="s">
        <v>180</v>
      </c>
    </row>
    <row r="79" spans="2:65" s="1" customFormat="1" ht="6.95" customHeight="1">
      <c r="B79" s="55"/>
      <c r="C79" s="56"/>
      <c r="D79" s="56"/>
      <c r="E79" s="56"/>
      <c r="F79" s="56"/>
      <c r="G79" s="56"/>
      <c r="H79" s="56"/>
      <c r="I79" s="140"/>
      <c r="J79" s="56"/>
      <c r="K79" s="56"/>
      <c r="L79" s="60"/>
    </row>
  </sheetData>
  <sheetProtection algorithmName="SHA-512" hashValue="mq7xhtDUy/gFqJzCsyXep8pa1S1EXP68P46htSyIipI/XpDLVm0AB9NSayh3U463m8NpAjPPiAkf11Eh5NgTCw==" saltValue="g5CCdzKd2yycVTZMI79gQA==" spinCount="100000" sheet="1" objects="1" scenarios="1" formatCells="0" formatColumns="0" formatRows="0" sort="0" autoFilter="0"/>
  <autoFilter ref="C75:K78"/>
  <mergeCells count="9">
    <mergeCell ref="E66:H66"/>
    <mergeCell ref="E68:H68"/>
    <mergeCell ref="G1:H1"/>
    <mergeCell ref="L2:V2"/>
    <mergeCell ref="E7:H7"/>
    <mergeCell ref="E9:H9"/>
    <mergeCell ref="E24:H24"/>
    <mergeCell ref="E45:H45"/>
    <mergeCell ref="E47:H47"/>
  </mergeCells>
  <hyperlinks>
    <hyperlink ref="F1:G1" location="C2" display="1) Krycí list soupisu"/>
    <hyperlink ref="G1:H1" location="C54" display="2) Rekapitulace"/>
    <hyperlink ref="J1" location="C75" display="3) Soupis prací"/>
    <hyperlink ref="L1:V1" location="'Rekapitulace stavby'!C2" display="Rekapitulace stavby"/>
  </hyperlinks>
  <pageMargins left="0.58333330000000005" right="0.58333330000000005" top="0.58333330000000005" bottom="0.58333330000000005" header="0" footer="0"/>
  <pageSetup paperSize="9" fitToHeight="100" orientation="landscape" blackAndWhite="1" r:id="rId1"/>
  <headerFooter>
    <oddFooter>&amp;CStrana &amp;P z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R163"/>
  <sheetViews>
    <sheetView showGridLines="0" workbookViewId="0">
      <pane ySplit="1" topLeftCell="A2" activePane="bottomLeft" state="frozen"/>
      <selection pane="bottomLeft"/>
    </sheetView>
  </sheetViews>
  <sheetFormatPr defaultRowHeight="15"/>
  <cols>
    <col min="1" max="1" width="8.33203125" customWidth="1"/>
    <col min="2" max="2" width="1.6640625" customWidth="1"/>
    <col min="3" max="3" width="4.1640625" customWidth="1"/>
    <col min="4" max="4" width="4.33203125" customWidth="1"/>
    <col min="5" max="5" width="17.1640625" customWidth="1"/>
    <col min="6" max="6" width="75" customWidth="1"/>
    <col min="7" max="7" width="8.6640625" customWidth="1"/>
    <col min="8" max="8" width="11.1640625" customWidth="1"/>
    <col min="9" max="9" width="12.6640625" style="110" customWidth="1"/>
    <col min="10" max="10" width="23.5" customWidth="1"/>
    <col min="11" max="11" width="15.5" customWidth="1"/>
    <col min="13" max="18" width="9.33203125" hidden="1"/>
    <col min="19" max="19" width="8.1640625" hidden="1" customWidth="1"/>
    <col min="20" max="20" width="29.6640625" hidden="1" customWidth="1"/>
    <col min="21" max="21" width="16.33203125" hidden="1" customWidth="1"/>
    <col min="22" max="22" width="12.33203125" customWidth="1"/>
    <col min="23" max="23" width="16.33203125" customWidth="1"/>
    <col min="24" max="24" width="12.33203125" customWidth="1"/>
    <col min="25" max="25" width="15" customWidth="1"/>
    <col min="26" max="26" width="11" customWidth="1"/>
    <col min="27" max="27" width="15" customWidth="1"/>
    <col min="28" max="28" width="16.33203125" customWidth="1"/>
    <col min="29" max="29" width="11" customWidth="1"/>
    <col min="30" max="30" width="15" customWidth="1"/>
    <col min="31" max="31" width="16.33203125" customWidth="1"/>
    <col min="44" max="65" width="9.33203125" hidden="1"/>
  </cols>
  <sheetData>
    <row r="1" spans="1:70" ht="21.75" customHeight="1">
      <c r="A1" s="20"/>
      <c r="B1" s="111"/>
      <c r="C1" s="111"/>
      <c r="D1" s="112" t="s">
        <v>1</v>
      </c>
      <c r="E1" s="111"/>
      <c r="F1" s="113" t="s">
        <v>95</v>
      </c>
      <c r="G1" s="391" t="s">
        <v>96</v>
      </c>
      <c r="H1" s="391"/>
      <c r="I1" s="114"/>
      <c r="J1" s="113" t="s">
        <v>97</v>
      </c>
      <c r="K1" s="112" t="s">
        <v>98</v>
      </c>
      <c r="L1" s="113" t="s">
        <v>99</v>
      </c>
      <c r="M1" s="113"/>
      <c r="N1" s="113"/>
      <c r="O1" s="113"/>
      <c r="P1" s="113"/>
      <c r="Q1" s="113"/>
      <c r="R1" s="113"/>
      <c r="S1" s="113"/>
      <c r="T1" s="113"/>
      <c r="U1" s="19"/>
      <c r="V1" s="19"/>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c r="BG1" s="20"/>
      <c r="BH1" s="20"/>
      <c r="BI1" s="20"/>
      <c r="BJ1" s="20"/>
      <c r="BK1" s="20"/>
      <c r="BL1" s="20"/>
      <c r="BM1" s="20"/>
      <c r="BN1" s="20"/>
      <c r="BO1" s="20"/>
      <c r="BP1" s="20"/>
      <c r="BQ1" s="20"/>
      <c r="BR1" s="20"/>
    </row>
    <row r="2" spans="1:70" ht="36.950000000000003" customHeight="1">
      <c r="L2" s="383"/>
      <c r="M2" s="383"/>
      <c r="N2" s="383"/>
      <c r="O2" s="383"/>
      <c r="P2" s="383"/>
      <c r="Q2" s="383"/>
      <c r="R2" s="383"/>
      <c r="S2" s="383"/>
      <c r="T2" s="383"/>
      <c r="U2" s="383"/>
      <c r="V2" s="383"/>
      <c r="AT2" s="23" t="s">
        <v>88</v>
      </c>
    </row>
    <row r="3" spans="1:70" ht="6.95" customHeight="1">
      <c r="B3" s="24"/>
      <c r="C3" s="25"/>
      <c r="D3" s="25"/>
      <c r="E3" s="25"/>
      <c r="F3" s="25"/>
      <c r="G3" s="25"/>
      <c r="H3" s="25"/>
      <c r="I3" s="116"/>
      <c r="J3" s="25"/>
      <c r="K3" s="26"/>
      <c r="AT3" s="23" t="s">
        <v>82</v>
      </c>
    </row>
    <row r="4" spans="1:70" ht="36.950000000000003" customHeight="1">
      <c r="B4" s="27"/>
      <c r="C4" s="28"/>
      <c r="D4" s="29" t="s">
        <v>104</v>
      </c>
      <c r="E4" s="28"/>
      <c r="F4" s="28"/>
      <c r="G4" s="28"/>
      <c r="H4" s="28"/>
      <c r="I4" s="117"/>
      <c r="J4" s="28"/>
      <c r="K4" s="30"/>
      <c r="M4" s="31" t="s">
        <v>12</v>
      </c>
      <c r="AT4" s="23" t="s">
        <v>6</v>
      </c>
    </row>
    <row r="5" spans="1:70" ht="6.95" customHeight="1">
      <c r="B5" s="27"/>
      <c r="C5" s="28"/>
      <c r="D5" s="28"/>
      <c r="E5" s="28"/>
      <c r="F5" s="28"/>
      <c r="G5" s="28"/>
      <c r="H5" s="28"/>
      <c r="I5" s="117"/>
      <c r="J5" s="28"/>
      <c r="K5" s="30"/>
    </row>
    <row r="6" spans="1:70">
      <c r="B6" s="27"/>
      <c r="C6" s="28"/>
      <c r="D6" s="36" t="s">
        <v>18</v>
      </c>
      <c r="E6" s="28"/>
      <c r="F6" s="28"/>
      <c r="G6" s="28"/>
      <c r="H6" s="28"/>
      <c r="I6" s="117"/>
      <c r="J6" s="28"/>
      <c r="K6" s="30"/>
    </row>
    <row r="7" spans="1:70" ht="22.5" customHeight="1">
      <c r="B7" s="27"/>
      <c r="C7" s="28"/>
      <c r="D7" s="28"/>
      <c r="E7" s="384" t="str">
        <f>'Rekapitulace stavby'!K6</f>
        <v>Regenerace sídliště 9.května - II. Etapa</v>
      </c>
      <c r="F7" s="385"/>
      <c r="G7" s="385"/>
      <c r="H7" s="385"/>
      <c r="I7" s="117"/>
      <c r="J7" s="28"/>
      <c r="K7" s="30"/>
    </row>
    <row r="8" spans="1:70" s="1" customFormat="1">
      <c r="B8" s="40"/>
      <c r="C8" s="41"/>
      <c r="D8" s="36" t="s">
        <v>114</v>
      </c>
      <c r="E8" s="41"/>
      <c r="F8" s="41"/>
      <c r="G8" s="41"/>
      <c r="H8" s="41"/>
      <c r="I8" s="118"/>
      <c r="J8" s="41"/>
      <c r="K8" s="44"/>
    </row>
    <row r="9" spans="1:70" s="1" customFormat="1" ht="36.950000000000003" customHeight="1">
      <c r="B9" s="40"/>
      <c r="C9" s="41"/>
      <c r="D9" s="41"/>
      <c r="E9" s="386" t="s">
        <v>731</v>
      </c>
      <c r="F9" s="387"/>
      <c r="G9" s="387"/>
      <c r="H9" s="387"/>
      <c r="I9" s="118"/>
      <c r="J9" s="41"/>
      <c r="K9" s="44"/>
    </row>
    <row r="10" spans="1:70" s="1" customFormat="1" ht="13.5">
      <c r="B10" s="40"/>
      <c r="C10" s="41"/>
      <c r="D10" s="41"/>
      <c r="E10" s="41"/>
      <c r="F10" s="41"/>
      <c r="G10" s="41"/>
      <c r="H10" s="41"/>
      <c r="I10" s="118"/>
      <c r="J10" s="41"/>
      <c r="K10" s="44"/>
    </row>
    <row r="11" spans="1:70" s="1" customFormat="1" ht="14.45" customHeight="1">
      <c r="B11" s="40"/>
      <c r="C11" s="41"/>
      <c r="D11" s="36" t="s">
        <v>21</v>
      </c>
      <c r="E11" s="41"/>
      <c r="F11" s="34" t="s">
        <v>22</v>
      </c>
      <c r="G11" s="41"/>
      <c r="H11" s="41"/>
      <c r="I11" s="119" t="s">
        <v>23</v>
      </c>
      <c r="J11" s="34" t="s">
        <v>22</v>
      </c>
      <c r="K11" s="44"/>
    </row>
    <row r="12" spans="1:70" s="1" customFormat="1" ht="14.45" customHeight="1">
      <c r="B12" s="40"/>
      <c r="C12" s="41"/>
      <c r="D12" s="36" t="s">
        <v>25</v>
      </c>
      <c r="E12" s="41"/>
      <c r="F12" s="34" t="s">
        <v>26</v>
      </c>
      <c r="G12" s="41"/>
      <c r="H12" s="41"/>
      <c r="I12" s="119" t="s">
        <v>27</v>
      </c>
      <c r="J12" s="120" t="str">
        <f>'Rekapitulace stavby'!AN8</f>
        <v>13. 1. 2017</v>
      </c>
      <c r="K12" s="44"/>
    </row>
    <row r="13" spans="1:70" s="1" customFormat="1" ht="10.9" customHeight="1">
      <c r="B13" s="40"/>
      <c r="C13" s="41"/>
      <c r="D13" s="41"/>
      <c r="E13" s="41"/>
      <c r="F13" s="41"/>
      <c r="G13" s="41"/>
      <c r="H13" s="41"/>
      <c r="I13" s="118"/>
      <c r="J13" s="41"/>
      <c r="K13" s="44"/>
    </row>
    <row r="14" spans="1:70" s="1" customFormat="1" ht="14.45" customHeight="1">
      <c r="B14" s="40"/>
      <c r="C14" s="41"/>
      <c r="D14" s="36" t="s">
        <v>31</v>
      </c>
      <c r="E14" s="41"/>
      <c r="F14" s="41"/>
      <c r="G14" s="41"/>
      <c r="H14" s="41"/>
      <c r="I14" s="119" t="s">
        <v>32</v>
      </c>
      <c r="J14" s="34" t="str">
        <f>IF('Rekapitulace stavby'!AN10="","",'Rekapitulace stavby'!AN10)</f>
        <v/>
      </c>
      <c r="K14" s="44"/>
    </row>
    <row r="15" spans="1:70" s="1" customFormat="1" ht="18" customHeight="1">
      <c r="B15" s="40"/>
      <c r="C15" s="41"/>
      <c r="D15" s="41"/>
      <c r="E15" s="34" t="str">
        <f>IF('Rekapitulace stavby'!E11="","",'Rekapitulace stavby'!E11)</f>
        <v xml:space="preserve"> </v>
      </c>
      <c r="F15" s="41"/>
      <c r="G15" s="41"/>
      <c r="H15" s="41"/>
      <c r="I15" s="119" t="s">
        <v>33</v>
      </c>
      <c r="J15" s="34" t="str">
        <f>IF('Rekapitulace stavby'!AN11="","",'Rekapitulace stavby'!AN11)</f>
        <v/>
      </c>
      <c r="K15" s="44"/>
    </row>
    <row r="16" spans="1:70" s="1" customFormat="1" ht="6.95" customHeight="1">
      <c r="B16" s="40"/>
      <c r="C16" s="41"/>
      <c r="D16" s="41"/>
      <c r="E16" s="41"/>
      <c r="F16" s="41"/>
      <c r="G16" s="41"/>
      <c r="H16" s="41"/>
      <c r="I16" s="118"/>
      <c r="J16" s="41"/>
      <c r="K16" s="44"/>
    </row>
    <row r="17" spans="2:11" s="1" customFormat="1" ht="14.45" customHeight="1">
      <c r="B17" s="40"/>
      <c r="C17" s="41"/>
      <c r="D17" s="36" t="s">
        <v>34</v>
      </c>
      <c r="E17" s="41"/>
      <c r="F17" s="41"/>
      <c r="G17" s="41"/>
      <c r="H17" s="41"/>
      <c r="I17" s="119" t="s">
        <v>32</v>
      </c>
      <c r="J17" s="34" t="str">
        <f>IF('Rekapitulace stavby'!AN13="Vyplň údaj","",IF('Rekapitulace stavby'!AN13="","",'Rekapitulace stavby'!AN13))</f>
        <v/>
      </c>
      <c r="K17" s="44"/>
    </row>
    <row r="18" spans="2:11" s="1" customFormat="1" ht="18" customHeight="1">
      <c r="B18" s="40"/>
      <c r="C18" s="41"/>
      <c r="D18" s="41"/>
      <c r="E18" s="34" t="str">
        <f>IF('Rekapitulace stavby'!E14="Vyplň údaj","",IF('Rekapitulace stavby'!E14="","",'Rekapitulace stavby'!E14))</f>
        <v/>
      </c>
      <c r="F18" s="41"/>
      <c r="G18" s="41"/>
      <c r="H18" s="41"/>
      <c r="I18" s="119" t="s">
        <v>33</v>
      </c>
      <c r="J18" s="34" t="str">
        <f>IF('Rekapitulace stavby'!AN14="Vyplň údaj","",IF('Rekapitulace stavby'!AN14="","",'Rekapitulace stavby'!AN14))</f>
        <v/>
      </c>
      <c r="K18" s="44"/>
    </row>
    <row r="19" spans="2:11" s="1" customFormat="1" ht="6.95" customHeight="1">
      <c r="B19" s="40"/>
      <c r="C19" s="41"/>
      <c r="D19" s="41"/>
      <c r="E19" s="41"/>
      <c r="F19" s="41"/>
      <c r="G19" s="41"/>
      <c r="H19" s="41"/>
      <c r="I19" s="118"/>
      <c r="J19" s="41"/>
      <c r="K19" s="44"/>
    </row>
    <row r="20" spans="2:11" s="1" customFormat="1" ht="14.45" customHeight="1">
      <c r="B20" s="40"/>
      <c r="C20" s="41"/>
      <c r="D20" s="36" t="s">
        <v>36</v>
      </c>
      <c r="E20" s="41"/>
      <c r="F20" s="41"/>
      <c r="G20" s="41"/>
      <c r="H20" s="41"/>
      <c r="I20" s="119" t="s">
        <v>32</v>
      </c>
      <c r="J20" s="34" t="str">
        <f>IF('Rekapitulace stavby'!AN16="","",'Rekapitulace stavby'!AN16)</f>
        <v/>
      </c>
      <c r="K20" s="44"/>
    </row>
    <row r="21" spans="2:11" s="1" customFormat="1" ht="18" customHeight="1">
      <c r="B21" s="40"/>
      <c r="C21" s="41"/>
      <c r="D21" s="41"/>
      <c r="E21" s="34" t="str">
        <f>IF('Rekapitulace stavby'!E17="","",'Rekapitulace stavby'!E17)</f>
        <v xml:space="preserve"> </v>
      </c>
      <c r="F21" s="41"/>
      <c r="G21" s="41"/>
      <c r="H21" s="41"/>
      <c r="I21" s="119" t="s">
        <v>33</v>
      </c>
      <c r="J21" s="34" t="str">
        <f>IF('Rekapitulace stavby'!AN17="","",'Rekapitulace stavby'!AN17)</f>
        <v/>
      </c>
      <c r="K21" s="44"/>
    </row>
    <row r="22" spans="2:11" s="1" customFormat="1" ht="6.95" customHeight="1">
      <c r="B22" s="40"/>
      <c r="C22" s="41"/>
      <c r="D22" s="41"/>
      <c r="E22" s="41"/>
      <c r="F22" s="41"/>
      <c r="G22" s="41"/>
      <c r="H22" s="41"/>
      <c r="I22" s="118"/>
      <c r="J22" s="41"/>
      <c r="K22" s="44"/>
    </row>
    <row r="23" spans="2:11" s="1" customFormat="1" ht="14.45" customHeight="1">
      <c r="B23" s="40"/>
      <c r="C23" s="41"/>
      <c r="D23" s="36" t="s">
        <v>38</v>
      </c>
      <c r="E23" s="41"/>
      <c r="F23" s="41"/>
      <c r="G23" s="41"/>
      <c r="H23" s="41"/>
      <c r="I23" s="118"/>
      <c r="J23" s="41"/>
      <c r="K23" s="44"/>
    </row>
    <row r="24" spans="2:11" s="6" customFormat="1" ht="22.5" customHeight="1">
      <c r="B24" s="121"/>
      <c r="C24" s="122"/>
      <c r="D24" s="122"/>
      <c r="E24" s="353" t="s">
        <v>22</v>
      </c>
      <c r="F24" s="353"/>
      <c r="G24" s="353"/>
      <c r="H24" s="353"/>
      <c r="I24" s="123"/>
      <c r="J24" s="122"/>
      <c r="K24" s="124"/>
    </row>
    <row r="25" spans="2:11" s="1" customFormat="1" ht="6.95" customHeight="1">
      <c r="B25" s="40"/>
      <c r="C25" s="41"/>
      <c r="D25" s="41"/>
      <c r="E25" s="41"/>
      <c r="F25" s="41"/>
      <c r="G25" s="41"/>
      <c r="H25" s="41"/>
      <c r="I25" s="118"/>
      <c r="J25" s="41"/>
      <c r="K25" s="44"/>
    </row>
    <row r="26" spans="2:11" s="1" customFormat="1" ht="6.95" customHeight="1">
      <c r="B26" s="40"/>
      <c r="C26" s="41"/>
      <c r="D26" s="84"/>
      <c r="E26" s="84"/>
      <c r="F26" s="84"/>
      <c r="G26" s="84"/>
      <c r="H26" s="84"/>
      <c r="I26" s="126"/>
      <c r="J26" s="84"/>
      <c r="K26" s="127"/>
    </row>
    <row r="27" spans="2:11" s="1" customFormat="1" ht="25.35" customHeight="1">
      <c r="B27" s="40"/>
      <c r="C27" s="41"/>
      <c r="D27" s="128" t="s">
        <v>39</v>
      </c>
      <c r="E27" s="41"/>
      <c r="F27" s="41"/>
      <c r="G27" s="41"/>
      <c r="H27" s="41"/>
      <c r="I27" s="118"/>
      <c r="J27" s="129">
        <f>ROUND(J79,2)</f>
        <v>0</v>
      </c>
      <c r="K27" s="44"/>
    </row>
    <row r="28" spans="2:11" s="1" customFormat="1" ht="6.95" customHeight="1">
      <c r="B28" s="40"/>
      <c r="C28" s="41"/>
      <c r="D28" s="84"/>
      <c r="E28" s="84"/>
      <c r="F28" s="84"/>
      <c r="G28" s="84"/>
      <c r="H28" s="84"/>
      <c r="I28" s="126"/>
      <c r="J28" s="84"/>
      <c r="K28" s="127"/>
    </row>
    <row r="29" spans="2:11" s="1" customFormat="1" ht="14.45" customHeight="1">
      <c r="B29" s="40"/>
      <c r="C29" s="41"/>
      <c r="D29" s="41"/>
      <c r="E29" s="41"/>
      <c r="F29" s="45" t="s">
        <v>41</v>
      </c>
      <c r="G29" s="41"/>
      <c r="H29" s="41"/>
      <c r="I29" s="130" t="s">
        <v>40</v>
      </c>
      <c r="J29" s="45" t="s">
        <v>42</v>
      </c>
      <c r="K29" s="44"/>
    </row>
    <row r="30" spans="2:11" s="1" customFormat="1" ht="14.45" customHeight="1">
      <c r="B30" s="40"/>
      <c r="C30" s="41"/>
      <c r="D30" s="48" t="s">
        <v>43</v>
      </c>
      <c r="E30" s="48" t="s">
        <v>44</v>
      </c>
      <c r="F30" s="131">
        <f>ROUND(SUM(BE79:BE162), 2)</f>
        <v>0</v>
      </c>
      <c r="G30" s="41"/>
      <c r="H30" s="41"/>
      <c r="I30" s="132">
        <v>0.21</v>
      </c>
      <c r="J30" s="131">
        <f>ROUND(ROUND((SUM(BE79:BE162)), 2)*I30, 2)</f>
        <v>0</v>
      </c>
      <c r="K30" s="44"/>
    </row>
    <row r="31" spans="2:11" s="1" customFormat="1" ht="14.45" customHeight="1">
      <c r="B31" s="40"/>
      <c r="C31" s="41"/>
      <c r="D31" s="41"/>
      <c r="E31" s="48" t="s">
        <v>45</v>
      </c>
      <c r="F31" s="131">
        <f>ROUND(SUM(BF79:BF162), 2)</f>
        <v>0</v>
      </c>
      <c r="G31" s="41"/>
      <c r="H31" s="41"/>
      <c r="I31" s="132">
        <v>0.15</v>
      </c>
      <c r="J31" s="131">
        <f>ROUND(ROUND((SUM(BF79:BF162)), 2)*I31, 2)</f>
        <v>0</v>
      </c>
      <c r="K31" s="44"/>
    </row>
    <row r="32" spans="2:11" s="1" customFormat="1" ht="14.45" hidden="1" customHeight="1">
      <c r="B32" s="40"/>
      <c r="C32" s="41"/>
      <c r="D32" s="41"/>
      <c r="E32" s="48" t="s">
        <v>46</v>
      </c>
      <c r="F32" s="131">
        <f>ROUND(SUM(BG79:BG162), 2)</f>
        <v>0</v>
      </c>
      <c r="G32" s="41"/>
      <c r="H32" s="41"/>
      <c r="I32" s="132">
        <v>0.21</v>
      </c>
      <c r="J32" s="131">
        <v>0</v>
      </c>
      <c r="K32" s="44"/>
    </row>
    <row r="33" spans="2:11" s="1" customFormat="1" ht="14.45" hidden="1" customHeight="1">
      <c r="B33" s="40"/>
      <c r="C33" s="41"/>
      <c r="D33" s="41"/>
      <c r="E33" s="48" t="s">
        <v>47</v>
      </c>
      <c r="F33" s="131">
        <f>ROUND(SUM(BH79:BH162), 2)</f>
        <v>0</v>
      </c>
      <c r="G33" s="41"/>
      <c r="H33" s="41"/>
      <c r="I33" s="132">
        <v>0.15</v>
      </c>
      <c r="J33" s="131">
        <v>0</v>
      </c>
      <c r="K33" s="44"/>
    </row>
    <row r="34" spans="2:11" s="1" customFormat="1" ht="14.45" hidden="1" customHeight="1">
      <c r="B34" s="40"/>
      <c r="C34" s="41"/>
      <c r="D34" s="41"/>
      <c r="E34" s="48" t="s">
        <v>48</v>
      </c>
      <c r="F34" s="131">
        <f>ROUND(SUM(BI79:BI162), 2)</f>
        <v>0</v>
      </c>
      <c r="G34" s="41"/>
      <c r="H34" s="41"/>
      <c r="I34" s="132">
        <v>0</v>
      </c>
      <c r="J34" s="131">
        <v>0</v>
      </c>
      <c r="K34" s="44"/>
    </row>
    <row r="35" spans="2:11" s="1" customFormat="1" ht="6.95" customHeight="1">
      <c r="B35" s="40"/>
      <c r="C35" s="41"/>
      <c r="D35" s="41"/>
      <c r="E35" s="41"/>
      <c r="F35" s="41"/>
      <c r="G35" s="41"/>
      <c r="H35" s="41"/>
      <c r="I35" s="118"/>
      <c r="J35" s="41"/>
      <c r="K35" s="44"/>
    </row>
    <row r="36" spans="2:11" s="1" customFormat="1" ht="25.35" customHeight="1">
      <c r="B36" s="40"/>
      <c r="C36" s="133"/>
      <c r="D36" s="134" t="s">
        <v>49</v>
      </c>
      <c r="E36" s="78"/>
      <c r="F36" s="78"/>
      <c r="G36" s="135" t="s">
        <v>50</v>
      </c>
      <c r="H36" s="136" t="s">
        <v>51</v>
      </c>
      <c r="I36" s="137"/>
      <c r="J36" s="138">
        <f>SUM(J27:J34)</f>
        <v>0</v>
      </c>
      <c r="K36" s="139"/>
    </row>
    <row r="37" spans="2:11" s="1" customFormat="1" ht="14.45" customHeight="1">
      <c r="B37" s="55"/>
      <c r="C37" s="56"/>
      <c r="D37" s="56"/>
      <c r="E37" s="56"/>
      <c r="F37" s="56"/>
      <c r="G37" s="56"/>
      <c r="H37" s="56"/>
      <c r="I37" s="140"/>
      <c r="J37" s="56"/>
      <c r="K37" s="57"/>
    </row>
    <row r="41" spans="2:11" s="1" customFormat="1" ht="6.95" customHeight="1">
      <c r="B41" s="141"/>
      <c r="C41" s="142"/>
      <c r="D41" s="142"/>
      <c r="E41" s="142"/>
      <c r="F41" s="142"/>
      <c r="G41" s="142"/>
      <c r="H41" s="142"/>
      <c r="I41" s="143"/>
      <c r="J41" s="142"/>
      <c r="K41" s="144"/>
    </row>
    <row r="42" spans="2:11" s="1" customFormat="1" ht="36.950000000000003" customHeight="1">
      <c r="B42" s="40"/>
      <c r="C42" s="29" t="s">
        <v>152</v>
      </c>
      <c r="D42" s="41"/>
      <c r="E42" s="41"/>
      <c r="F42" s="41"/>
      <c r="G42" s="41"/>
      <c r="H42" s="41"/>
      <c r="I42" s="118"/>
      <c r="J42" s="41"/>
      <c r="K42" s="44"/>
    </row>
    <row r="43" spans="2:11" s="1" customFormat="1" ht="6.95" customHeight="1">
      <c r="B43" s="40"/>
      <c r="C43" s="41"/>
      <c r="D43" s="41"/>
      <c r="E43" s="41"/>
      <c r="F43" s="41"/>
      <c r="G43" s="41"/>
      <c r="H43" s="41"/>
      <c r="I43" s="118"/>
      <c r="J43" s="41"/>
      <c r="K43" s="44"/>
    </row>
    <row r="44" spans="2:11" s="1" customFormat="1" ht="14.45" customHeight="1">
      <c r="B44" s="40"/>
      <c r="C44" s="36" t="s">
        <v>18</v>
      </c>
      <c r="D44" s="41"/>
      <c r="E44" s="41"/>
      <c r="F44" s="41"/>
      <c r="G44" s="41"/>
      <c r="H44" s="41"/>
      <c r="I44" s="118"/>
      <c r="J44" s="41"/>
      <c r="K44" s="44"/>
    </row>
    <row r="45" spans="2:11" s="1" customFormat="1" ht="22.5" customHeight="1">
      <c r="B45" s="40"/>
      <c r="C45" s="41"/>
      <c r="D45" s="41"/>
      <c r="E45" s="384" t="str">
        <f>E7</f>
        <v>Regenerace sídliště 9.května - II. Etapa</v>
      </c>
      <c r="F45" s="385"/>
      <c r="G45" s="385"/>
      <c r="H45" s="385"/>
      <c r="I45" s="118"/>
      <c r="J45" s="41"/>
      <c r="K45" s="44"/>
    </row>
    <row r="46" spans="2:11" s="1" customFormat="1" ht="14.45" customHeight="1">
      <c r="B46" s="40"/>
      <c r="C46" s="36" t="s">
        <v>114</v>
      </c>
      <c r="D46" s="41"/>
      <c r="E46" s="41"/>
      <c r="F46" s="41"/>
      <c r="G46" s="41"/>
      <c r="H46" s="41"/>
      <c r="I46" s="118"/>
      <c r="J46" s="41"/>
      <c r="K46" s="44"/>
    </row>
    <row r="47" spans="2:11" s="1" customFormat="1" ht="23.25" customHeight="1">
      <c r="B47" s="40"/>
      <c r="C47" s="41"/>
      <c r="D47" s="41"/>
      <c r="E47" s="386" t="str">
        <f>E9</f>
        <v>SO 801 - Sadové úpravy</v>
      </c>
      <c r="F47" s="387"/>
      <c r="G47" s="387"/>
      <c r="H47" s="387"/>
      <c r="I47" s="118"/>
      <c r="J47" s="41"/>
      <c r="K47" s="44"/>
    </row>
    <row r="48" spans="2:11" s="1" customFormat="1" ht="6.95" customHeight="1">
      <c r="B48" s="40"/>
      <c r="C48" s="41"/>
      <c r="D48" s="41"/>
      <c r="E48" s="41"/>
      <c r="F48" s="41"/>
      <c r="G48" s="41"/>
      <c r="H48" s="41"/>
      <c r="I48" s="118"/>
      <c r="J48" s="41"/>
      <c r="K48" s="44"/>
    </row>
    <row r="49" spans="2:47" s="1" customFormat="1" ht="18" customHeight="1">
      <c r="B49" s="40"/>
      <c r="C49" s="36" t="s">
        <v>25</v>
      </c>
      <c r="D49" s="41"/>
      <c r="E49" s="41"/>
      <c r="F49" s="34" t="str">
        <f>F12</f>
        <v xml:space="preserve"> </v>
      </c>
      <c r="G49" s="41"/>
      <c r="H49" s="41"/>
      <c r="I49" s="119" t="s">
        <v>27</v>
      </c>
      <c r="J49" s="120" t="str">
        <f>IF(J12="","",J12)</f>
        <v>13. 1. 2017</v>
      </c>
      <c r="K49" s="44"/>
    </row>
    <row r="50" spans="2:47" s="1" customFormat="1" ht="6.95" customHeight="1">
      <c r="B50" s="40"/>
      <c r="C50" s="41"/>
      <c r="D50" s="41"/>
      <c r="E50" s="41"/>
      <c r="F50" s="41"/>
      <c r="G50" s="41"/>
      <c r="H50" s="41"/>
      <c r="I50" s="118"/>
      <c r="J50" s="41"/>
      <c r="K50" s="44"/>
    </row>
    <row r="51" spans="2:47" s="1" customFormat="1">
      <c r="B51" s="40"/>
      <c r="C51" s="36" t="s">
        <v>31</v>
      </c>
      <c r="D51" s="41"/>
      <c r="E51" s="41"/>
      <c r="F51" s="34" t="str">
        <f>E15</f>
        <v xml:space="preserve"> </v>
      </c>
      <c r="G51" s="41"/>
      <c r="H51" s="41"/>
      <c r="I51" s="119" t="s">
        <v>36</v>
      </c>
      <c r="J51" s="34" t="str">
        <f>E21</f>
        <v xml:space="preserve"> </v>
      </c>
      <c r="K51" s="44"/>
    </row>
    <row r="52" spans="2:47" s="1" customFormat="1" ht="14.45" customHeight="1">
      <c r="B52" s="40"/>
      <c r="C52" s="36" t="s">
        <v>34</v>
      </c>
      <c r="D52" s="41"/>
      <c r="E52" s="41"/>
      <c r="F52" s="34" t="str">
        <f>IF(E18="","",E18)</f>
        <v/>
      </c>
      <c r="G52" s="41"/>
      <c r="H52" s="41"/>
      <c r="I52" s="118"/>
      <c r="J52" s="41"/>
      <c r="K52" s="44"/>
    </row>
    <row r="53" spans="2:47" s="1" customFormat="1" ht="10.35" customHeight="1">
      <c r="B53" s="40"/>
      <c r="C53" s="41"/>
      <c r="D53" s="41"/>
      <c r="E53" s="41"/>
      <c r="F53" s="41"/>
      <c r="G53" s="41"/>
      <c r="H53" s="41"/>
      <c r="I53" s="118"/>
      <c r="J53" s="41"/>
      <c r="K53" s="44"/>
    </row>
    <row r="54" spans="2:47" s="1" customFormat="1" ht="29.25" customHeight="1">
      <c r="B54" s="40"/>
      <c r="C54" s="145" t="s">
        <v>153</v>
      </c>
      <c r="D54" s="133"/>
      <c r="E54" s="133"/>
      <c r="F54" s="133"/>
      <c r="G54" s="133"/>
      <c r="H54" s="133"/>
      <c r="I54" s="146"/>
      <c r="J54" s="147" t="s">
        <v>154</v>
      </c>
      <c r="K54" s="148"/>
    </row>
    <row r="55" spans="2:47" s="1" customFormat="1" ht="10.35" customHeight="1">
      <c r="B55" s="40"/>
      <c r="C55" s="41"/>
      <c r="D55" s="41"/>
      <c r="E55" s="41"/>
      <c r="F55" s="41"/>
      <c r="G55" s="41"/>
      <c r="H55" s="41"/>
      <c r="I55" s="118"/>
      <c r="J55" s="41"/>
      <c r="K55" s="44"/>
    </row>
    <row r="56" spans="2:47" s="1" customFormat="1" ht="29.25" customHeight="1">
      <c r="B56" s="40"/>
      <c r="C56" s="149" t="s">
        <v>155</v>
      </c>
      <c r="D56" s="41"/>
      <c r="E56" s="41"/>
      <c r="F56" s="41"/>
      <c r="G56" s="41"/>
      <c r="H56" s="41"/>
      <c r="I56" s="118"/>
      <c r="J56" s="129">
        <f>J79</f>
        <v>0</v>
      </c>
      <c r="K56" s="44"/>
      <c r="AU56" s="23" t="s">
        <v>156</v>
      </c>
    </row>
    <row r="57" spans="2:47" s="7" customFormat="1" ht="24.95" customHeight="1">
      <c r="B57" s="150"/>
      <c r="C57" s="151"/>
      <c r="D57" s="152" t="s">
        <v>157</v>
      </c>
      <c r="E57" s="153"/>
      <c r="F57" s="153"/>
      <c r="G57" s="153"/>
      <c r="H57" s="153"/>
      <c r="I57" s="154"/>
      <c r="J57" s="155">
        <f>J80</f>
        <v>0</v>
      </c>
      <c r="K57" s="156"/>
    </row>
    <row r="58" spans="2:47" s="8" customFormat="1" ht="19.899999999999999" customHeight="1">
      <c r="B58" s="157"/>
      <c r="C58" s="158"/>
      <c r="D58" s="159" t="s">
        <v>158</v>
      </c>
      <c r="E58" s="160"/>
      <c r="F58" s="160"/>
      <c r="G58" s="160"/>
      <c r="H58" s="160"/>
      <c r="I58" s="161"/>
      <c r="J58" s="162">
        <f>J81</f>
        <v>0</v>
      </c>
      <c r="K58" s="163"/>
    </row>
    <row r="59" spans="2:47" s="8" customFormat="1" ht="19.899999999999999" customHeight="1">
      <c r="B59" s="157"/>
      <c r="C59" s="158"/>
      <c r="D59" s="159" t="s">
        <v>732</v>
      </c>
      <c r="E59" s="160"/>
      <c r="F59" s="160"/>
      <c r="G59" s="160"/>
      <c r="H59" s="160"/>
      <c r="I59" s="161"/>
      <c r="J59" s="162">
        <f>J161</f>
        <v>0</v>
      </c>
      <c r="K59" s="163"/>
    </row>
    <row r="60" spans="2:47" s="1" customFormat="1" ht="21.75" customHeight="1">
      <c r="B60" s="40"/>
      <c r="C60" s="41"/>
      <c r="D60" s="41"/>
      <c r="E60" s="41"/>
      <c r="F60" s="41"/>
      <c r="G60" s="41"/>
      <c r="H60" s="41"/>
      <c r="I60" s="118"/>
      <c r="J60" s="41"/>
      <c r="K60" s="44"/>
    </row>
    <row r="61" spans="2:47" s="1" customFormat="1" ht="6.95" customHeight="1">
      <c r="B61" s="55"/>
      <c r="C61" s="56"/>
      <c r="D61" s="56"/>
      <c r="E61" s="56"/>
      <c r="F61" s="56"/>
      <c r="G61" s="56"/>
      <c r="H61" s="56"/>
      <c r="I61" s="140"/>
      <c r="J61" s="56"/>
      <c r="K61" s="57"/>
    </row>
    <row r="65" spans="2:63" s="1" customFormat="1" ht="6.95" customHeight="1">
      <c r="B65" s="58"/>
      <c r="C65" s="59"/>
      <c r="D65" s="59"/>
      <c r="E65" s="59"/>
      <c r="F65" s="59"/>
      <c r="G65" s="59"/>
      <c r="H65" s="59"/>
      <c r="I65" s="143"/>
      <c r="J65" s="59"/>
      <c r="K65" s="59"/>
      <c r="L65" s="60"/>
    </row>
    <row r="66" spans="2:63" s="1" customFormat="1" ht="36.950000000000003" customHeight="1">
      <c r="B66" s="40"/>
      <c r="C66" s="61" t="s">
        <v>164</v>
      </c>
      <c r="D66" s="62"/>
      <c r="E66" s="62"/>
      <c r="F66" s="62"/>
      <c r="G66" s="62"/>
      <c r="H66" s="62"/>
      <c r="I66" s="164"/>
      <c r="J66" s="62"/>
      <c r="K66" s="62"/>
      <c r="L66" s="60"/>
    </row>
    <row r="67" spans="2:63" s="1" customFormat="1" ht="6.95" customHeight="1">
      <c r="B67" s="40"/>
      <c r="C67" s="62"/>
      <c r="D67" s="62"/>
      <c r="E67" s="62"/>
      <c r="F67" s="62"/>
      <c r="G67" s="62"/>
      <c r="H67" s="62"/>
      <c r="I67" s="164"/>
      <c r="J67" s="62"/>
      <c r="K67" s="62"/>
      <c r="L67" s="60"/>
    </row>
    <row r="68" spans="2:63" s="1" customFormat="1" ht="14.45" customHeight="1">
      <c r="B68" s="40"/>
      <c r="C68" s="64" t="s">
        <v>18</v>
      </c>
      <c r="D68" s="62"/>
      <c r="E68" s="62"/>
      <c r="F68" s="62"/>
      <c r="G68" s="62"/>
      <c r="H68" s="62"/>
      <c r="I68" s="164"/>
      <c r="J68" s="62"/>
      <c r="K68" s="62"/>
      <c r="L68" s="60"/>
    </row>
    <row r="69" spans="2:63" s="1" customFormat="1" ht="22.5" customHeight="1">
      <c r="B69" s="40"/>
      <c r="C69" s="62"/>
      <c r="D69" s="62"/>
      <c r="E69" s="388" t="str">
        <f>E7</f>
        <v>Regenerace sídliště 9.května - II. Etapa</v>
      </c>
      <c r="F69" s="389"/>
      <c r="G69" s="389"/>
      <c r="H69" s="389"/>
      <c r="I69" s="164"/>
      <c r="J69" s="62"/>
      <c r="K69" s="62"/>
      <c r="L69" s="60"/>
    </row>
    <row r="70" spans="2:63" s="1" customFormat="1" ht="14.45" customHeight="1">
      <c r="B70" s="40"/>
      <c r="C70" s="64" t="s">
        <v>114</v>
      </c>
      <c r="D70" s="62"/>
      <c r="E70" s="62"/>
      <c r="F70" s="62"/>
      <c r="G70" s="62"/>
      <c r="H70" s="62"/>
      <c r="I70" s="164"/>
      <c r="J70" s="62"/>
      <c r="K70" s="62"/>
      <c r="L70" s="60"/>
    </row>
    <row r="71" spans="2:63" s="1" customFormat="1" ht="23.25" customHeight="1">
      <c r="B71" s="40"/>
      <c r="C71" s="62"/>
      <c r="D71" s="62"/>
      <c r="E71" s="364" t="str">
        <f>E9</f>
        <v>SO 801 - Sadové úpravy</v>
      </c>
      <c r="F71" s="390"/>
      <c r="G71" s="390"/>
      <c r="H71" s="390"/>
      <c r="I71" s="164"/>
      <c r="J71" s="62"/>
      <c r="K71" s="62"/>
      <c r="L71" s="60"/>
    </row>
    <row r="72" spans="2:63" s="1" customFormat="1" ht="6.95" customHeight="1">
      <c r="B72" s="40"/>
      <c r="C72" s="62"/>
      <c r="D72" s="62"/>
      <c r="E72" s="62"/>
      <c r="F72" s="62"/>
      <c r="G72" s="62"/>
      <c r="H72" s="62"/>
      <c r="I72" s="164"/>
      <c r="J72" s="62"/>
      <c r="K72" s="62"/>
      <c r="L72" s="60"/>
    </row>
    <row r="73" spans="2:63" s="1" customFormat="1" ht="18" customHeight="1">
      <c r="B73" s="40"/>
      <c r="C73" s="64" t="s">
        <v>25</v>
      </c>
      <c r="D73" s="62"/>
      <c r="E73" s="62"/>
      <c r="F73" s="165" t="str">
        <f>F12</f>
        <v xml:space="preserve"> </v>
      </c>
      <c r="G73" s="62"/>
      <c r="H73" s="62"/>
      <c r="I73" s="166" t="s">
        <v>27</v>
      </c>
      <c r="J73" s="72" t="str">
        <f>IF(J12="","",J12)</f>
        <v>13. 1. 2017</v>
      </c>
      <c r="K73" s="62"/>
      <c r="L73" s="60"/>
    </row>
    <row r="74" spans="2:63" s="1" customFormat="1" ht="6.95" customHeight="1">
      <c r="B74" s="40"/>
      <c r="C74" s="62"/>
      <c r="D74" s="62"/>
      <c r="E74" s="62"/>
      <c r="F74" s="62"/>
      <c r="G74" s="62"/>
      <c r="H74" s="62"/>
      <c r="I74" s="164"/>
      <c r="J74" s="62"/>
      <c r="K74" s="62"/>
      <c r="L74" s="60"/>
    </row>
    <row r="75" spans="2:63" s="1" customFormat="1">
      <c r="B75" s="40"/>
      <c r="C75" s="64" t="s">
        <v>31</v>
      </c>
      <c r="D75" s="62"/>
      <c r="E75" s="62"/>
      <c r="F75" s="165" t="str">
        <f>E15</f>
        <v xml:space="preserve"> </v>
      </c>
      <c r="G75" s="62"/>
      <c r="H75" s="62"/>
      <c r="I75" s="166" t="s">
        <v>36</v>
      </c>
      <c r="J75" s="165" t="str">
        <f>E21</f>
        <v xml:space="preserve"> </v>
      </c>
      <c r="K75" s="62"/>
      <c r="L75" s="60"/>
    </row>
    <row r="76" spans="2:63" s="1" customFormat="1" ht="14.45" customHeight="1">
      <c r="B76" s="40"/>
      <c r="C76" s="64" t="s">
        <v>34</v>
      </c>
      <c r="D76" s="62"/>
      <c r="E76" s="62"/>
      <c r="F76" s="165" t="str">
        <f>IF(E18="","",E18)</f>
        <v/>
      </c>
      <c r="G76" s="62"/>
      <c r="H76" s="62"/>
      <c r="I76" s="164"/>
      <c r="J76" s="62"/>
      <c r="K76" s="62"/>
      <c r="L76" s="60"/>
    </row>
    <row r="77" spans="2:63" s="1" customFormat="1" ht="10.35" customHeight="1">
      <c r="B77" s="40"/>
      <c r="C77" s="62"/>
      <c r="D77" s="62"/>
      <c r="E77" s="62"/>
      <c r="F77" s="62"/>
      <c r="G77" s="62"/>
      <c r="H77" s="62"/>
      <c r="I77" s="164"/>
      <c r="J77" s="62"/>
      <c r="K77" s="62"/>
      <c r="L77" s="60"/>
    </row>
    <row r="78" spans="2:63" s="9" customFormat="1" ht="29.25" customHeight="1">
      <c r="B78" s="167"/>
      <c r="C78" s="168" t="s">
        <v>165</v>
      </c>
      <c r="D78" s="169" t="s">
        <v>58</v>
      </c>
      <c r="E78" s="169" t="s">
        <v>54</v>
      </c>
      <c r="F78" s="169" t="s">
        <v>166</v>
      </c>
      <c r="G78" s="169" t="s">
        <v>167</v>
      </c>
      <c r="H78" s="169" t="s">
        <v>168</v>
      </c>
      <c r="I78" s="170" t="s">
        <v>169</v>
      </c>
      <c r="J78" s="169" t="s">
        <v>154</v>
      </c>
      <c r="K78" s="171" t="s">
        <v>170</v>
      </c>
      <c r="L78" s="172"/>
      <c r="M78" s="80" t="s">
        <v>171</v>
      </c>
      <c r="N78" s="81" t="s">
        <v>43</v>
      </c>
      <c r="O78" s="81" t="s">
        <v>172</v>
      </c>
      <c r="P78" s="81" t="s">
        <v>173</v>
      </c>
      <c r="Q78" s="81" t="s">
        <v>174</v>
      </c>
      <c r="R78" s="81" t="s">
        <v>175</v>
      </c>
      <c r="S78" s="81" t="s">
        <v>176</v>
      </c>
      <c r="T78" s="82" t="s">
        <v>177</v>
      </c>
    </row>
    <row r="79" spans="2:63" s="1" customFormat="1" ht="29.25" customHeight="1">
      <c r="B79" s="40"/>
      <c r="C79" s="86" t="s">
        <v>155</v>
      </c>
      <c r="D79" s="62"/>
      <c r="E79" s="62"/>
      <c r="F79" s="62"/>
      <c r="G79" s="62"/>
      <c r="H79" s="62"/>
      <c r="I79" s="164"/>
      <c r="J79" s="173">
        <f>BK79</f>
        <v>0</v>
      </c>
      <c r="K79" s="62"/>
      <c r="L79" s="60"/>
      <c r="M79" s="83"/>
      <c r="N79" s="84"/>
      <c r="O79" s="84"/>
      <c r="P79" s="174">
        <f>P80</f>
        <v>0</v>
      </c>
      <c r="Q79" s="84"/>
      <c r="R79" s="174">
        <f>R80</f>
        <v>2.7380000000000002E-2</v>
      </c>
      <c r="S79" s="84"/>
      <c r="T79" s="175">
        <f>T80</f>
        <v>0</v>
      </c>
      <c r="AT79" s="23" t="s">
        <v>72</v>
      </c>
      <c r="AU79" s="23" t="s">
        <v>156</v>
      </c>
      <c r="BK79" s="176">
        <f>BK80</f>
        <v>0</v>
      </c>
    </row>
    <row r="80" spans="2:63" s="10" customFormat="1" ht="37.35" customHeight="1">
      <c r="B80" s="177"/>
      <c r="C80" s="178"/>
      <c r="D80" s="179" t="s">
        <v>72</v>
      </c>
      <c r="E80" s="180" t="s">
        <v>178</v>
      </c>
      <c r="F80" s="180" t="s">
        <v>179</v>
      </c>
      <c r="G80" s="178"/>
      <c r="H80" s="178"/>
      <c r="I80" s="181"/>
      <c r="J80" s="182">
        <f>BK80</f>
        <v>0</v>
      </c>
      <c r="K80" s="178"/>
      <c r="L80" s="183"/>
      <c r="M80" s="184"/>
      <c r="N80" s="185"/>
      <c r="O80" s="185"/>
      <c r="P80" s="186">
        <f>P81+P161</f>
        <v>0</v>
      </c>
      <c r="Q80" s="185"/>
      <c r="R80" s="186">
        <f>R81+R161</f>
        <v>2.7380000000000002E-2</v>
      </c>
      <c r="S80" s="185"/>
      <c r="T80" s="187">
        <f>T81+T161</f>
        <v>0</v>
      </c>
      <c r="AR80" s="188" t="s">
        <v>24</v>
      </c>
      <c r="AT80" s="189" t="s">
        <v>72</v>
      </c>
      <c r="AU80" s="189" t="s">
        <v>73</v>
      </c>
      <c r="AY80" s="188" t="s">
        <v>180</v>
      </c>
      <c r="BK80" s="190">
        <f>BK81+BK161</f>
        <v>0</v>
      </c>
    </row>
    <row r="81" spans="2:65" s="10" customFormat="1" ht="19.899999999999999" customHeight="1">
      <c r="B81" s="177"/>
      <c r="C81" s="178"/>
      <c r="D81" s="191" t="s">
        <v>72</v>
      </c>
      <c r="E81" s="192" t="s">
        <v>24</v>
      </c>
      <c r="F81" s="192" t="s">
        <v>181</v>
      </c>
      <c r="G81" s="178"/>
      <c r="H81" s="178"/>
      <c r="I81" s="181"/>
      <c r="J81" s="193">
        <f>BK81</f>
        <v>0</v>
      </c>
      <c r="K81" s="178"/>
      <c r="L81" s="183"/>
      <c r="M81" s="184"/>
      <c r="N81" s="185"/>
      <c r="O81" s="185"/>
      <c r="P81" s="186">
        <f>SUM(P82:P160)</f>
        <v>0</v>
      </c>
      <c r="Q81" s="185"/>
      <c r="R81" s="186">
        <f>SUM(R82:R160)</f>
        <v>2.7380000000000002E-2</v>
      </c>
      <c r="S81" s="185"/>
      <c r="T81" s="187">
        <f>SUM(T82:T160)</f>
        <v>0</v>
      </c>
      <c r="AR81" s="188" t="s">
        <v>24</v>
      </c>
      <c r="AT81" s="189" t="s">
        <v>72</v>
      </c>
      <c r="AU81" s="189" t="s">
        <v>24</v>
      </c>
      <c r="AY81" s="188" t="s">
        <v>180</v>
      </c>
      <c r="BK81" s="190">
        <f>SUM(BK82:BK160)</f>
        <v>0</v>
      </c>
    </row>
    <row r="82" spans="2:65" s="1" customFormat="1" ht="22.5" customHeight="1">
      <c r="B82" s="40"/>
      <c r="C82" s="194" t="s">
        <v>24</v>
      </c>
      <c r="D82" s="194" t="s">
        <v>182</v>
      </c>
      <c r="E82" s="195" t="s">
        <v>733</v>
      </c>
      <c r="F82" s="196" t="s">
        <v>734</v>
      </c>
      <c r="G82" s="197" t="s">
        <v>123</v>
      </c>
      <c r="H82" s="198">
        <v>48</v>
      </c>
      <c r="I82" s="199"/>
      <c r="J82" s="200">
        <f>ROUND(I82*H82,2)</f>
        <v>0</v>
      </c>
      <c r="K82" s="196" t="s">
        <v>325</v>
      </c>
      <c r="L82" s="60"/>
      <c r="M82" s="201" t="s">
        <v>22</v>
      </c>
      <c r="N82" s="202" t="s">
        <v>44</v>
      </c>
      <c r="O82" s="41"/>
      <c r="P82" s="203">
        <f>O82*H82</f>
        <v>0</v>
      </c>
      <c r="Q82" s="203">
        <v>0</v>
      </c>
      <c r="R82" s="203">
        <f>Q82*H82</f>
        <v>0</v>
      </c>
      <c r="S82" s="203">
        <v>0</v>
      </c>
      <c r="T82" s="204">
        <f>S82*H82</f>
        <v>0</v>
      </c>
      <c r="AR82" s="23" t="s">
        <v>186</v>
      </c>
      <c r="AT82" s="23" t="s">
        <v>182</v>
      </c>
      <c r="AU82" s="23" t="s">
        <v>82</v>
      </c>
      <c r="AY82" s="23" t="s">
        <v>180</v>
      </c>
      <c r="BE82" s="205">
        <f>IF(N82="základní",J82,0)</f>
        <v>0</v>
      </c>
      <c r="BF82" s="205">
        <f>IF(N82="snížená",J82,0)</f>
        <v>0</v>
      </c>
      <c r="BG82" s="205">
        <f>IF(N82="zákl. přenesená",J82,0)</f>
        <v>0</v>
      </c>
      <c r="BH82" s="205">
        <f>IF(N82="sníž. přenesená",J82,0)</f>
        <v>0</v>
      </c>
      <c r="BI82" s="205">
        <f>IF(N82="nulová",J82,0)</f>
        <v>0</v>
      </c>
      <c r="BJ82" s="23" t="s">
        <v>24</v>
      </c>
      <c r="BK82" s="205">
        <f>ROUND(I82*H82,2)</f>
        <v>0</v>
      </c>
      <c r="BL82" s="23" t="s">
        <v>186</v>
      </c>
      <c r="BM82" s="23" t="s">
        <v>735</v>
      </c>
    </row>
    <row r="83" spans="2:65" s="11" customFormat="1" ht="13.5">
      <c r="B83" s="209"/>
      <c r="C83" s="210"/>
      <c r="D83" s="206" t="s">
        <v>190</v>
      </c>
      <c r="E83" s="211" t="s">
        <v>22</v>
      </c>
      <c r="F83" s="212" t="s">
        <v>736</v>
      </c>
      <c r="G83" s="210"/>
      <c r="H83" s="213" t="s">
        <v>22</v>
      </c>
      <c r="I83" s="214"/>
      <c r="J83" s="210"/>
      <c r="K83" s="210"/>
      <c r="L83" s="215"/>
      <c r="M83" s="216"/>
      <c r="N83" s="217"/>
      <c r="O83" s="217"/>
      <c r="P83" s="217"/>
      <c r="Q83" s="217"/>
      <c r="R83" s="217"/>
      <c r="S83" s="217"/>
      <c r="T83" s="218"/>
      <c r="AT83" s="219" t="s">
        <v>190</v>
      </c>
      <c r="AU83" s="219" t="s">
        <v>82</v>
      </c>
      <c r="AV83" s="11" t="s">
        <v>24</v>
      </c>
      <c r="AW83" s="11" t="s">
        <v>37</v>
      </c>
      <c r="AX83" s="11" t="s">
        <v>73</v>
      </c>
      <c r="AY83" s="219" t="s">
        <v>180</v>
      </c>
    </row>
    <row r="84" spans="2:65" s="11" customFormat="1" ht="13.5">
      <c r="B84" s="209"/>
      <c r="C84" s="210"/>
      <c r="D84" s="206" t="s">
        <v>190</v>
      </c>
      <c r="E84" s="211" t="s">
        <v>22</v>
      </c>
      <c r="F84" s="212" t="s">
        <v>737</v>
      </c>
      <c r="G84" s="210"/>
      <c r="H84" s="213" t="s">
        <v>22</v>
      </c>
      <c r="I84" s="214"/>
      <c r="J84" s="210"/>
      <c r="K84" s="210"/>
      <c r="L84" s="215"/>
      <c r="M84" s="216"/>
      <c r="N84" s="217"/>
      <c r="O84" s="217"/>
      <c r="P84" s="217"/>
      <c r="Q84" s="217"/>
      <c r="R84" s="217"/>
      <c r="S84" s="217"/>
      <c r="T84" s="218"/>
      <c r="AT84" s="219" t="s">
        <v>190</v>
      </c>
      <c r="AU84" s="219" t="s">
        <v>82</v>
      </c>
      <c r="AV84" s="11" t="s">
        <v>24</v>
      </c>
      <c r="AW84" s="11" t="s">
        <v>37</v>
      </c>
      <c r="AX84" s="11" t="s">
        <v>73</v>
      </c>
      <c r="AY84" s="219" t="s">
        <v>180</v>
      </c>
    </row>
    <row r="85" spans="2:65" s="12" customFormat="1" ht="13.5">
      <c r="B85" s="220"/>
      <c r="C85" s="221"/>
      <c r="D85" s="233" t="s">
        <v>190</v>
      </c>
      <c r="E85" s="243" t="s">
        <v>22</v>
      </c>
      <c r="F85" s="244" t="s">
        <v>738</v>
      </c>
      <c r="G85" s="221"/>
      <c r="H85" s="245">
        <v>48</v>
      </c>
      <c r="I85" s="225"/>
      <c r="J85" s="221"/>
      <c r="K85" s="221"/>
      <c r="L85" s="226"/>
      <c r="M85" s="227"/>
      <c r="N85" s="228"/>
      <c r="O85" s="228"/>
      <c r="P85" s="228"/>
      <c r="Q85" s="228"/>
      <c r="R85" s="228"/>
      <c r="S85" s="228"/>
      <c r="T85" s="229"/>
      <c r="AT85" s="230" t="s">
        <v>190</v>
      </c>
      <c r="AU85" s="230" t="s">
        <v>82</v>
      </c>
      <c r="AV85" s="12" t="s">
        <v>82</v>
      </c>
      <c r="AW85" s="12" t="s">
        <v>37</v>
      </c>
      <c r="AX85" s="12" t="s">
        <v>24</v>
      </c>
      <c r="AY85" s="230" t="s">
        <v>180</v>
      </c>
    </row>
    <row r="86" spans="2:65" s="1" customFormat="1" ht="31.5" customHeight="1">
      <c r="B86" s="40"/>
      <c r="C86" s="194" t="s">
        <v>82</v>
      </c>
      <c r="D86" s="194" t="s">
        <v>182</v>
      </c>
      <c r="E86" s="195" t="s">
        <v>739</v>
      </c>
      <c r="F86" s="196" t="s">
        <v>740</v>
      </c>
      <c r="G86" s="197" t="s">
        <v>554</v>
      </c>
      <c r="H86" s="198">
        <v>24</v>
      </c>
      <c r="I86" s="199"/>
      <c r="J86" s="200">
        <f>ROUND(I86*H86,2)</f>
        <v>0</v>
      </c>
      <c r="K86" s="196" t="s">
        <v>325</v>
      </c>
      <c r="L86" s="60"/>
      <c r="M86" s="201" t="s">
        <v>22</v>
      </c>
      <c r="N86" s="202" t="s">
        <v>44</v>
      </c>
      <c r="O86" s="41"/>
      <c r="P86" s="203">
        <f>O86*H86</f>
        <v>0</v>
      </c>
      <c r="Q86" s="203">
        <v>0</v>
      </c>
      <c r="R86" s="203">
        <f>Q86*H86</f>
        <v>0</v>
      </c>
      <c r="S86" s="203">
        <v>0</v>
      </c>
      <c r="T86" s="204">
        <f>S86*H86</f>
        <v>0</v>
      </c>
      <c r="AR86" s="23" t="s">
        <v>186</v>
      </c>
      <c r="AT86" s="23" t="s">
        <v>182</v>
      </c>
      <c r="AU86" s="23" t="s">
        <v>82</v>
      </c>
      <c r="AY86" s="23" t="s">
        <v>180</v>
      </c>
      <c r="BE86" s="205">
        <f>IF(N86="základní",J86,0)</f>
        <v>0</v>
      </c>
      <c r="BF86" s="205">
        <f>IF(N86="snížená",J86,0)</f>
        <v>0</v>
      </c>
      <c r="BG86" s="205">
        <f>IF(N86="zákl. přenesená",J86,0)</f>
        <v>0</v>
      </c>
      <c r="BH86" s="205">
        <f>IF(N86="sníž. přenesená",J86,0)</f>
        <v>0</v>
      </c>
      <c r="BI86" s="205">
        <f>IF(N86="nulová",J86,0)</f>
        <v>0</v>
      </c>
      <c r="BJ86" s="23" t="s">
        <v>24</v>
      </c>
      <c r="BK86" s="205">
        <f>ROUND(I86*H86,2)</f>
        <v>0</v>
      </c>
      <c r="BL86" s="23" t="s">
        <v>186</v>
      </c>
      <c r="BM86" s="23" t="s">
        <v>741</v>
      </c>
    </row>
    <row r="87" spans="2:65" s="12" customFormat="1" ht="13.5">
      <c r="B87" s="220"/>
      <c r="C87" s="221"/>
      <c r="D87" s="233" t="s">
        <v>190</v>
      </c>
      <c r="E87" s="243" t="s">
        <v>22</v>
      </c>
      <c r="F87" s="244" t="s">
        <v>742</v>
      </c>
      <c r="G87" s="221"/>
      <c r="H87" s="245">
        <v>24</v>
      </c>
      <c r="I87" s="225"/>
      <c r="J87" s="221"/>
      <c r="K87" s="221"/>
      <c r="L87" s="226"/>
      <c r="M87" s="227"/>
      <c r="N87" s="228"/>
      <c r="O87" s="228"/>
      <c r="P87" s="228"/>
      <c r="Q87" s="228"/>
      <c r="R87" s="228"/>
      <c r="S87" s="228"/>
      <c r="T87" s="229"/>
      <c r="AT87" s="230" t="s">
        <v>190</v>
      </c>
      <c r="AU87" s="230" t="s">
        <v>82</v>
      </c>
      <c r="AV87" s="12" t="s">
        <v>82</v>
      </c>
      <c r="AW87" s="12" t="s">
        <v>37</v>
      </c>
      <c r="AX87" s="12" t="s">
        <v>24</v>
      </c>
      <c r="AY87" s="230" t="s">
        <v>180</v>
      </c>
    </row>
    <row r="88" spans="2:65" s="1" customFormat="1" ht="31.5" customHeight="1">
      <c r="B88" s="40"/>
      <c r="C88" s="194" t="s">
        <v>201</v>
      </c>
      <c r="D88" s="194" t="s">
        <v>182</v>
      </c>
      <c r="E88" s="195" t="s">
        <v>743</v>
      </c>
      <c r="F88" s="196" t="s">
        <v>744</v>
      </c>
      <c r="G88" s="197" t="s">
        <v>554</v>
      </c>
      <c r="H88" s="198">
        <v>24</v>
      </c>
      <c r="I88" s="199"/>
      <c r="J88" s="200">
        <f>ROUND(I88*H88,2)</f>
        <v>0</v>
      </c>
      <c r="K88" s="196" t="s">
        <v>325</v>
      </c>
      <c r="L88" s="60"/>
      <c r="M88" s="201" t="s">
        <v>22</v>
      </c>
      <c r="N88" s="202" t="s">
        <v>44</v>
      </c>
      <c r="O88" s="41"/>
      <c r="P88" s="203">
        <f>O88*H88</f>
        <v>0</v>
      </c>
      <c r="Q88" s="203">
        <v>0</v>
      </c>
      <c r="R88" s="203">
        <f>Q88*H88</f>
        <v>0</v>
      </c>
      <c r="S88" s="203">
        <v>0</v>
      </c>
      <c r="T88" s="204">
        <f>S88*H88</f>
        <v>0</v>
      </c>
      <c r="AR88" s="23" t="s">
        <v>186</v>
      </c>
      <c r="AT88" s="23" t="s">
        <v>182</v>
      </c>
      <c r="AU88" s="23" t="s">
        <v>82</v>
      </c>
      <c r="AY88" s="23" t="s">
        <v>180</v>
      </c>
      <c r="BE88" s="205">
        <f>IF(N88="základní",J88,0)</f>
        <v>0</v>
      </c>
      <c r="BF88" s="205">
        <f>IF(N88="snížená",J88,0)</f>
        <v>0</v>
      </c>
      <c r="BG88" s="205">
        <f>IF(N88="zákl. přenesená",J88,0)</f>
        <v>0</v>
      </c>
      <c r="BH88" s="205">
        <f>IF(N88="sníž. přenesená",J88,0)</f>
        <v>0</v>
      </c>
      <c r="BI88" s="205">
        <f>IF(N88="nulová",J88,0)</f>
        <v>0</v>
      </c>
      <c r="BJ88" s="23" t="s">
        <v>24</v>
      </c>
      <c r="BK88" s="205">
        <f>ROUND(I88*H88,2)</f>
        <v>0</v>
      </c>
      <c r="BL88" s="23" t="s">
        <v>186</v>
      </c>
      <c r="BM88" s="23" t="s">
        <v>745</v>
      </c>
    </row>
    <row r="89" spans="2:65" s="12" customFormat="1" ht="13.5">
      <c r="B89" s="220"/>
      <c r="C89" s="221"/>
      <c r="D89" s="233" t="s">
        <v>190</v>
      </c>
      <c r="E89" s="243" t="s">
        <v>22</v>
      </c>
      <c r="F89" s="244" t="s">
        <v>361</v>
      </c>
      <c r="G89" s="221"/>
      <c r="H89" s="245">
        <v>24</v>
      </c>
      <c r="I89" s="225"/>
      <c r="J89" s="221"/>
      <c r="K89" s="221"/>
      <c r="L89" s="226"/>
      <c r="M89" s="227"/>
      <c r="N89" s="228"/>
      <c r="O89" s="228"/>
      <c r="P89" s="228"/>
      <c r="Q89" s="228"/>
      <c r="R89" s="228"/>
      <c r="S89" s="228"/>
      <c r="T89" s="229"/>
      <c r="AT89" s="230" t="s">
        <v>190</v>
      </c>
      <c r="AU89" s="230" t="s">
        <v>82</v>
      </c>
      <c r="AV89" s="12" t="s">
        <v>82</v>
      </c>
      <c r="AW89" s="12" t="s">
        <v>37</v>
      </c>
      <c r="AX89" s="12" t="s">
        <v>24</v>
      </c>
      <c r="AY89" s="230" t="s">
        <v>180</v>
      </c>
    </row>
    <row r="90" spans="2:65" s="1" customFormat="1" ht="31.5" customHeight="1">
      <c r="B90" s="40"/>
      <c r="C90" s="194" t="s">
        <v>186</v>
      </c>
      <c r="D90" s="194" t="s">
        <v>182</v>
      </c>
      <c r="E90" s="195" t="s">
        <v>746</v>
      </c>
      <c r="F90" s="196" t="s">
        <v>747</v>
      </c>
      <c r="G90" s="197" t="s">
        <v>554</v>
      </c>
      <c r="H90" s="198">
        <v>24</v>
      </c>
      <c r="I90" s="199"/>
      <c r="J90" s="200">
        <f>ROUND(I90*H90,2)</f>
        <v>0</v>
      </c>
      <c r="K90" s="196" t="s">
        <v>325</v>
      </c>
      <c r="L90" s="60"/>
      <c r="M90" s="201" t="s">
        <v>22</v>
      </c>
      <c r="N90" s="202" t="s">
        <v>44</v>
      </c>
      <c r="O90" s="41"/>
      <c r="P90" s="203">
        <f>O90*H90</f>
        <v>0</v>
      </c>
      <c r="Q90" s="203">
        <v>0</v>
      </c>
      <c r="R90" s="203">
        <f>Q90*H90</f>
        <v>0</v>
      </c>
      <c r="S90" s="203">
        <v>0</v>
      </c>
      <c r="T90" s="204">
        <f>S90*H90</f>
        <v>0</v>
      </c>
      <c r="AR90" s="23" t="s">
        <v>186</v>
      </c>
      <c r="AT90" s="23" t="s">
        <v>182</v>
      </c>
      <c r="AU90" s="23" t="s">
        <v>82</v>
      </c>
      <c r="AY90" s="23" t="s">
        <v>180</v>
      </c>
      <c r="BE90" s="205">
        <f>IF(N90="základní",J90,0)</f>
        <v>0</v>
      </c>
      <c r="BF90" s="205">
        <f>IF(N90="snížená",J90,0)</f>
        <v>0</v>
      </c>
      <c r="BG90" s="205">
        <f>IF(N90="zákl. přenesená",J90,0)</f>
        <v>0</v>
      </c>
      <c r="BH90" s="205">
        <f>IF(N90="sníž. přenesená",J90,0)</f>
        <v>0</v>
      </c>
      <c r="BI90" s="205">
        <f>IF(N90="nulová",J90,0)</f>
        <v>0</v>
      </c>
      <c r="BJ90" s="23" t="s">
        <v>24</v>
      </c>
      <c r="BK90" s="205">
        <f>ROUND(I90*H90,2)</f>
        <v>0</v>
      </c>
      <c r="BL90" s="23" t="s">
        <v>186</v>
      </c>
      <c r="BM90" s="23" t="s">
        <v>748</v>
      </c>
    </row>
    <row r="91" spans="2:65" s="12" customFormat="1" ht="13.5">
      <c r="B91" s="220"/>
      <c r="C91" s="221"/>
      <c r="D91" s="233" t="s">
        <v>190</v>
      </c>
      <c r="E91" s="243" t="s">
        <v>22</v>
      </c>
      <c r="F91" s="244" t="s">
        <v>361</v>
      </c>
      <c r="G91" s="221"/>
      <c r="H91" s="245">
        <v>24</v>
      </c>
      <c r="I91" s="225"/>
      <c r="J91" s="221"/>
      <c r="K91" s="221"/>
      <c r="L91" s="226"/>
      <c r="M91" s="227"/>
      <c r="N91" s="228"/>
      <c r="O91" s="228"/>
      <c r="P91" s="228"/>
      <c r="Q91" s="228"/>
      <c r="R91" s="228"/>
      <c r="S91" s="228"/>
      <c r="T91" s="229"/>
      <c r="AT91" s="230" t="s">
        <v>190</v>
      </c>
      <c r="AU91" s="230" t="s">
        <v>82</v>
      </c>
      <c r="AV91" s="12" t="s">
        <v>82</v>
      </c>
      <c r="AW91" s="12" t="s">
        <v>37</v>
      </c>
      <c r="AX91" s="12" t="s">
        <v>24</v>
      </c>
      <c r="AY91" s="230" t="s">
        <v>180</v>
      </c>
    </row>
    <row r="92" spans="2:65" s="1" customFormat="1" ht="31.5" customHeight="1">
      <c r="B92" s="40"/>
      <c r="C92" s="194" t="s">
        <v>211</v>
      </c>
      <c r="D92" s="194" t="s">
        <v>182</v>
      </c>
      <c r="E92" s="195" t="s">
        <v>749</v>
      </c>
      <c r="F92" s="196" t="s">
        <v>750</v>
      </c>
      <c r="G92" s="197" t="s">
        <v>554</v>
      </c>
      <c r="H92" s="198">
        <v>24</v>
      </c>
      <c r="I92" s="199"/>
      <c r="J92" s="200">
        <f>ROUND(I92*H92,2)</f>
        <v>0</v>
      </c>
      <c r="K92" s="196" t="s">
        <v>325</v>
      </c>
      <c r="L92" s="60"/>
      <c r="M92" s="201" t="s">
        <v>22</v>
      </c>
      <c r="N92" s="202" t="s">
        <v>44</v>
      </c>
      <c r="O92" s="41"/>
      <c r="P92" s="203">
        <f>O92*H92</f>
        <v>0</v>
      </c>
      <c r="Q92" s="203">
        <v>0</v>
      </c>
      <c r="R92" s="203">
        <f>Q92*H92</f>
        <v>0</v>
      </c>
      <c r="S92" s="203">
        <v>0</v>
      </c>
      <c r="T92" s="204">
        <f>S92*H92</f>
        <v>0</v>
      </c>
      <c r="AR92" s="23" t="s">
        <v>186</v>
      </c>
      <c r="AT92" s="23" t="s">
        <v>182</v>
      </c>
      <c r="AU92" s="23" t="s">
        <v>82</v>
      </c>
      <c r="AY92" s="23" t="s">
        <v>180</v>
      </c>
      <c r="BE92" s="205">
        <f>IF(N92="základní",J92,0)</f>
        <v>0</v>
      </c>
      <c r="BF92" s="205">
        <f>IF(N92="snížená",J92,0)</f>
        <v>0</v>
      </c>
      <c r="BG92" s="205">
        <f>IF(N92="zákl. přenesená",J92,0)</f>
        <v>0</v>
      </c>
      <c r="BH92" s="205">
        <f>IF(N92="sníž. přenesená",J92,0)</f>
        <v>0</v>
      </c>
      <c r="BI92" s="205">
        <f>IF(N92="nulová",J92,0)</f>
        <v>0</v>
      </c>
      <c r="BJ92" s="23" t="s">
        <v>24</v>
      </c>
      <c r="BK92" s="205">
        <f>ROUND(I92*H92,2)</f>
        <v>0</v>
      </c>
      <c r="BL92" s="23" t="s">
        <v>186</v>
      </c>
      <c r="BM92" s="23" t="s">
        <v>751</v>
      </c>
    </row>
    <row r="93" spans="2:65" s="12" customFormat="1" ht="13.5">
      <c r="B93" s="220"/>
      <c r="C93" s="221"/>
      <c r="D93" s="233" t="s">
        <v>190</v>
      </c>
      <c r="E93" s="243" t="s">
        <v>22</v>
      </c>
      <c r="F93" s="244" t="s">
        <v>361</v>
      </c>
      <c r="G93" s="221"/>
      <c r="H93" s="245">
        <v>24</v>
      </c>
      <c r="I93" s="225"/>
      <c r="J93" s="221"/>
      <c r="K93" s="221"/>
      <c r="L93" s="226"/>
      <c r="M93" s="227"/>
      <c r="N93" s="228"/>
      <c r="O93" s="228"/>
      <c r="P93" s="228"/>
      <c r="Q93" s="228"/>
      <c r="R93" s="228"/>
      <c r="S93" s="228"/>
      <c r="T93" s="229"/>
      <c r="AT93" s="230" t="s">
        <v>190</v>
      </c>
      <c r="AU93" s="230" t="s">
        <v>82</v>
      </c>
      <c r="AV93" s="12" t="s">
        <v>82</v>
      </c>
      <c r="AW93" s="12" t="s">
        <v>37</v>
      </c>
      <c r="AX93" s="12" t="s">
        <v>24</v>
      </c>
      <c r="AY93" s="230" t="s">
        <v>180</v>
      </c>
    </row>
    <row r="94" spans="2:65" s="1" customFormat="1" ht="44.25" customHeight="1">
      <c r="B94" s="40"/>
      <c r="C94" s="194" t="s">
        <v>226</v>
      </c>
      <c r="D94" s="194" t="s">
        <v>182</v>
      </c>
      <c r="E94" s="195" t="s">
        <v>752</v>
      </c>
      <c r="F94" s="196" t="s">
        <v>753</v>
      </c>
      <c r="G94" s="197" t="s">
        <v>554</v>
      </c>
      <c r="H94" s="198">
        <v>24</v>
      </c>
      <c r="I94" s="199"/>
      <c r="J94" s="200">
        <f>ROUND(I94*H94,2)</f>
        <v>0</v>
      </c>
      <c r="K94" s="196" t="s">
        <v>325</v>
      </c>
      <c r="L94" s="60"/>
      <c r="M94" s="201" t="s">
        <v>22</v>
      </c>
      <c r="N94" s="202" t="s">
        <v>44</v>
      </c>
      <c r="O94" s="41"/>
      <c r="P94" s="203">
        <f>O94*H94</f>
        <v>0</v>
      </c>
      <c r="Q94" s="203">
        <v>0</v>
      </c>
      <c r="R94" s="203">
        <f>Q94*H94</f>
        <v>0</v>
      </c>
      <c r="S94" s="203">
        <v>0</v>
      </c>
      <c r="T94" s="204">
        <f>S94*H94</f>
        <v>0</v>
      </c>
      <c r="AR94" s="23" t="s">
        <v>186</v>
      </c>
      <c r="AT94" s="23" t="s">
        <v>182</v>
      </c>
      <c r="AU94" s="23" t="s">
        <v>82</v>
      </c>
      <c r="AY94" s="23" t="s">
        <v>180</v>
      </c>
      <c r="BE94" s="205">
        <f>IF(N94="základní",J94,0)</f>
        <v>0</v>
      </c>
      <c r="BF94" s="205">
        <f>IF(N94="snížená",J94,0)</f>
        <v>0</v>
      </c>
      <c r="BG94" s="205">
        <f>IF(N94="zákl. přenesená",J94,0)</f>
        <v>0</v>
      </c>
      <c r="BH94" s="205">
        <f>IF(N94="sníž. přenesená",J94,0)</f>
        <v>0</v>
      </c>
      <c r="BI94" s="205">
        <f>IF(N94="nulová",J94,0)</f>
        <v>0</v>
      </c>
      <c r="BJ94" s="23" t="s">
        <v>24</v>
      </c>
      <c r="BK94" s="205">
        <f>ROUND(I94*H94,2)</f>
        <v>0</v>
      </c>
      <c r="BL94" s="23" t="s">
        <v>186</v>
      </c>
      <c r="BM94" s="23" t="s">
        <v>754</v>
      </c>
    </row>
    <row r="95" spans="2:65" s="12" customFormat="1" ht="13.5">
      <c r="B95" s="220"/>
      <c r="C95" s="221"/>
      <c r="D95" s="233" t="s">
        <v>190</v>
      </c>
      <c r="E95" s="243" t="s">
        <v>22</v>
      </c>
      <c r="F95" s="244" t="s">
        <v>361</v>
      </c>
      <c r="G95" s="221"/>
      <c r="H95" s="245">
        <v>24</v>
      </c>
      <c r="I95" s="225"/>
      <c r="J95" s="221"/>
      <c r="K95" s="221"/>
      <c r="L95" s="226"/>
      <c r="M95" s="227"/>
      <c r="N95" s="228"/>
      <c r="O95" s="228"/>
      <c r="P95" s="228"/>
      <c r="Q95" s="228"/>
      <c r="R95" s="228"/>
      <c r="S95" s="228"/>
      <c r="T95" s="229"/>
      <c r="AT95" s="230" t="s">
        <v>190</v>
      </c>
      <c r="AU95" s="230" t="s">
        <v>82</v>
      </c>
      <c r="AV95" s="12" t="s">
        <v>82</v>
      </c>
      <c r="AW95" s="12" t="s">
        <v>37</v>
      </c>
      <c r="AX95" s="12" t="s">
        <v>24</v>
      </c>
      <c r="AY95" s="230" t="s">
        <v>180</v>
      </c>
    </row>
    <row r="96" spans="2:65" s="1" customFormat="1" ht="44.25" customHeight="1">
      <c r="B96" s="40"/>
      <c r="C96" s="194" t="s">
        <v>151</v>
      </c>
      <c r="D96" s="194" t="s">
        <v>182</v>
      </c>
      <c r="E96" s="195" t="s">
        <v>755</v>
      </c>
      <c r="F96" s="196" t="s">
        <v>756</v>
      </c>
      <c r="G96" s="197" t="s">
        <v>554</v>
      </c>
      <c r="H96" s="198">
        <v>24</v>
      </c>
      <c r="I96" s="199"/>
      <c r="J96" s="200">
        <f>ROUND(I96*H96,2)</f>
        <v>0</v>
      </c>
      <c r="K96" s="196" t="s">
        <v>325</v>
      </c>
      <c r="L96" s="60"/>
      <c r="M96" s="201" t="s">
        <v>22</v>
      </c>
      <c r="N96" s="202" t="s">
        <v>44</v>
      </c>
      <c r="O96" s="41"/>
      <c r="P96" s="203">
        <f>O96*H96</f>
        <v>0</v>
      </c>
      <c r="Q96" s="203">
        <v>0</v>
      </c>
      <c r="R96" s="203">
        <f>Q96*H96</f>
        <v>0</v>
      </c>
      <c r="S96" s="203">
        <v>0</v>
      </c>
      <c r="T96" s="204">
        <f>S96*H96</f>
        <v>0</v>
      </c>
      <c r="AR96" s="23" t="s">
        <v>186</v>
      </c>
      <c r="AT96" s="23" t="s">
        <v>182</v>
      </c>
      <c r="AU96" s="23" t="s">
        <v>82</v>
      </c>
      <c r="AY96" s="23" t="s">
        <v>180</v>
      </c>
      <c r="BE96" s="205">
        <f>IF(N96="základní",J96,0)</f>
        <v>0</v>
      </c>
      <c r="BF96" s="205">
        <f>IF(N96="snížená",J96,0)</f>
        <v>0</v>
      </c>
      <c r="BG96" s="205">
        <f>IF(N96="zákl. přenesená",J96,0)</f>
        <v>0</v>
      </c>
      <c r="BH96" s="205">
        <f>IF(N96="sníž. přenesená",J96,0)</f>
        <v>0</v>
      </c>
      <c r="BI96" s="205">
        <f>IF(N96="nulová",J96,0)</f>
        <v>0</v>
      </c>
      <c r="BJ96" s="23" t="s">
        <v>24</v>
      </c>
      <c r="BK96" s="205">
        <f>ROUND(I96*H96,2)</f>
        <v>0</v>
      </c>
      <c r="BL96" s="23" t="s">
        <v>186</v>
      </c>
      <c r="BM96" s="23" t="s">
        <v>757</v>
      </c>
    </row>
    <row r="97" spans="2:65" s="12" customFormat="1" ht="13.5">
      <c r="B97" s="220"/>
      <c r="C97" s="221"/>
      <c r="D97" s="233" t="s">
        <v>190</v>
      </c>
      <c r="E97" s="243" t="s">
        <v>22</v>
      </c>
      <c r="F97" s="244" t="s">
        <v>361</v>
      </c>
      <c r="G97" s="221"/>
      <c r="H97" s="245">
        <v>24</v>
      </c>
      <c r="I97" s="225"/>
      <c r="J97" s="221"/>
      <c r="K97" s="221"/>
      <c r="L97" s="226"/>
      <c r="M97" s="227"/>
      <c r="N97" s="228"/>
      <c r="O97" s="228"/>
      <c r="P97" s="228"/>
      <c r="Q97" s="228"/>
      <c r="R97" s="228"/>
      <c r="S97" s="228"/>
      <c r="T97" s="229"/>
      <c r="AT97" s="230" t="s">
        <v>190</v>
      </c>
      <c r="AU97" s="230" t="s">
        <v>82</v>
      </c>
      <c r="AV97" s="12" t="s">
        <v>82</v>
      </c>
      <c r="AW97" s="12" t="s">
        <v>37</v>
      </c>
      <c r="AX97" s="12" t="s">
        <v>24</v>
      </c>
      <c r="AY97" s="230" t="s">
        <v>180</v>
      </c>
    </row>
    <row r="98" spans="2:65" s="1" customFormat="1" ht="44.25" customHeight="1">
      <c r="B98" s="40"/>
      <c r="C98" s="194" t="s">
        <v>260</v>
      </c>
      <c r="D98" s="194" t="s">
        <v>182</v>
      </c>
      <c r="E98" s="195" t="s">
        <v>312</v>
      </c>
      <c r="F98" s="196" t="s">
        <v>758</v>
      </c>
      <c r="G98" s="197" t="s">
        <v>123</v>
      </c>
      <c r="H98" s="198">
        <v>22.5</v>
      </c>
      <c r="I98" s="199"/>
      <c r="J98" s="200">
        <f>ROUND(I98*H98,2)</f>
        <v>0</v>
      </c>
      <c r="K98" s="196" t="s">
        <v>185</v>
      </c>
      <c r="L98" s="60"/>
      <c r="M98" s="201" t="s">
        <v>22</v>
      </c>
      <c r="N98" s="202" t="s">
        <v>44</v>
      </c>
      <c r="O98" s="41"/>
      <c r="P98" s="203">
        <f>O98*H98</f>
        <v>0</v>
      </c>
      <c r="Q98" s="203">
        <v>0</v>
      </c>
      <c r="R98" s="203">
        <f>Q98*H98</f>
        <v>0</v>
      </c>
      <c r="S98" s="203">
        <v>0</v>
      </c>
      <c r="T98" s="204">
        <f>S98*H98</f>
        <v>0</v>
      </c>
      <c r="AR98" s="23" t="s">
        <v>186</v>
      </c>
      <c r="AT98" s="23" t="s">
        <v>182</v>
      </c>
      <c r="AU98" s="23" t="s">
        <v>82</v>
      </c>
      <c r="AY98" s="23" t="s">
        <v>180</v>
      </c>
      <c r="BE98" s="205">
        <f>IF(N98="základní",J98,0)</f>
        <v>0</v>
      </c>
      <c r="BF98" s="205">
        <f>IF(N98="snížená",J98,0)</f>
        <v>0</v>
      </c>
      <c r="BG98" s="205">
        <f>IF(N98="zákl. přenesená",J98,0)</f>
        <v>0</v>
      </c>
      <c r="BH98" s="205">
        <f>IF(N98="sníž. přenesená",J98,0)</f>
        <v>0</v>
      </c>
      <c r="BI98" s="205">
        <f>IF(N98="nulová",J98,0)</f>
        <v>0</v>
      </c>
      <c r="BJ98" s="23" t="s">
        <v>24</v>
      </c>
      <c r="BK98" s="205">
        <f>ROUND(I98*H98,2)</f>
        <v>0</v>
      </c>
      <c r="BL98" s="23" t="s">
        <v>186</v>
      </c>
      <c r="BM98" s="23" t="s">
        <v>759</v>
      </c>
    </row>
    <row r="99" spans="2:65" s="1" customFormat="1" ht="189">
      <c r="B99" s="40"/>
      <c r="C99" s="62"/>
      <c r="D99" s="206" t="s">
        <v>188</v>
      </c>
      <c r="E99" s="62"/>
      <c r="F99" s="207" t="s">
        <v>760</v>
      </c>
      <c r="G99" s="62"/>
      <c r="H99" s="62"/>
      <c r="I99" s="164"/>
      <c r="J99" s="62"/>
      <c r="K99" s="62"/>
      <c r="L99" s="60"/>
      <c r="M99" s="208"/>
      <c r="N99" s="41"/>
      <c r="O99" s="41"/>
      <c r="P99" s="41"/>
      <c r="Q99" s="41"/>
      <c r="R99" s="41"/>
      <c r="S99" s="41"/>
      <c r="T99" s="77"/>
      <c r="AT99" s="23" t="s">
        <v>188</v>
      </c>
      <c r="AU99" s="23" t="s">
        <v>82</v>
      </c>
    </row>
    <row r="100" spans="2:65" s="11" customFormat="1" ht="13.5">
      <c r="B100" s="209"/>
      <c r="C100" s="210"/>
      <c r="D100" s="206" t="s">
        <v>190</v>
      </c>
      <c r="E100" s="211" t="s">
        <v>22</v>
      </c>
      <c r="F100" s="212" t="s">
        <v>761</v>
      </c>
      <c r="G100" s="210"/>
      <c r="H100" s="213" t="s">
        <v>22</v>
      </c>
      <c r="I100" s="214"/>
      <c r="J100" s="210"/>
      <c r="K100" s="210"/>
      <c r="L100" s="215"/>
      <c r="M100" s="216"/>
      <c r="N100" s="217"/>
      <c r="O100" s="217"/>
      <c r="P100" s="217"/>
      <c r="Q100" s="217"/>
      <c r="R100" s="217"/>
      <c r="S100" s="217"/>
      <c r="T100" s="218"/>
      <c r="AT100" s="219" t="s">
        <v>190</v>
      </c>
      <c r="AU100" s="219" t="s">
        <v>82</v>
      </c>
      <c r="AV100" s="11" t="s">
        <v>24</v>
      </c>
      <c r="AW100" s="11" t="s">
        <v>37</v>
      </c>
      <c r="AX100" s="11" t="s">
        <v>73</v>
      </c>
      <c r="AY100" s="219" t="s">
        <v>180</v>
      </c>
    </row>
    <row r="101" spans="2:65" s="12" customFormat="1" ht="13.5">
      <c r="B101" s="220"/>
      <c r="C101" s="221"/>
      <c r="D101" s="233" t="s">
        <v>190</v>
      </c>
      <c r="E101" s="243" t="s">
        <v>22</v>
      </c>
      <c r="F101" s="244" t="s">
        <v>762</v>
      </c>
      <c r="G101" s="221"/>
      <c r="H101" s="245">
        <v>22.5</v>
      </c>
      <c r="I101" s="225"/>
      <c r="J101" s="221"/>
      <c r="K101" s="221"/>
      <c r="L101" s="226"/>
      <c r="M101" s="227"/>
      <c r="N101" s="228"/>
      <c r="O101" s="228"/>
      <c r="P101" s="228"/>
      <c r="Q101" s="228"/>
      <c r="R101" s="228"/>
      <c r="S101" s="228"/>
      <c r="T101" s="229"/>
      <c r="AT101" s="230" t="s">
        <v>190</v>
      </c>
      <c r="AU101" s="230" t="s">
        <v>82</v>
      </c>
      <c r="AV101" s="12" t="s">
        <v>82</v>
      </c>
      <c r="AW101" s="12" t="s">
        <v>37</v>
      </c>
      <c r="AX101" s="12" t="s">
        <v>24</v>
      </c>
      <c r="AY101" s="230" t="s">
        <v>180</v>
      </c>
    </row>
    <row r="102" spans="2:65" s="1" customFormat="1" ht="31.5" customHeight="1">
      <c r="B102" s="40"/>
      <c r="C102" s="194" t="s">
        <v>265</v>
      </c>
      <c r="D102" s="194" t="s">
        <v>182</v>
      </c>
      <c r="E102" s="195" t="s">
        <v>331</v>
      </c>
      <c r="F102" s="196" t="s">
        <v>763</v>
      </c>
      <c r="G102" s="197" t="s">
        <v>123</v>
      </c>
      <c r="H102" s="198">
        <v>22.5</v>
      </c>
      <c r="I102" s="199"/>
      <c r="J102" s="200">
        <f>ROUND(I102*H102,2)</f>
        <v>0</v>
      </c>
      <c r="K102" s="196" t="s">
        <v>185</v>
      </c>
      <c r="L102" s="60"/>
      <c r="M102" s="201" t="s">
        <v>22</v>
      </c>
      <c r="N102" s="202" t="s">
        <v>44</v>
      </c>
      <c r="O102" s="41"/>
      <c r="P102" s="203">
        <f>O102*H102</f>
        <v>0</v>
      </c>
      <c r="Q102" s="203">
        <v>0</v>
      </c>
      <c r="R102" s="203">
        <f>Q102*H102</f>
        <v>0</v>
      </c>
      <c r="S102" s="203">
        <v>0</v>
      </c>
      <c r="T102" s="204">
        <f>S102*H102</f>
        <v>0</v>
      </c>
      <c r="AR102" s="23" t="s">
        <v>186</v>
      </c>
      <c r="AT102" s="23" t="s">
        <v>182</v>
      </c>
      <c r="AU102" s="23" t="s">
        <v>82</v>
      </c>
      <c r="AY102" s="23" t="s">
        <v>180</v>
      </c>
      <c r="BE102" s="205">
        <f>IF(N102="základní",J102,0)</f>
        <v>0</v>
      </c>
      <c r="BF102" s="205">
        <f>IF(N102="snížená",J102,0)</f>
        <v>0</v>
      </c>
      <c r="BG102" s="205">
        <f>IF(N102="zákl. přenesená",J102,0)</f>
        <v>0</v>
      </c>
      <c r="BH102" s="205">
        <f>IF(N102="sníž. přenesená",J102,0)</f>
        <v>0</v>
      </c>
      <c r="BI102" s="205">
        <f>IF(N102="nulová",J102,0)</f>
        <v>0</v>
      </c>
      <c r="BJ102" s="23" t="s">
        <v>24</v>
      </c>
      <c r="BK102" s="205">
        <f>ROUND(I102*H102,2)</f>
        <v>0</v>
      </c>
      <c r="BL102" s="23" t="s">
        <v>186</v>
      </c>
      <c r="BM102" s="23" t="s">
        <v>764</v>
      </c>
    </row>
    <row r="103" spans="2:65" s="1" customFormat="1" ht="148.5">
      <c r="B103" s="40"/>
      <c r="C103" s="62"/>
      <c r="D103" s="206" t="s">
        <v>188</v>
      </c>
      <c r="E103" s="62"/>
      <c r="F103" s="207" t="s">
        <v>765</v>
      </c>
      <c r="G103" s="62"/>
      <c r="H103" s="62"/>
      <c r="I103" s="164"/>
      <c r="J103" s="62"/>
      <c r="K103" s="62"/>
      <c r="L103" s="60"/>
      <c r="M103" s="208"/>
      <c r="N103" s="41"/>
      <c r="O103" s="41"/>
      <c r="P103" s="41"/>
      <c r="Q103" s="41"/>
      <c r="R103" s="41"/>
      <c r="S103" s="41"/>
      <c r="T103" s="77"/>
      <c r="AT103" s="23" t="s">
        <v>188</v>
      </c>
      <c r="AU103" s="23" t="s">
        <v>82</v>
      </c>
    </row>
    <row r="104" spans="2:65" s="11" customFormat="1" ht="13.5">
      <c r="B104" s="209"/>
      <c r="C104" s="210"/>
      <c r="D104" s="206" t="s">
        <v>190</v>
      </c>
      <c r="E104" s="211" t="s">
        <v>22</v>
      </c>
      <c r="F104" s="212" t="s">
        <v>766</v>
      </c>
      <c r="G104" s="210"/>
      <c r="H104" s="213" t="s">
        <v>22</v>
      </c>
      <c r="I104" s="214"/>
      <c r="J104" s="210"/>
      <c r="K104" s="210"/>
      <c r="L104" s="215"/>
      <c r="M104" s="216"/>
      <c r="N104" s="217"/>
      <c r="O104" s="217"/>
      <c r="P104" s="217"/>
      <c r="Q104" s="217"/>
      <c r="R104" s="217"/>
      <c r="S104" s="217"/>
      <c r="T104" s="218"/>
      <c r="AT104" s="219" t="s">
        <v>190</v>
      </c>
      <c r="AU104" s="219" t="s">
        <v>82</v>
      </c>
      <c r="AV104" s="11" t="s">
        <v>24</v>
      </c>
      <c r="AW104" s="11" t="s">
        <v>37</v>
      </c>
      <c r="AX104" s="11" t="s">
        <v>73</v>
      </c>
      <c r="AY104" s="219" t="s">
        <v>180</v>
      </c>
    </row>
    <row r="105" spans="2:65" s="12" customFormat="1" ht="13.5">
      <c r="B105" s="220"/>
      <c r="C105" s="221"/>
      <c r="D105" s="233" t="s">
        <v>190</v>
      </c>
      <c r="E105" s="243" t="s">
        <v>22</v>
      </c>
      <c r="F105" s="244" t="s">
        <v>762</v>
      </c>
      <c r="G105" s="221"/>
      <c r="H105" s="245">
        <v>22.5</v>
      </c>
      <c r="I105" s="225"/>
      <c r="J105" s="221"/>
      <c r="K105" s="221"/>
      <c r="L105" s="226"/>
      <c r="M105" s="227"/>
      <c r="N105" s="228"/>
      <c r="O105" s="228"/>
      <c r="P105" s="228"/>
      <c r="Q105" s="228"/>
      <c r="R105" s="228"/>
      <c r="S105" s="228"/>
      <c r="T105" s="229"/>
      <c r="AT105" s="230" t="s">
        <v>190</v>
      </c>
      <c r="AU105" s="230" t="s">
        <v>82</v>
      </c>
      <c r="AV105" s="12" t="s">
        <v>82</v>
      </c>
      <c r="AW105" s="12" t="s">
        <v>37</v>
      </c>
      <c r="AX105" s="12" t="s">
        <v>24</v>
      </c>
      <c r="AY105" s="230" t="s">
        <v>180</v>
      </c>
    </row>
    <row r="106" spans="2:65" s="1" customFormat="1" ht="31.5" customHeight="1">
      <c r="B106" s="40"/>
      <c r="C106" s="194" t="s">
        <v>29</v>
      </c>
      <c r="D106" s="194" t="s">
        <v>182</v>
      </c>
      <c r="E106" s="195" t="s">
        <v>767</v>
      </c>
      <c r="F106" s="196" t="s">
        <v>768</v>
      </c>
      <c r="G106" s="197" t="s">
        <v>106</v>
      </c>
      <c r="H106" s="198">
        <v>150</v>
      </c>
      <c r="I106" s="199"/>
      <c r="J106" s="200">
        <f>ROUND(I106*H106,2)</f>
        <v>0</v>
      </c>
      <c r="K106" s="196" t="s">
        <v>185</v>
      </c>
      <c r="L106" s="60"/>
      <c r="M106" s="201" t="s">
        <v>22</v>
      </c>
      <c r="N106" s="202" t="s">
        <v>44</v>
      </c>
      <c r="O106" s="41"/>
      <c r="P106" s="203">
        <f>O106*H106</f>
        <v>0</v>
      </c>
      <c r="Q106" s="203">
        <v>0</v>
      </c>
      <c r="R106" s="203">
        <f>Q106*H106</f>
        <v>0</v>
      </c>
      <c r="S106" s="203">
        <v>0</v>
      </c>
      <c r="T106" s="204">
        <f>S106*H106</f>
        <v>0</v>
      </c>
      <c r="AR106" s="23" t="s">
        <v>186</v>
      </c>
      <c r="AT106" s="23" t="s">
        <v>182</v>
      </c>
      <c r="AU106" s="23" t="s">
        <v>82</v>
      </c>
      <c r="AY106" s="23" t="s">
        <v>180</v>
      </c>
      <c r="BE106" s="205">
        <f>IF(N106="základní",J106,0)</f>
        <v>0</v>
      </c>
      <c r="BF106" s="205">
        <f>IF(N106="snížená",J106,0)</f>
        <v>0</v>
      </c>
      <c r="BG106" s="205">
        <f>IF(N106="zákl. přenesená",J106,0)</f>
        <v>0</v>
      </c>
      <c r="BH106" s="205">
        <f>IF(N106="sníž. přenesená",J106,0)</f>
        <v>0</v>
      </c>
      <c r="BI106" s="205">
        <f>IF(N106="nulová",J106,0)</f>
        <v>0</v>
      </c>
      <c r="BJ106" s="23" t="s">
        <v>24</v>
      </c>
      <c r="BK106" s="205">
        <f>ROUND(I106*H106,2)</f>
        <v>0</v>
      </c>
      <c r="BL106" s="23" t="s">
        <v>186</v>
      </c>
      <c r="BM106" s="23" t="s">
        <v>769</v>
      </c>
    </row>
    <row r="107" spans="2:65" s="1" customFormat="1" ht="121.5">
      <c r="B107" s="40"/>
      <c r="C107" s="62"/>
      <c r="D107" s="206" t="s">
        <v>188</v>
      </c>
      <c r="E107" s="62"/>
      <c r="F107" s="207" t="s">
        <v>770</v>
      </c>
      <c r="G107" s="62"/>
      <c r="H107" s="62"/>
      <c r="I107" s="164"/>
      <c r="J107" s="62"/>
      <c r="K107" s="62"/>
      <c r="L107" s="60"/>
      <c r="M107" s="208"/>
      <c r="N107" s="41"/>
      <c r="O107" s="41"/>
      <c r="P107" s="41"/>
      <c r="Q107" s="41"/>
      <c r="R107" s="41"/>
      <c r="S107" s="41"/>
      <c r="T107" s="77"/>
      <c r="AT107" s="23" t="s">
        <v>188</v>
      </c>
      <c r="AU107" s="23" t="s">
        <v>82</v>
      </c>
    </row>
    <row r="108" spans="2:65" s="12" customFormat="1" ht="13.5">
      <c r="B108" s="220"/>
      <c r="C108" s="221"/>
      <c r="D108" s="233" t="s">
        <v>190</v>
      </c>
      <c r="E108" s="243" t="s">
        <v>22</v>
      </c>
      <c r="F108" s="244" t="s">
        <v>771</v>
      </c>
      <c r="G108" s="221"/>
      <c r="H108" s="245">
        <v>150</v>
      </c>
      <c r="I108" s="225"/>
      <c r="J108" s="221"/>
      <c r="K108" s="221"/>
      <c r="L108" s="226"/>
      <c r="M108" s="227"/>
      <c r="N108" s="228"/>
      <c r="O108" s="228"/>
      <c r="P108" s="228"/>
      <c r="Q108" s="228"/>
      <c r="R108" s="228"/>
      <c r="S108" s="228"/>
      <c r="T108" s="229"/>
      <c r="AT108" s="230" t="s">
        <v>190</v>
      </c>
      <c r="AU108" s="230" t="s">
        <v>82</v>
      </c>
      <c r="AV108" s="12" t="s">
        <v>82</v>
      </c>
      <c r="AW108" s="12" t="s">
        <v>37</v>
      </c>
      <c r="AX108" s="12" t="s">
        <v>24</v>
      </c>
      <c r="AY108" s="230" t="s">
        <v>180</v>
      </c>
    </row>
    <row r="109" spans="2:65" s="1" customFormat="1" ht="31.5" customHeight="1">
      <c r="B109" s="40"/>
      <c r="C109" s="194" t="s">
        <v>274</v>
      </c>
      <c r="D109" s="194" t="s">
        <v>182</v>
      </c>
      <c r="E109" s="195" t="s">
        <v>772</v>
      </c>
      <c r="F109" s="196" t="s">
        <v>773</v>
      </c>
      <c r="G109" s="197" t="s">
        <v>106</v>
      </c>
      <c r="H109" s="198">
        <v>150</v>
      </c>
      <c r="I109" s="199"/>
      <c r="J109" s="200">
        <f>ROUND(I109*H109,2)</f>
        <v>0</v>
      </c>
      <c r="K109" s="196" t="s">
        <v>185</v>
      </c>
      <c r="L109" s="60"/>
      <c r="M109" s="201" t="s">
        <v>22</v>
      </c>
      <c r="N109" s="202" t="s">
        <v>44</v>
      </c>
      <c r="O109" s="41"/>
      <c r="P109" s="203">
        <f>O109*H109</f>
        <v>0</v>
      </c>
      <c r="Q109" s="203">
        <v>0</v>
      </c>
      <c r="R109" s="203">
        <f>Q109*H109</f>
        <v>0</v>
      </c>
      <c r="S109" s="203">
        <v>0</v>
      </c>
      <c r="T109" s="204">
        <f>S109*H109</f>
        <v>0</v>
      </c>
      <c r="AR109" s="23" t="s">
        <v>186</v>
      </c>
      <c r="AT109" s="23" t="s">
        <v>182</v>
      </c>
      <c r="AU109" s="23" t="s">
        <v>82</v>
      </c>
      <c r="AY109" s="23" t="s">
        <v>180</v>
      </c>
      <c r="BE109" s="205">
        <f>IF(N109="základní",J109,0)</f>
        <v>0</v>
      </c>
      <c r="BF109" s="205">
        <f>IF(N109="snížená",J109,0)</f>
        <v>0</v>
      </c>
      <c r="BG109" s="205">
        <f>IF(N109="zákl. přenesená",J109,0)</f>
        <v>0</v>
      </c>
      <c r="BH109" s="205">
        <f>IF(N109="sníž. přenesená",J109,0)</f>
        <v>0</v>
      </c>
      <c r="BI109" s="205">
        <f>IF(N109="nulová",J109,0)</f>
        <v>0</v>
      </c>
      <c r="BJ109" s="23" t="s">
        <v>24</v>
      </c>
      <c r="BK109" s="205">
        <f>ROUND(I109*H109,2)</f>
        <v>0</v>
      </c>
      <c r="BL109" s="23" t="s">
        <v>186</v>
      </c>
      <c r="BM109" s="23" t="s">
        <v>774</v>
      </c>
    </row>
    <row r="110" spans="2:65" s="1" customFormat="1" ht="121.5">
      <c r="B110" s="40"/>
      <c r="C110" s="62"/>
      <c r="D110" s="206" t="s">
        <v>188</v>
      </c>
      <c r="E110" s="62"/>
      <c r="F110" s="207" t="s">
        <v>775</v>
      </c>
      <c r="G110" s="62"/>
      <c r="H110" s="62"/>
      <c r="I110" s="164"/>
      <c r="J110" s="62"/>
      <c r="K110" s="62"/>
      <c r="L110" s="60"/>
      <c r="M110" s="208"/>
      <c r="N110" s="41"/>
      <c r="O110" s="41"/>
      <c r="P110" s="41"/>
      <c r="Q110" s="41"/>
      <c r="R110" s="41"/>
      <c r="S110" s="41"/>
      <c r="T110" s="77"/>
      <c r="AT110" s="23" t="s">
        <v>188</v>
      </c>
      <c r="AU110" s="23" t="s">
        <v>82</v>
      </c>
    </row>
    <row r="111" spans="2:65" s="11" customFormat="1" ht="13.5">
      <c r="B111" s="209"/>
      <c r="C111" s="210"/>
      <c r="D111" s="206" t="s">
        <v>190</v>
      </c>
      <c r="E111" s="211" t="s">
        <v>22</v>
      </c>
      <c r="F111" s="212" t="s">
        <v>776</v>
      </c>
      <c r="G111" s="210"/>
      <c r="H111" s="213" t="s">
        <v>22</v>
      </c>
      <c r="I111" s="214"/>
      <c r="J111" s="210"/>
      <c r="K111" s="210"/>
      <c r="L111" s="215"/>
      <c r="M111" s="216"/>
      <c r="N111" s="217"/>
      <c r="O111" s="217"/>
      <c r="P111" s="217"/>
      <c r="Q111" s="217"/>
      <c r="R111" s="217"/>
      <c r="S111" s="217"/>
      <c r="T111" s="218"/>
      <c r="AT111" s="219" t="s">
        <v>190</v>
      </c>
      <c r="AU111" s="219" t="s">
        <v>82</v>
      </c>
      <c r="AV111" s="11" t="s">
        <v>24</v>
      </c>
      <c r="AW111" s="11" t="s">
        <v>37</v>
      </c>
      <c r="AX111" s="11" t="s">
        <v>73</v>
      </c>
      <c r="AY111" s="219" t="s">
        <v>180</v>
      </c>
    </row>
    <row r="112" spans="2:65" s="12" customFormat="1" ht="13.5">
      <c r="B112" s="220"/>
      <c r="C112" s="221"/>
      <c r="D112" s="233" t="s">
        <v>190</v>
      </c>
      <c r="E112" s="243" t="s">
        <v>22</v>
      </c>
      <c r="F112" s="244" t="s">
        <v>771</v>
      </c>
      <c r="G112" s="221"/>
      <c r="H112" s="245">
        <v>150</v>
      </c>
      <c r="I112" s="225"/>
      <c r="J112" s="221"/>
      <c r="K112" s="221"/>
      <c r="L112" s="226"/>
      <c r="M112" s="227"/>
      <c r="N112" s="228"/>
      <c r="O112" s="228"/>
      <c r="P112" s="228"/>
      <c r="Q112" s="228"/>
      <c r="R112" s="228"/>
      <c r="S112" s="228"/>
      <c r="T112" s="229"/>
      <c r="AT112" s="230" t="s">
        <v>190</v>
      </c>
      <c r="AU112" s="230" t="s">
        <v>82</v>
      </c>
      <c r="AV112" s="12" t="s">
        <v>82</v>
      </c>
      <c r="AW112" s="12" t="s">
        <v>37</v>
      </c>
      <c r="AX112" s="12" t="s">
        <v>24</v>
      </c>
      <c r="AY112" s="230" t="s">
        <v>180</v>
      </c>
    </row>
    <row r="113" spans="2:65" s="1" customFormat="1" ht="22.5" customHeight="1">
      <c r="B113" s="40"/>
      <c r="C113" s="249" t="s">
        <v>119</v>
      </c>
      <c r="D113" s="249" t="s">
        <v>317</v>
      </c>
      <c r="E113" s="250" t="s">
        <v>367</v>
      </c>
      <c r="F113" s="251" t="s">
        <v>777</v>
      </c>
      <c r="G113" s="252" t="s">
        <v>369</v>
      </c>
      <c r="H113" s="253">
        <v>2.25</v>
      </c>
      <c r="I113" s="254"/>
      <c r="J113" s="255">
        <f>ROUND(I113*H113,2)</f>
        <v>0</v>
      </c>
      <c r="K113" s="251" t="s">
        <v>185</v>
      </c>
      <c r="L113" s="256"/>
      <c r="M113" s="257" t="s">
        <v>22</v>
      </c>
      <c r="N113" s="258" t="s">
        <v>44</v>
      </c>
      <c r="O113" s="41"/>
      <c r="P113" s="203">
        <f>O113*H113</f>
        <v>0</v>
      </c>
      <c r="Q113" s="203">
        <v>1E-3</v>
      </c>
      <c r="R113" s="203">
        <f>Q113*H113</f>
        <v>2.2500000000000003E-3</v>
      </c>
      <c r="S113" s="203">
        <v>0</v>
      </c>
      <c r="T113" s="204">
        <f>S113*H113</f>
        <v>0</v>
      </c>
      <c r="AR113" s="23" t="s">
        <v>260</v>
      </c>
      <c r="AT113" s="23" t="s">
        <v>317</v>
      </c>
      <c r="AU113" s="23" t="s">
        <v>82</v>
      </c>
      <c r="AY113" s="23" t="s">
        <v>180</v>
      </c>
      <c r="BE113" s="205">
        <f>IF(N113="základní",J113,0)</f>
        <v>0</v>
      </c>
      <c r="BF113" s="205">
        <f>IF(N113="snížená",J113,0)</f>
        <v>0</v>
      </c>
      <c r="BG113" s="205">
        <f>IF(N113="zákl. přenesená",J113,0)</f>
        <v>0</v>
      </c>
      <c r="BH113" s="205">
        <f>IF(N113="sníž. přenesená",J113,0)</f>
        <v>0</v>
      </c>
      <c r="BI113" s="205">
        <f>IF(N113="nulová",J113,0)</f>
        <v>0</v>
      </c>
      <c r="BJ113" s="23" t="s">
        <v>24</v>
      </c>
      <c r="BK113" s="205">
        <f>ROUND(I113*H113,2)</f>
        <v>0</v>
      </c>
      <c r="BL113" s="23" t="s">
        <v>186</v>
      </c>
      <c r="BM113" s="23" t="s">
        <v>778</v>
      </c>
    </row>
    <row r="114" spans="2:65" s="12" customFormat="1" ht="13.5">
      <c r="B114" s="220"/>
      <c r="C114" s="221"/>
      <c r="D114" s="233" t="s">
        <v>190</v>
      </c>
      <c r="E114" s="221"/>
      <c r="F114" s="244" t="s">
        <v>779</v>
      </c>
      <c r="G114" s="221"/>
      <c r="H114" s="245">
        <v>2.25</v>
      </c>
      <c r="I114" s="225"/>
      <c r="J114" s="221"/>
      <c r="K114" s="221"/>
      <c r="L114" s="226"/>
      <c r="M114" s="227"/>
      <c r="N114" s="228"/>
      <c r="O114" s="228"/>
      <c r="P114" s="228"/>
      <c r="Q114" s="228"/>
      <c r="R114" s="228"/>
      <c r="S114" s="228"/>
      <c r="T114" s="229"/>
      <c r="AT114" s="230" t="s">
        <v>190</v>
      </c>
      <c r="AU114" s="230" t="s">
        <v>82</v>
      </c>
      <c r="AV114" s="12" t="s">
        <v>82</v>
      </c>
      <c r="AW114" s="12" t="s">
        <v>6</v>
      </c>
      <c r="AX114" s="12" t="s">
        <v>24</v>
      </c>
      <c r="AY114" s="230" t="s">
        <v>180</v>
      </c>
    </row>
    <row r="115" spans="2:65" s="1" customFormat="1" ht="31.5" customHeight="1">
      <c r="B115" s="40"/>
      <c r="C115" s="194" t="s">
        <v>297</v>
      </c>
      <c r="D115" s="194" t="s">
        <v>182</v>
      </c>
      <c r="E115" s="195" t="s">
        <v>780</v>
      </c>
      <c r="F115" s="196" t="s">
        <v>781</v>
      </c>
      <c r="G115" s="197" t="s">
        <v>554</v>
      </c>
      <c r="H115" s="198">
        <v>0.51200000000000001</v>
      </c>
      <c r="I115" s="199"/>
      <c r="J115" s="200">
        <f>ROUND(I115*H115,2)</f>
        <v>0</v>
      </c>
      <c r="K115" s="196" t="s">
        <v>782</v>
      </c>
      <c r="L115" s="60"/>
      <c r="M115" s="201" t="s">
        <v>22</v>
      </c>
      <c r="N115" s="202" t="s">
        <v>44</v>
      </c>
      <c r="O115" s="41"/>
      <c r="P115" s="203">
        <f>O115*H115</f>
        <v>0</v>
      </c>
      <c r="Q115" s="203">
        <v>0</v>
      </c>
      <c r="R115" s="203">
        <f>Q115*H115</f>
        <v>0</v>
      </c>
      <c r="S115" s="203">
        <v>0</v>
      </c>
      <c r="T115" s="204">
        <f>S115*H115</f>
        <v>0</v>
      </c>
      <c r="AR115" s="23" t="s">
        <v>186</v>
      </c>
      <c r="AT115" s="23" t="s">
        <v>182</v>
      </c>
      <c r="AU115" s="23" t="s">
        <v>82</v>
      </c>
      <c r="AY115" s="23" t="s">
        <v>180</v>
      </c>
      <c r="BE115" s="205">
        <f>IF(N115="základní",J115,0)</f>
        <v>0</v>
      </c>
      <c r="BF115" s="205">
        <f>IF(N115="snížená",J115,0)</f>
        <v>0</v>
      </c>
      <c r="BG115" s="205">
        <f>IF(N115="zákl. přenesená",J115,0)</f>
        <v>0</v>
      </c>
      <c r="BH115" s="205">
        <f>IF(N115="sníž. přenesená",J115,0)</f>
        <v>0</v>
      </c>
      <c r="BI115" s="205">
        <f>IF(N115="nulová",J115,0)</f>
        <v>0</v>
      </c>
      <c r="BJ115" s="23" t="s">
        <v>24</v>
      </c>
      <c r="BK115" s="205">
        <f>ROUND(I115*H115,2)</f>
        <v>0</v>
      </c>
      <c r="BL115" s="23" t="s">
        <v>186</v>
      </c>
      <c r="BM115" s="23" t="s">
        <v>783</v>
      </c>
    </row>
    <row r="116" spans="2:65" s="1" customFormat="1" ht="81">
      <c r="B116" s="40"/>
      <c r="C116" s="62"/>
      <c r="D116" s="206" t="s">
        <v>188</v>
      </c>
      <c r="E116" s="62"/>
      <c r="F116" s="207" t="s">
        <v>784</v>
      </c>
      <c r="G116" s="62"/>
      <c r="H116" s="62"/>
      <c r="I116" s="164"/>
      <c r="J116" s="62"/>
      <c r="K116" s="62"/>
      <c r="L116" s="60"/>
      <c r="M116" s="208"/>
      <c r="N116" s="41"/>
      <c r="O116" s="41"/>
      <c r="P116" s="41"/>
      <c r="Q116" s="41"/>
      <c r="R116" s="41"/>
      <c r="S116" s="41"/>
      <c r="T116" s="77"/>
      <c r="AT116" s="23" t="s">
        <v>188</v>
      </c>
      <c r="AU116" s="23" t="s">
        <v>82</v>
      </c>
    </row>
    <row r="117" spans="2:65" s="11" customFormat="1" ht="13.5">
      <c r="B117" s="209"/>
      <c r="C117" s="210"/>
      <c r="D117" s="206" t="s">
        <v>190</v>
      </c>
      <c r="E117" s="211" t="s">
        <v>22</v>
      </c>
      <c r="F117" s="212" t="s">
        <v>785</v>
      </c>
      <c r="G117" s="210"/>
      <c r="H117" s="213" t="s">
        <v>22</v>
      </c>
      <c r="I117" s="214"/>
      <c r="J117" s="210"/>
      <c r="K117" s="210"/>
      <c r="L117" s="215"/>
      <c r="M117" s="216"/>
      <c r="N117" s="217"/>
      <c r="O117" s="217"/>
      <c r="P117" s="217"/>
      <c r="Q117" s="217"/>
      <c r="R117" s="217"/>
      <c r="S117" s="217"/>
      <c r="T117" s="218"/>
      <c r="AT117" s="219" t="s">
        <v>190</v>
      </c>
      <c r="AU117" s="219" t="s">
        <v>82</v>
      </c>
      <c r="AV117" s="11" t="s">
        <v>24</v>
      </c>
      <c r="AW117" s="11" t="s">
        <v>37</v>
      </c>
      <c r="AX117" s="11" t="s">
        <v>73</v>
      </c>
      <c r="AY117" s="219" t="s">
        <v>180</v>
      </c>
    </row>
    <row r="118" spans="2:65" s="11" customFormat="1" ht="13.5">
      <c r="B118" s="209"/>
      <c r="C118" s="210"/>
      <c r="D118" s="206" t="s">
        <v>190</v>
      </c>
      <c r="E118" s="211" t="s">
        <v>22</v>
      </c>
      <c r="F118" s="212" t="s">
        <v>786</v>
      </c>
      <c r="G118" s="210"/>
      <c r="H118" s="213" t="s">
        <v>22</v>
      </c>
      <c r="I118" s="214"/>
      <c r="J118" s="210"/>
      <c r="K118" s="210"/>
      <c r="L118" s="215"/>
      <c r="M118" s="216"/>
      <c r="N118" s="217"/>
      <c r="O118" s="217"/>
      <c r="P118" s="217"/>
      <c r="Q118" s="217"/>
      <c r="R118" s="217"/>
      <c r="S118" s="217"/>
      <c r="T118" s="218"/>
      <c r="AT118" s="219" t="s">
        <v>190</v>
      </c>
      <c r="AU118" s="219" t="s">
        <v>82</v>
      </c>
      <c r="AV118" s="11" t="s">
        <v>24</v>
      </c>
      <c r="AW118" s="11" t="s">
        <v>37</v>
      </c>
      <c r="AX118" s="11" t="s">
        <v>73</v>
      </c>
      <c r="AY118" s="219" t="s">
        <v>180</v>
      </c>
    </row>
    <row r="119" spans="2:65" s="12" customFormat="1" ht="13.5">
      <c r="B119" s="220"/>
      <c r="C119" s="221"/>
      <c r="D119" s="233" t="s">
        <v>190</v>
      </c>
      <c r="E119" s="243" t="s">
        <v>22</v>
      </c>
      <c r="F119" s="244" t="s">
        <v>787</v>
      </c>
      <c r="G119" s="221"/>
      <c r="H119" s="245">
        <v>0.51200000000000001</v>
      </c>
      <c r="I119" s="225"/>
      <c r="J119" s="221"/>
      <c r="K119" s="221"/>
      <c r="L119" s="226"/>
      <c r="M119" s="227"/>
      <c r="N119" s="228"/>
      <c r="O119" s="228"/>
      <c r="P119" s="228"/>
      <c r="Q119" s="228"/>
      <c r="R119" s="228"/>
      <c r="S119" s="228"/>
      <c r="T119" s="229"/>
      <c r="AT119" s="230" t="s">
        <v>190</v>
      </c>
      <c r="AU119" s="230" t="s">
        <v>82</v>
      </c>
      <c r="AV119" s="12" t="s">
        <v>82</v>
      </c>
      <c r="AW119" s="12" t="s">
        <v>37</v>
      </c>
      <c r="AX119" s="12" t="s">
        <v>24</v>
      </c>
      <c r="AY119" s="230" t="s">
        <v>180</v>
      </c>
    </row>
    <row r="120" spans="2:65" s="1" customFormat="1" ht="22.5" customHeight="1">
      <c r="B120" s="40"/>
      <c r="C120" s="249" t="s">
        <v>302</v>
      </c>
      <c r="D120" s="249" t="s">
        <v>317</v>
      </c>
      <c r="E120" s="250" t="s">
        <v>788</v>
      </c>
      <c r="F120" s="251" t="s">
        <v>789</v>
      </c>
      <c r="G120" s="252" t="s">
        <v>123</v>
      </c>
      <c r="H120" s="253">
        <v>0.51200000000000001</v>
      </c>
      <c r="I120" s="254"/>
      <c r="J120" s="255">
        <f>ROUND(I120*H120,2)</f>
        <v>0</v>
      </c>
      <c r="K120" s="251" t="s">
        <v>22</v>
      </c>
      <c r="L120" s="256"/>
      <c r="M120" s="257" t="s">
        <v>22</v>
      </c>
      <c r="N120" s="258" t="s">
        <v>44</v>
      </c>
      <c r="O120" s="41"/>
      <c r="P120" s="203">
        <f>O120*H120</f>
        <v>0</v>
      </c>
      <c r="Q120" s="203">
        <v>0</v>
      </c>
      <c r="R120" s="203">
        <f>Q120*H120</f>
        <v>0</v>
      </c>
      <c r="S120" s="203">
        <v>0</v>
      </c>
      <c r="T120" s="204">
        <f>S120*H120</f>
        <v>0</v>
      </c>
      <c r="AR120" s="23" t="s">
        <v>260</v>
      </c>
      <c r="AT120" s="23" t="s">
        <v>317</v>
      </c>
      <c r="AU120" s="23" t="s">
        <v>82</v>
      </c>
      <c r="AY120" s="23" t="s">
        <v>180</v>
      </c>
      <c r="BE120" s="205">
        <f>IF(N120="základní",J120,0)</f>
        <v>0</v>
      </c>
      <c r="BF120" s="205">
        <f>IF(N120="snížená",J120,0)</f>
        <v>0</v>
      </c>
      <c r="BG120" s="205">
        <f>IF(N120="zákl. přenesená",J120,0)</f>
        <v>0</v>
      </c>
      <c r="BH120" s="205">
        <f>IF(N120="sníž. přenesená",J120,0)</f>
        <v>0</v>
      </c>
      <c r="BI120" s="205">
        <f>IF(N120="nulová",J120,0)</f>
        <v>0</v>
      </c>
      <c r="BJ120" s="23" t="s">
        <v>24</v>
      </c>
      <c r="BK120" s="205">
        <f>ROUND(I120*H120,2)</f>
        <v>0</v>
      </c>
      <c r="BL120" s="23" t="s">
        <v>186</v>
      </c>
      <c r="BM120" s="23" t="s">
        <v>790</v>
      </c>
    </row>
    <row r="121" spans="2:65" s="12" customFormat="1" ht="13.5">
      <c r="B121" s="220"/>
      <c r="C121" s="221"/>
      <c r="D121" s="233" t="s">
        <v>190</v>
      </c>
      <c r="E121" s="243" t="s">
        <v>22</v>
      </c>
      <c r="F121" s="244" t="s">
        <v>787</v>
      </c>
      <c r="G121" s="221"/>
      <c r="H121" s="245">
        <v>0.51200000000000001</v>
      </c>
      <c r="I121" s="225"/>
      <c r="J121" s="221"/>
      <c r="K121" s="221"/>
      <c r="L121" s="226"/>
      <c r="M121" s="227"/>
      <c r="N121" s="228"/>
      <c r="O121" s="228"/>
      <c r="P121" s="228"/>
      <c r="Q121" s="228"/>
      <c r="R121" s="228"/>
      <c r="S121" s="228"/>
      <c r="T121" s="229"/>
      <c r="AT121" s="230" t="s">
        <v>190</v>
      </c>
      <c r="AU121" s="230" t="s">
        <v>82</v>
      </c>
      <c r="AV121" s="12" t="s">
        <v>82</v>
      </c>
      <c r="AW121" s="12" t="s">
        <v>37</v>
      </c>
      <c r="AX121" s="12" t="s">
        <v>24</v>
      </c>
      <c r="AY121" s="230" t="s">
        <v>180</v>
      </c>
    </row>
    <row r="122" spans="2:65" s="1" customFormat="1" ht="22.5" customHeight="1">
      <c r="B122" s="40"/>
      <c r="C122" s="249" t="s">
        <v>10</v>
      </c>
      <c r="D122" s="249" t="s">
        <v>317</v>
      </c>
      <c r="E122" s="250" t="s">
        <v>791</v>
      </c>
      <c r="F122" s="251" t="s">
        <v>792</v>
      </c>
      <c r="G122" s="252" t="s">
        <v>369</v>
      </c>
      <c r="H122" s="253">
        <v>0.6</v>
      </c>
      <c r="I122" s="254"/>
      <c r="J122" s="255">
        <f>ROUND(I122*H122,2)</f>
        <v>0</v>
      </c>
      <c r="K122" s="251" t="s">
        <v>22</v>
      </c>
      <c r="L122" s="256"/>
      <c r="M122" s="257" t="s">
        <v>22</v>
      </c>
      <c r="N122" s="258" t="s">
        <v>44</v>
      </c>
      <c r="O122" s="41"/>
      <c r="P122" s="203">
        <f>O122*H122</f>
        <v>0</v>
      </c>
      <c r="Q122" s="203">
        <v>0</v>
      </c>
      <c r="R122" s="203">
        <f>Q122*H122</f>
        <v>0</v>
      </c>
      <c r="S122" s="203">
        <v>0</v>
      </c>
      <c r="T122" s="204">
        <f>S122*H122</f>
        <v>0</v>
      </c>
      <c r="AR122" s="23" t="s">
        <v>260</v>
      </c>
      <c r="AT122" s="23" t="s">
        <v>317</v>
      </c>
      <c r="AU122" s="23" t="s">
        <v>82</v>
      </c>
      <c r="AY122" s="23" t="s">
        <v>180</v>
      </c>
      <c r="BE122" s="205">
        <f>IF(N122="základní",J122,0)</f>
        <v>0</v>
      </c>
      <c r="BF122" s="205">
        <f>IF(N122="snížená",J122,0)</f>
        <v>0</v>
      </c>
      <c r="BG122" s="205">
        <f>IF(N122="zákl. přenesená",J122,0)</f>
        <v>0</v>
      </c>
      <c r="BH122" s="205">
        <f>IF(N122="sníž. přenesená",J122,0)</f>
        <v>0</v>
      </c>
      <c r="BI122" s="205">
        <f>IF(N122="nulová",J122,0)</f>
        <v>0</v>
      </c>
      <c r="BJ122" s="23" t="s">
        <v>24</v>
      </c>
      <c r="BK122" s="205">
        <f>ROUND(I122*H122,2)</f>
        <v>0</v>
      </c>
      <c r="BL122" s="23" t="s">
        <v>186</v>
      </c>
      <c r="BM122" s="23" t="s">
        <v>793</v>
      </c>
    </row>
    <row r="123" spans="2:65" s="12" customFormat="1" ht="13.5">
      <c r="B123" s="220"/>
      <c r="C123" s="221"/>
      <c r="D123" s="233" t="s">
        <v>190</v>
      </c>
      <c r="E123" s="243" t="s">
        <v>22</v>
      </c>
      <c r="F123" s="244" t="s">
        <v>794</v>
      </c>
      <c r="G123" s="221"/>
      <c r="H123" s="245">
        <v>0.6</v>
      </c>
      <c r="I123" s="225"/>
      <c r="J123" s="221"/>
      <c r="K123" s="221"/>
      <c r="L123" s="226"/>
      <c r="M123" s="227"/>
      <c r="N123" s="228"/>
      <c r="O123" s="228"/>
      <c r="P123" s="228"/>
      <c r="Q123" s="228"/>
      <c r="R123" s="228"/>
      <c r="S123" s="228"/>
      <c r="T123" s="229"/>
      <c r="AT123" s="230" t="s">
        <v>190</v>
      </c>
      <c r="AU123" s="230" t="s">
        <v>82</v>
      </c>
      <c r="AV123" s="12" t="s">
        <v>82</v>
      </c>
      <c r="AW123" s="12" t="s">
        <v>37</v>
      </c>
      <c r="AX123" s="12" t="s">
        <v>24</v>
      </c>
      <c r="AY123" s="230" t="s">
        <v>180</v>
      </c>
    </row>
    <row r="124" spans="2:65" s="1" customFormat="1" ht="31.5" customHeight="1">
      <c r="B124" s="40"/>
      <c r="C124" s="194" t="s">
        <v>311</v>
      </c>
      <c r="D124" s="194" t="s">
        <v>182</v>
      </c>
      <c r="E124" s="195" t="s">
        <v>795</v>
      </c>
      <c r="F124" s="196" t="s">
        <v>796</v>
      </c>
      <c r="G124" s="197" t="s">
        <v>554</v>
      </c>
      <c r="H124" s="198">
        <v>9</v>
      </c>
      <c r="I124" s="199"/>
      <c r="J124" s="200">
        <f>ROUND(I124*H124,2)</f>
        <v>0</v>
      </c>
      <c r="K124" s="196" t="s">
        <v>782</v>
      </c>
      <c r="L124" s="60"/>
      <c r="M124" s="201" t="s">
        <v>22</v>
      </c>
      <c r="N124" s="202" t="s">
        <v>44</v>
      </c>
      <c r="O124" s="41"/>
      <c r="P124" s="203">
        <f>O124*H124</f>
        <v>0</v>
      </c>
      <c r="Q124" s="203">
        <v>0</v>
      </c>
      <c r="R124" s="203">
        <f>Q124*H124</f>
        <v>0</v>
      </c>
      <c r="S124" s="203">
        <v>0</v>
      </c>
      <c r="T124" s="204">
        <f>S124*H124</f>
        <v>0</v>
      </c>
      <c r="AR124" s="23" t="s">
        <v>186</v>
      </c>
      <c r="AT124" s="23" t="s">
        <v>182</v>
      </c>
      <c r="AU124" s="23" t="s">
        <v>82</v>
      </c>
      <c r="AY124" s="23" t="s">
        <v>180</v>
      </c>
      <c r="BE124" s="205">
        <f>IF(N124="základní",J124,0)</f>
        <v>0</v>
      </c>
      <c r="BF124" s="205">
        <f>IF(N124="snížená",J124,0)</f>
        <v>0</v>
      </c>
      <c r="BG124" s="205">
        <f>IF(N124="zákl. přenesená",J124,0)</f>
        <v>0</v>
      </c>
      <c r="BH124" s="205">
        <f>IF(N124="sníž. přenesená",J124,0)</f>
        <v>0</v>
      </c>
      <c r="BI124" s="205">
        <f>IF(N124="nulová",J124,0)</f>
        <v>0</v>
      </c>
      <c r="BJ124" s="23" t="s">
        <v>24</v>
      </c>
      <c r="BK124" s="205">
        <f>ROUND(I124*H124,2)</f>
        <v>0</v>
      </c>
      <c r="BL124" s="23" t="s">
        <v>186</v>
      </c>
      <c r="BM124" s="23" t="s">
        <v>797</v>
      </c>
    </row>
    <row r="125" spans="2:65" s="1" customFormat="1" ht="81">
      <c r="B125" s="40"/>
      <c r="C125" s="62"/>
      <c r="D125" s="206" t="s">
        <v>188</v>
      </c>
      <c r="E125" s="62"/>
      <c r="F125" s="207" t="s">
        <v>784</v>
      </c>
      <c r="G125" s="62"/>
      <c r="H125" s="62"/>
      <c r="I125" s="164"/>
      <c r="J125" s="62"/>
      <c r="K125" s="62"/>
      <c r="L125" s="60"/>
      <c r="M125" s="208"/>
      <c r="N125" s="41"/>
      <c r="O125" s="41"/>
      <c r="P125" s="41"/>
      <c r="Q125" s="41"/>
      <c r="R125" s="41"/>
      <c r="S125" s="41"/>
      <c r="T125" s="77"/>
      <c r="AT125" s="23" t="s">
        <v>188</v>
      </c>
      <c r="AU125" s="23" t="s">
        <v>82</v>
      </c>
    </row>
    <row r="126" spans="2:65" s="11" customFormat="1" ht="13.5">
      <c r="B126" s="209"/>
      <c r="C126" s="210"/>
      <c r="D126" s="206" t="s">
        <v>190</v>
      </c>
      <c r="E126" s="211" t="s">
        <v>22</v>
      </c>
      <c r="F126" s="212" t="s">
        <v>798</v>
      </c>
      <c r="G126" s="210"/>
      <c r="H126" s="213" t="s">
        <v>22</v>
      </c>
      <c r="I126" s="214"/>
      <c r="J126" s="210"/>
      <c r="K126" s="210"/>
      <c r="L126" s="215"/>
      <c r="M126" s="216"/>
      <c r="N126" s="217"/>
      <c r="O126" s="217"/>
      <c r="P126" s="217"/>
      <c r="Q126" s="217"/>
      <c r="R126" s="217"/>
      <c r="S126" s="217"/>
      <c r="T126" s="218"/>
      <c r="AT126" s="219" t="s">
        <v>190</v>
      </c>
      <c r="AU126" s="219" t="s">
        <v>82</v>
      </c>
      <c r="AV126" s="11" t="s">
        <v>24</v>
      </c>
      <c r="AW126" s="11" t="s">
        <v>37</v>
      </c>
      <c r="AX126" s="11" t="s">
        <v>73</v>
      </c>
      <c r="AY126" s="219" t="s">
        <v>180</v>
      </c>
    </row>
    <row r="127" spans="2:65" s="11" customFormat="1" ht="13.5">
      <c r="B127" s="209"/>
      <c r="C127" s="210"/>
      <c r="D127" s="206" t="s">
        <v>190</v>
      </c>
      <c r="E127" s="211" t="s">
        <v>22</v>
      </c>
      <c r="F127" s="212" t="s">
        <v>799</v>
      </c>
      <c r="G127" s="210"/>
      <c r="H127" s="213" t="s">
        <v>22</v>
      </c>
      <c r="I127" s="214"/>
      <c r="J127" s="210"/>
      <c r="K127" s="210"/>
      <c r="L127" s="215"/>
      <c r="M127" s="216"/>
      <c r="N127" s="217"/>
      <c r="O127" s="217"/>
      <c r="P127" s="217"/>
      <c r="Q127" s="217"/>
      <c r="R127" s="217"/>
      <c r="S127" s="217"/>
      <c r="T127" s="218"/>
      <c r="AT127" s="219" t="s">
        <v>190</v>
      </c>
      <c r="AU127" s="219" t="s">
        <v>82</v>
      </c>
      <c r="AV127" s="11" t="s">
        <v>24</v>
      </c>
      <c r="AW127" s="11" t="s">
        <v>37</v>
      </c>
      <c r="AX127" s="11" t="s">
        <v>73</v>
      </c>
      <c r="AY127" s="219" t="s">
        <v>180</v>
      </c>
    </row>
    <row r="128" spans="2:65" s="12" customFormat="1" ht="13.5">
      <c r="B128" s="220"/>
      <c r="C128" s="221"/>
      <c r="D128" s="233" t="s">
        <v>190</v>
      </c>
      <c r="E128" s="243" t="s">
        <v>22</v>
      </c>
      <c r="F128" s="244" t="s">
        <v>265</v>
      </c>
      <c r="G128" s="221"/>
      <c r="H128" s="245">
        <v>9</v>
      </c>
      <c r="I128" s="225"/>
      <c r="J128" s="221"/>
      <c r="K128" s="221"/>
      <c r="L128" s="226"/>
      <c r="M128" s="227"/>
      <c r="N128" s="228"/>
      <c r="O128" s="228"/>
      <c r="P128" s="228"/>
      <c r="Q128" s="228"/>
      <c r="R128" s="228"/>
      <c r="S128" s="228"/>
      <c r="T128" s="229"/>
      <c r="AT128" s="230" t="s">
        <v>190</v>
      </c>
      <c r="AU128" s="230" t="s">
        <v>82</v>
      </c>
      <c r="AV128" s="12" t="s">
        <v>82</v>
      </c>
      <c r="AW128" s="12" t="s">
        <v>37</v>
      </c>
      <c r="AX128" s="12" t="s">
        <v>24</v>
      </c>
      <c r="AY128" s="230" t="s">
        <v>180</v>
      </c>
    </row>
    <row r="129" spans="2:65" s="1" customFormat="1" ht="22.5" customHeight="1">
      <c r="B129" s="40"/>
      <c r="C129" s="249" t="s">
        <v>316</v>
      </c>
      <c r="D129" s="249" t="s">
        <v>317</v>
      </c>
      <c r="E129" s="250" t="s">
        <v>800</v>
      </c>
      <c r="F129" s="251" t="s">
        <v>801</v>
      </c>
      <c r="G129" s="252" t="s">
        <v>123</v>
      </c>
      <c r="H129" s="253">
        <v>10.206</v>
      </c>
      <c r="I129" s="254"/>
      <c r="J129" s="255">
        <f>ROUND(I129*H129,2)</f>
        <v>0</v>
      </c>
      <c r="K129" s="251" t="s">
        <v>22</v>
      </c>
      <c r="L129" s="256"/>
      <c r="M129" s="257" t="s">
        <v>22</v>
      </c>
      <c r="N129" s="258" t="s">
        <v>44</v>
      </c>
      <c r="O129" s="41"/>
      <c r="P129" s="203">
        <f>O129*H129</f>
        <v>0</v>
      </c>
      <c r="Q129" s="203">
        <v>0</v>
      </c>
      <c r="R129" s="203">
        <f>Q129*H129</f>
        <v>0</v>
      </c>
      <c r="S129" s="203">
        <v>0</v>
      </c>
      <c r="T129" s="204">
        <f>S129*H129</f>
        <v>0</v>
      </c>
      <c r="AR129" s="23" t="s">
        <v>260</v>
      </c>
      <c r="AT129" s="23" t="s">
        <v>317</v>
      </c>
      <c r="AU129" s="23" t="s">
        <v>82</v>
      </c>
      <c r="AY129" s="23" t="s">
        <v>180</v>
      </c>
      <c r="BE129" s="205">
        <f>IF(N129="základní",J129,0)</f>
        <v>0</v>
      </c>
      <c r="BF129" s="205">
        <f>IF(N129="snížená",J129,0)</f>
        <v>0</v>
      </c>
      <c r="BG129" s="205">
        <f>IF(N129="zákl. přenesená",J129,0)</f>
        <v>0</v>
      </c>
      <c r="BH129" s="205">
        <f>IF(N129="sníž. přenesená",J129,0)</f>
        <v>0</v>
      </c>
      <c r="BI129" s="205">
        <f>IF(N129="nulová",J129,0)</f>
        <v>0</v>
      </c>
      <c r="BJ129" s="23" t="s">
        <v>24</v>
      </c>
      <c r="BK129" s="205">
        <f>ROUND(I129*H129,2)</f>
        <v>0</v>
      </c>
      <c r="BL129" s="23" t="s">
        <v>186</v>
      </c>
      <c r="BM129" s="23" t="s">
        <v>802</v>
      </c>
    </row>
    <row r="130" spans="2:65" s="11" customFormat="1" ht="13.5">
      <c r="B130" s="209"/>
      <c r="C130" s="210"/>
      <c r="D130" s="206" t="s">
        <v>190</v>
      </c>
      <c r="E130" s="211" t="s">
        <v>22</v>
      </c>
      <c r="F130" s="212" t="s">
        <v>803</v>
      </c>
      <c r="G130" s="210"/>
      <c r="H130" s="213" t="s">
        <v>22</v>
      </c>
      <c r="I130" s="214"/>
      <c r="J130" s="210"/>
      <c r="K130" s="210"/>
      <c r="L130" s="215"/>
      <c r="M130" s="216"/>
      <c r="N130" s="217"/>
      <c r="O130" s="217"/>
      <c r="P130" s="217"/>
      <c r="Q130" s="217"/>
      <c r="R130" s="217"/>
      <c r="S130" s="217"/>
      <c r="T130" s="218"/>
      <c r="AT130" s="219" t="s">
        <v>190</v>
      </c>
      <c r="AU130" s="219" t="s">
        <v>82</v>
      </c>
      <c r="AV130" s="11" t="s">
        <v>24</v>
      </c>
      <c r="AW130" s="11" t="s">
        <v>37</v>
      </c>
      <c r="AX130" s="11" t="s">
        <v>73</v>
      </c>
      <c r="AY130" s="219" t="s">
        <v>180</v>
      </c>
    </row>
    <row r="131" spans="2:65" s="12" customFormat="1" ht="13.5">
      <c r="B131" s="220"/>
      <c r="C131" s="221"/>
      <c r="D131" s="233" t="s">
        <v>190</v>
      </c>
      <c r="E131" s="243" t="s">
        <v>22</v>
      </c>
      <c r="F131" s="244" t="s">
        <v>804</v>
      </c>
      <c r="G131" s="221"/>
      <c r="H131" s="245">
        <v>10.206</v>
      </c>
      <c r="I131" s="225"/>
      <c r="J131" s="221"/>
      <c r="K131" s="221"/>
      <c r="L131" s="226"/>
      <c r="M131" s="227"/>
      <c r="N131" s="228"/>
      <c r="O131" s="228"/>
      <c r="P131" s="228"/>
      <c r="Q131" s="228"/>
      <c r="R131" s="228"/>
      <c r="S131" s="228"/>
      <c r="T131" s="229"/>
      <c r="AT131" s="230" t="s">
        <v>190</v>
      </c>
      <c r="AU131" s="230" t="s">
        <v>82</v>
      </c>
      <c r="AV131" s="12" t="s">
        <v>82</v>
      </c>
      <c r="AW131" s="12" t="s">
        <v>37</v>
      </c>
      <c r="AX131" s="12" t="s">
        <v>24</v>
      </c>
      <c r="AY131" s="230" t="s">
        <v>180</v>
      </c>
    </row>
    <row r="132" spans="2:65" s="1" customFormat="1" ht="22.5" customHeight="1">
      <c r="B132" s="40"/>
      <c r="C132" s="249" t="s">
        <v>330</v>
      </c>
      <c r="D132" s="249" t="s">
        <v>317</v>
      </c>
      <c r="E132" s="250" t="s">
        <v>805</v>
      </c>
      <c r="F132" s="251" t="s">
        <v>806</v>
      </c>
      <c r="G132" s="252" t="s">
        <v>123</v>
      </c>
      <c r="H132" s="253">
        <v>10.206</v>
      </c>
      <c r="I132" s="254"/>
      <c r="J132" s="255">
        <f>ROUND(I132*H132,2)</f>
        <v>0</v>
      </c>
      <c r="K132" s="251" t="s">
        <v>22</v>
      </c>
      <c r="L132" s="256"/>
      <c r="M132" s="257" t="s">
        <v>22</v>
      </c>
      <c r="N132" s="258" t="s">
        <v>44</v>
      </c>
      <c r="O132" s="41"/>
      <c r="P132" s="203">
        <f>O132*H132</f>
        <v>0</v>
      </c>
      <c r="Q132" s="203">
        <v>0</v>
      </c>
      <c r="R132" s="203">
        <f>Q132*H132</f>
        <v>0</v>
      </c>
      <c r="S132" s="203">
        <v>0</v>
      </c>
      <c r="T132" s="204">
        <f>S132*H132</f>
        <v>0</v>
      </c>
      <c r="AR132" s="23" t="s">
        <v>260</v>
      </c>
      <c r="AT132" s="23" t="s">
        <v>317</v>
      </c>
      <c r="AU132" s="23" t="s">
        <v>82</v>
      </c>
      <c r="AY132" s="23" t="s">
        <v>180</v>
      </c>
      <c r="BE132" s="205">
        <f>IF(N132="základní",J132,0)</f>
        <v>0</v>
      </c>
      <c r="BF132" s="205">
        <f>IF(N132="snížená",J132,0)</f>
        <v>0</v>
      </c>
      <c r="BG132" s="205">
        <f>IF(N132="zákl. přenesená",J132,0)</f>
        <v>0</v>
      </c>
      <c r="BH132" s="205">
        <f>IF(N132="sníž. přenesená",J132,0)</f>
        <v>0</v>
      </c>
      <c r="BI132" s="205">
        <f>IF(N132="nulová",J132,0)</f>
        <v>0</v>
      </c>
      <c r="BJ132" s="23" t="s">
        <v>24</v>
      </c>
      <c r="BK132" s="205">
        <f>ROUND(I132*H132,2)</f>
        <v>0</v>
      </c>
      <c r="BL132" s="23" t="s">
        <v>186</v>
      </c>
      <c r="BM132" s="23" t="s">
        <v>807</v>
      </c>
    </row>
    <row r="133" spans="2:65" s="11" customFormat="1" ht="13.5">
      <c r="B133" s="209"/>
      <c r="C133" s="210"/>
      <c r="D133" s="206" t="s">
        <v>190</v>
      </c>
      <c r="E133" s="211" t="s">
        <v>22</v>
      </c>
      <c r="F133" s="212" t="s">
        <v>808</v>
      </c>
      <c r="G133" s="210"/>
      <c r="H133" s="213" t="s">
        <v>22</v>
      </c>
      <c r="I133" s="214"/>
      <c r="J133" s="210"/>
      <c r="K133" s="210"/>
      <c r="L133" s="215"/>
      <c r="M133" s="216"/>
      <c r="N133" s="217"/>
      <c r="O133" s="217"/>
      <c r="P133" s="217"/>
      <c r="Q133" s="217"/>
      <c r="R133" s="217"/>
      <c r="S133" s="217"/>
      <c r="T133" s="218"/>
      <c r="AT133" s="219" t="s">
        <v>190</v>
      </c>
      <c r="AU133" s="219" t="s">
        <v>82</v>
      </c>
      <c r="AV133" s="11" t="s">
        <v>24</v>
      </c>
      <c r="AW133" s="11" t="s">
        <v>37</v>
      </c>
      <c r="AX133" s="11" t="s">
        <v>73</v>
      </c>
      <c r="AY133" s="219" t="s">
        <v>180</v>
      </c>
    </row>
    <row r="134" spans="2:65" s="12" customFormat="1" ht="13.5">
      <c r="B134" s="220"/>
      <c r="C134" s="221"/>
      <c r="D134" s="233" t="s">
        <v>190</v>
      </c>
      <c r="E134" s="243" t="s">
        <v>22</v>
      </c>
      <c r="F134" s="244" t="s">
        <v>804</v>
      </c>
      <c r="G134" s="221"/>
      <c r="H134" s="245">
        <v>10.206</v>
      </c>
      <c r="I134" s="225"/>
      <c r="J134" s="221"/>
      <c r="K134" s="221"/>
      <c r="L134" s="226"/>
      <c r="M134" s="227"/>
      <c r="N134" s="228"/>
      <c r="O134" s="228"/>
      <c r="P134" s="228"/>
      <c r="Q134" s="228"/>
      <c r="R134" s="228"/>
      <c r="S134" s="228"/>
      <c r="T134" s="229"/>
      <c r="AT134" s="230" t="s">
        <v>190</v>
      </c>
      <c r="AU134" s="230" t="s">
        <v>82</v>
      </c>
      <c r="AV134" s="12" t="s">
        <v>82</v>
      </c>
      <c r="AW134" s="12" t="s">
        <v>37</v>
      </c>
      <c r="AX134" s="12" t="s">
        <v>24</v>
      </c>
      <c r="AY134" s="230" t="s">
        <v>180</v>
      </c>
    </row>
    <row r="135" spans="2:65" s="1" customFormat="1" ht="57" customHeight="1">
      <c r="B135" s="40"/>
      <c r="C135" s="249" t="s">
        <v>335</v>
      </c>
      <c r="D135" s="249" t="s">
        <v>317</v>
      </c>
      <c r="E135" s="250" t="s">
        <v>809</v>
      </c>
      <c r="F135" s="251" t="s">
        <v>810</v>
      </c>
      <c r="G135" s="252" t="s">
        <v>554</v>
      </c>
      <c r="H135" s="253">
        <v>9</v>
      </c>
      <c r="I135" s="254"/>
      <c r="J135" s="255">
        <f>ROUND(I135*H135,2)</f>
        <v>0</v>
      </c>
      <c r="K135" s="251" t="s">
        <v>22</v>
      </c>
      <c r="L135" s="256"/>
      <c r="M135" s="257" t="s">
        <v>22</v>
      </c>
      <c r="N135" s="258" t="s">
        <v>44</v>
      </c>
      <c r="O135" s="41"/>
      <c r="P135" s="203">
        <f>O135*H135</f>
        <v>0</v>
      </c>
      <c r="Q135" s="203">
        <v>0</v>
      </c>
      <c r="R135" s="203">
        <f>Q135*H135</f>
        <v>0</v>
      </c>
      <c r="S135" s="203">
        <v>0</v>
      </c>
      <c r="T135" s="204">
        <f>S135*H135</f>
        <v>0</v>
      </c>
      <c r="AR135" s="23" t="s">
        <v>260</v>
      </c>
      <c r="AT135" s="23" t="s">
        <v>317</v>
      </c>
      <c r="AU135" s="23" t="s">
        <v>82</v>
      </c>
      <c r="AY135" s="23" t="s">
        <v>180</v>
      </c>
      <c r="BE135" s="205">
        <f>IF(N135="základní",J135,0)</f>
        <v>0</v>
      </c>
      <c r="BF135" s="205">
        <f>IF(N135="snížená",J135,0)</f>
        <v>0</v>
      </c>
      <c r="BG135" s="205">
        <f>IF(N135="zákl. přenesená",J135,0)</f>
        <v>0</v>
      </c>
      <c r="BH135" s="205">
        <f>IF(N135="sníž. přenesená",J135,0)</f>
        <v>0</v>
      </c>
      <c r="BI135" s="205">
        <f>IF(N135="nulová",J135,0)</f>
        <v>0</v>
      </c>
      <c r="BJ135" s="23" t="s">
        <v>24</v>
      </c>
      <c r="BK135" s="205">
        <f>ROUND(I135*H135,2)</f>
        <v>0</v>
      </c>
      <c r="BL135" s="23" t="s">
        <v>186</v>
      </c>
      <c r="BM135" s="23" t="s">
        <v>811</v>
      </c>
    </row>
    <row r="136" spans="2:65" s="12" customFormat="1" ht="13.5">
      <c r="B136" s="220"/>
      <c r="C136" s="221"/>
      <c r="D136" s="233" t="s">
        <v>190</v>
      </c>
      <c r="E136" s="243" t="s">
        <v>22</v>
      </c>
      <c r="F136" s="244" t="s">
        <v>265</v>
      </c>
      <c r="G136" s="221"/>
      <c r="H136" s="245">
        <v>9</v>
      </c>
      <c r="I136" s="225"/>
      <c r="J136" s="221"/>
      <c r="K136" s="221"/>
      <c r="L136" s="226"/>
      <c r="M136" s="227"/>
      <c r="N136" s="228"/>
      <c r="O136" s="228"/>
      <c r="P136" s="228"/>
      <c r="Q136" s="228"/>
      <c r="R136" s="228"/>
      <c r="S136" s="228"/>
      <c r="T136" s="229"/>
      <c r="AT136" s="230" t="s">
        <v>190</v>
      </c>
      <c r="AU136" s="230" t="s">
        <v>82</v>
      </c>
      <c r="AV136" s="12" t="s">
        <v>82</v>
      </c>
      <c r="AW136" s="12" t="s">
        <v>37</v>
      </c>
      <c r="AX136" s="12" t="s">
        <v>24</v>
      </c>
      <c r="AY136" s="230" t="s">
        <v>180</v>
      </c>
    </row>
    <row r="137" spans="2:65" s="1" customFormat="1" ht="22.5" customHeight="1">
      <c r="B137" s="40"/>
      <c r="C137" s="249" t="s">
        <v>341</v>
      </c>
      <c r="D137" s="249" t="s">
        <v>317</v>
      </c>
      <c r="E137" s="250" t="s">
        <v>812</v>
      </c>
      <c r="F137" s="251" t="s">
        <v>813</v>
      </c>
      <c r="G137" s="252" t="s">
        <v>369</v>
      </c>
      <c r="H137" s="253">
        <v>4.5</v>
      </c>
      <c r="I137" s="254"/>
      <c r="J137" s="255">
        <f>ROUND(I137*H137,2)</f>
        <v>0</v>
      </c>
      <c r="K137" s="251" t="s">
        <v>22</v>
      </c>
      <c r="L137" s="256"/>
      <c r="M137" s="257" t="s">
        <v>22</v>
      </c>
      <c r="N137" s="258" t="s">
        <v>44</v>
      </c>
      <c r="O137" s="41"/>
      <c r="P137" s="203">
        <f>O137*H137</f>
        <v>0</v>
      </c>
      <c r="Q137" s="203">
        <v>0</v>
      </c>
      <c r="R137" s="203">
        <f>Q137*H137</f>
        <v>0</v>
      </c>
      <c r="S137" s="203">
        <v>0</v>
      </c>
      <c r="T137" s="204">
        <f>S137*H137</f>
        <v>0</v>
      </c>
      <c r="AR137" s="23" t="s">
        <v>260</v>
      </c>
      <c r="AT137" s="23" t="s">
        <v>317</v>
      </c>
      <c r="AU137" s="23" t="s">
        <v>82</v>
      </c>
      <c r="AY137" s="23" t="s">
        <v>180</v>
      </c>
      <c r="BE137" s="205">
        <f>IF(N137="základní",J137,0)</f>
        <v>0</v>
      </c>
      <c r="BF137" s="205">
        <f>IF(N137="snížená",J137,0)</f>
        <v>0</v>
      </c>
      <c r="BG137" s="205">
        <f>IF(N137="zákl. přenesená",J137,0)</f>
        <v>0</v>
      </c>
      <c r="BH137" s="205">
        <f>IF(N137="sníž. přenesená",J137,0)</f>
        <v>0</v>
      </c>
      <c r="BI137" s="205">
        <f>IF(N137="nulová",J137,0)</f>
        <v>0</v>
      </c>
      <c r="BJ137" s="23" t="s">
        <v>24</v>
      </c>
      <c r="BK137" s="205">
        <f>ROUND(I137*H137,2)</f>
        <v>0</v>
      </c>
      <c r="BL137" s="23" t="s">
        <v>186</v>
      </c>
      <c r="BM137" s="23" t="s">
        <v>814</v>
      </c>
    </row>
    <row r="138" spans="2:65" s="12" customFormat="1" ht="13.5">
      <c r="B138" s="220"/>
      <c r="C138" s="221"/>
      <c r="D138" s="233" t="s">
        <v>190</v>
      </c>
      <c r="E138" s="243" t="s">
        <v>22</v>
      </c>
      <c r="F138" s="244" t="s">
        <v>815</v>
      </c>
      <c r="G138" s="221"/>
      <c r="H138" s="245">
        <v>4.5</v>
      </c>
      <c r="I138" s="225"/>
      <c r="J138" s="221"/>
      <c r="K138" s="221"/>
      <c r="L138" s="226"/>
      <c r="M138" s="227"/>
      <c r="N138" s="228"/>
      <c r="O138" s="228"/>
      <c r="P138" s="228"/>
      <c r="Q138" s="228"/>
      <c r="R138" s="228"/>
      <c r="S138" s="228"/>
      <c r="T138" s="229"/>
      <c r="AT138" s="230" t="s">
        <v>190</v>
      </c>
      <c r="AU138" s="230" t="s">
        <v>82</v>
      </c>
      <c r="AV138" s="12" t="s">
        <v>82</v>
      </c>
      <c r="AW138" s="12" t="s">
        <v>37</v>
      </c>
      <c r="AX138" s="12" t="s">
        <v>24</v>
      </c>
      <c r="AY138" s="230" t="s">
        <v>180</v>
      </c>
    </row>
    <row r="139" spans="2:65" s="1" customFormat="1" ht="31.5" customHeight="1">
      <c r="B139" s="40"/>
      <c r="C139" s="194" t="s">
        <v>9</v>
      </c>
      <c r="D139" s="194" t="s">
        <v>182</v>
      </c>
      <c r="E139" s="195" t="s">
        <v>816</v>
      </c>
      <c r="F139" s="196" t="s">
        <v>817</v>
      </c>
      <c r="G139" s="197" t="s">
        <v>554</v>
      </c>
      <c r="H139" s="198">
        <v>9</v>
      </c>
      <c r="I139" s="199"/>
      <c r="J139" s="200">
        <f>ROUND(I139*H139,2)</f>
        <v>0</v>
      </c>
      <c r="K139" s="196" t="s">
        <v>782</v>
      </c>
      <c r="L139" s="60"/>
      <c r="M139" s="201" t="s">
        <v>22</v>
      </c>
      <c r="N139" s="202" t="s">
        <v>44</v>
      </c>
      <c r="O139" s="41"/>
      <c r="P139" s="203">
        <f>O139*H139</f>
        <v>0</v>
      </c>
      <c r="Q139" s="203">
        <v>0</v>
      </c>
      <c r="R139" s="203">
        <f>Q139*H139</f>
        <v>0</v>
      </c>
      <c r="S139" s="203">
        <v>0</v>
      </c>
      <c r="T139" s="204">
        <f>S139*H139</f>
        <v>0</v>
      </c>
      <c r="AR139" s="23" t="s">
        <v>186</v>
      </c>
      <c r="AT139" s="23" t="s">
        <v>182</v>
      </c>
      <c r="AU139" s="23" t="s">
        <v>82</v>
      </c>
      <c r="AY139" s="23" t="s">
        <v>180</v>
      </c>
      <c r="BE139" s="205">
        <f>IF(N139="základní",J139,0)</f>
        <v>0</v>
      </c>
      <c r="BF139" s="205">
        <f>IF(N139="snížená",J139,0)</f>
        <v>0</v>
      </c>
      <c r="BG139" s="205">
        <f>IF(N139="zákl. přenesená",J139,0)</f>
        <v>0</v>
      </c>
      <c r="BH139" s="205">
        <f>IF(N139="sníž. přenesená",J139,0)</f>
        <v>0</v>
      </c>
      <c r="BI139" s="205">
        <f>IF(N139="nulová",J139,0)</f>
        <v>0</v>
      </c>
      <c r="BJ139" s="23" t="s">
        <v>24</v>
      </c>
      <c r="BK139" s="205">
        <f>ROUND(I139*H139,2)</f>
        <v>0</v>
      </c>
      <c r="BL139" s="23" t="s">
        <v>186</v>
      </c>
      <c r="BM139" s="23" t="s">
        <v>818</v>
      </c>
    </row>
    <row r="140" spans="2:65" s="1" customFormat="1" ht="67.5">
      <c r="B140" s="40"/>
      <c r="C140" s="62"/>
      <c r="D140" s="206" t="s">
        <v>188</v>
      </c>
      <c r="E140" s="62"/>
      <c r="F140" s="207" t="s">
        <v>819</v>
      </c>
      <c r="G140" s="62"/>
      <c r="H140" s="62"/>
      <c r="I140" s="164"/>
      <c r="J140" s="62"/>
      <c r="K140" s="62"/>
      <c r="L140" s="60"/>
      <c r="M140" s="208"/>
      <c r="N140" s="41"/>
      <c r="O140" s="41"/>
      <c r="P140" s="41"/>
      <c r="Q140" s="41"/>
      <c r="R140" s="41"/>
      <c r="S140" s="41"/>
      <c r="T140" s="77"/>
      <c r="AT140" s="23" t="s">
        <v>188</v>
      </c>
      <c r="AU140" s="23" t="s">
        <v>82</v>
      </c>
    </row>
    <row r="141" spans="2:65" s="12" customFormat="1" ht="13.5">
      <c r="B141" s="220"/>
      <c r="C141" s="221"/>
      <c r="D141" s="233" t="s">
        <v>190</v>
      </c>
      <c r="E141" s="243" t="s">
        <v>22</v>
      </c>
      <c r="F141" s="244" t="s">
        <v>265</v>
      </c>
      <c r="G141" s="221"/>
      <c r="H141" s="245">
        <v>9</v>
      </c>
      <c r="I141" s="225"/>
      <c r="J141" s="221"/>
      <c r="K141" s="221"/>
      <c r="L141" s="226"/>
      <c r="M141" s="227"/>
      <c r="N141" s="228"/>
      <c r="O141" s="228"/>
      <c r="P141" s="228"/>
      <c r="Q141" s="228"/>
      <c r="R141" s="228"/>
      <c r="S141" s="228"/>
      <c r="T141" s="229"/>
      <c r="AT141" s="230" t="s">
        <v>190</v>
      </c>
      <c r="AU141" s="230" t="s">
        <v>82</v>
      </c>
      <c r="AV141" s="12" t="s">
        <v>82</v>
      </c>
      <c r="AW141" s="12" t="s">
        <v>37</v>
      </c>
      <c r="AX141" s="12" t="s">
        <v>24</v>
      </c>
      <c r="AY141" s="230" t="s">
        <v>180</v>
      </c>
    </row>
    <row r="142" spans="2:65" s="1" customFormat="1" ht="22.5" customHeight="1">
      <c r="B142" s="40"/>
      <c r="C142" s="249" t="s">
        <v>349</v>
      </c>
      <c r="D142" s="249" t="s">
        <v>317</v>
      </c>
      <c r="E142" s="250" t="s">
        <v>820</v>
      </c>
      <c r="F142" s="251" t="s">
        <v>821</v>
      </c>
      <c r="G142" s="252" t="s">
        <v>554</v>
      </c>
      <c r="H142" s="253">
        <v>2</v>
      </c>
      <c r="I142" s="254"/>
      <c r="J142" s="255">
        <f>ROUND(I142*H142,2)</f>
        <v>0</v>
      </c>
      <c r="K142" s="251" t="s">
        <v>22</v>
      </c>
      <c r="L142" s="256"/>
      <c r="M142" s="257" t="s">
        <v>22</v>
      </c>
      <c r="N142" s="258" t="s">
        <v>44</v>
      </c>
      <c r="O142" s="41"/>
      <c r="P142" s="203">
        <f>O142*H142</f>
        <v>0</v>
      </c>
      <c r="Q142" s="203">
        <v>3.5999999999999999E-3</v>
      </c>
      <c r="R142" s="203">
        <f>Q142*H142</f>
        <v>7.1999999999999998E-3</v>
      </c>
      <c r="S142" s="203">
        <v>0</v>
      </c>
      <c r="T142" s="204">
        <f>S142*H142</f>
        <v>0</v>
      </c>
      <c r="AR142" s="23" t="s">
        <v>260</v>
      </c>
      <c r="AT142" s="23" t="s">
        <v>317</v>
      </c>
      <c r="AU142" s="23" t="s">
        <v>82</v>
      </c>
      <c r="AY142" s="23" t="s">
        <v>180</v>
      </c>
      <c r="BE142" s="205">
        <f>IF(N142="základní",J142,0)</f>
        <v>0</v>
      </c>
      <c r="BF142" s="205">
        <f>IF(N142="snížená",J142,0)</f>
        <v>0</v>
      </c>
      <c r="BG142" s="205">
        <f>IF(N142="zákl. přenesená",J142,0)</f>
        <v>0</v>
      </c>
      <c r="BH142" s="205">
        <f>IF(N142="sníž. přenesená",J142,0)</f>
        <v>0</v>
      </c>
      <c r="BI142" s="205">
        <f>IF(N142="nulová",J142,0)</f>
        <v>0</v>
      </c>
      <c r="BJ142" s="23" t="s">
        <v>24</v>
      </c>
      <c r="BK142" s="205">
        <f>ROUND(I142*H142,2)</f>
        <v>0</v>
      </c>
      <c r="BL142" s="23" t="s">
        <v>186</v>
      </c>
      <c r="BM142" s="23" t="s">
        <v>822</v>
      </c>
    </row>
    <row r="143" spans="2:65" s="12" customFormat="1" ht="13.5">
      <c r="B143" s="220"/>
      <c r="C143" s="221"/>
      <c r="D143" s="233" t="s">
        <v>190</v>
      </c>
      <c r="E143" s="243" t="s">
        <v>22</v>
      </c>
      <c r="F143" s="244" t="s">
        <v>82</v>
      </c>
      <c r="G143" s="221"/>
      <c r="H143" s="245">
        <v>2</v>
      </c>
      <c r="I143" s="225"/>
      <c r="J143" s="221"/>
      <c r="K143" s="221"/>
      <c r="L143" s="226"/>
      <c r="M143" s="227"/>
      <c r="N143" s="228"/>
      <c r="O143" s="228"/>
      <c r="P143" s="228"/>
      <c r="Q143" s="228"/>
      <c r="R143" s="228"/>
      <c r="S143" s="228"/>
      <c r="T143" s="229"/>
      <c r="AT143" s="230" t="s">
        <v>190</v>
      </c>
      <c r="AU143" s="230" t="s">
        <v>82</v>
      </c>
      <c r="AV143" s="12" t="s">
        <v>82</v>
      </c>
      <c r="AW143" s="12" t="s">
        <v>37</v>
      </c>
      <c r="AX143" s="12" t="s">
        <v>24</v>
      </c>
      <c r="AY143" s="230" t="s">
        <v>180</v>
      </c>
    </row>
    <row r="144" spans="2:65" s="1" customFormat="1" ht="22.5" customHeight="1">
      <c r="B144" s="40"/>
      <c r="C144" s="249" t="s">
        <v>357</v>
      </c>
      <c r="D144" s="249" t="s">
        <v>317</v>
      </c>
      <c r="E144" s="250" t="s">
        <v>823</v>
      </c>
      <c r="F144" s="251" t="s">
        <v>824</v>
      </c>
      <c r="G144" s="252" t="s">
        <v>554</v>
      </c>
      <c r="H144" s="253">
        <v>5</v>
      </c>
      <c r="I144" s="254"/>
      <c r="J144" s="255">
        <f>ROUND(I144*H144,2)</f>
        <v>0</v>
      </c>
      <c r="K144" s="251" t="s">
        <v>22</v>
      </c>
      <c r="L144" s="256"/>
      <c r="M144" s="257" t="s">
        <v>22</v>
      </c>
      <c r="N144" s="258" t="s">
        <v>44</v>
      </c>
      <c r="O144" s="41"/>
      <c r="P144" s="203">
        <f>O144*H144</f>
        <v>0</v>
      </c>
      <c r="Q144" s="203">
        <v>2.2000000000000001E-3</v>
      </c>
      <c r="R144" s="203">
        <f>Q144*H144</f>
        <v>1.1000000000000001E-2</v>
      </c>
      <c r="S144" s="203">
        <v>0</v>
      </c>
      <c r="T144" s="204">
        <f>S144*H144</f>
        <v>0</v>
      </c>
      <c r="AR144" s="23" t="s">
        <v>260</v>
      </c>
      <c r="AT144" s="23" t="s">
        <v>317</v>
      </c>
      <c r="AU144" s="23" t="s">
        <v>82</v>
      </c>
      <c r="AY144" s="23" t="s">
        <v>180</v>
      </c>
      <c r="BE144" s="205">
        <f>IF(N144="základní",J144,0)</f>
        <v>0</v>
      </c>
      <c r="BF144" s="205">
        <f>IF(N144="snížená",J144,0)</f>
        <v>0</v>
      </c>
      <c r="BG144" s="205">
        <f>IF(N144="zákl. přenesená",J144,0)</f>
        <v>0</v>
      </c>
      <c r="BH144" s="205">
        <f>IF(N144="sníž. přenesená",J144,0)</f>
        <v>0</v>
      </c>
      <c r="BI144" s="205">
        <f>IF(N144="nulová",J144,0)</f>
        <v>0</v>
      </c>
      <c r="BJ144" s="23" t="s">
        <v>24</v>
      </c>
      <c r="BK144" s="205">
        <f>ROUND(I144*H144,2)</f>
        <v>0</v>
      </c>
      <c r="BL144" s="23" t="s">
        <v>186</v>
      </c>
      <c r="BM144" s="23" t="s">
        <v>825</v>
      </c>
    </row>
    <row r="145" spans="2:65" s="12" customFormat="1" ht="13.5">
      <c r="B145" s="220"/>
      <c r="C145" s="221"/>
      <c r="D145" s="233" t="s">
        <v>190</v>
      </c>
      <c r="E145" s="243" t="s">
        <v>22</v>
      </c>
      <c r="F145" s="244" t="s">
        <v>211</v>
      </c>
      <c r="G145" s="221"/>
      <c r="H145" s="245">
        <v>5</v>
      </c>
      <c r="I145" s="225"/>
      <c r="J145" s="221"/>
      <c r="K145" s="221"/>
      <c r="L145" s="226"/>
      <c r="M145" s="227"/>
      <c r="N145" s="228"/>
      <c r="O145" s="228"/>
      <c r="P145" s="228"/>
      <c r="Q145" s="228"/>
      <c r="R145" s="228"/>
      <c r="S145" s="228"/>
      <c r="T145" s="229"/>
      <c r="AT145" s="230" t="s">
        <v>190</v>
      </c>
      <c r="AU145" s="230" t="s">
        <v>82</v>
      </c>
      <c r="AV145" s="12" t="s">
        <v>82</v>
      </c>
      <c r="AW145" s="12" t="s">
        <v>37</v>
      </c>
      <c r="AX145" s="12" t="s">
        <v>24</v>
      </c>
      <c r="AY145" s="230" t="s">
        <v>180</v>
      </c>
    </row>
    <row r="146" spans="2:65" s="1" customFormat="1" ht="22.5" customHeight="1">
      <c r="B146" s="40"/>
      <c r="C146" s="249" t="s">
        <v>361</v>
      </c>
      <c r="D146" s="249" t="s">
        <v>317</v>
      </c>
      <c r="E146" s="250" t="s">
        <v>826</v>
      </c>
      <c r="F146" s="251" t="s">
        <v>827</v>
      </c>
      <c r="G146" s="252" t="s">
        <v>554</v>
      </c>
      <c r="H146" s="253">
        <v>1</v>
      </c>
      <c r="I146" s="254"/>
      <c r="J146" s="255">
        <f>ROUND(I146*H146,2)</f>
        <v>0</v>
      </c>
      <c r="K146" s="251" t="s">
        <v>22</v>
      </c>
      <c r="L146" s="256"/>
      <c r="M146" s="257" t="s">
        <v>22</v>
      </c>
      <c r="N146" s="258" t="s">
        <v>44</v>
      </c>
      <c r="O146" s="41"/>
      <c r="P146" s="203">
        <f>O146*H146</f>
        <v>0</v>
      </c>
      <c r="Q146" s="203">
        <v>3.5999999999999999E-3</v>
      </c>
      <c r="R146" s="203">
        <f>Q146*H146</f>
        <v>3.5999999999999999E-3</v>
      </c>
      <c r="S146" s="203">
        <v>0</v>
      </c>
      <c r="T146" s="204">
        <f>S146*H146</f>
        <v>0</v>
      </c>
      <c r="AR146" s="23" t="s">
        <v>260</v>
      </c>
      <c r="AT146" s="23" t="s">
        <v>317</v>
      </c>
      <c r="AU146" s="23" t="s">
        <v>82</v>
      </c>
      <c r="AY146" s="23" t="s">
        <v>180</v>
      </c>
      <c r="BE146" s="205">
        <f>IF(N146="základní",J146,0)</f>
        <v>0</v>
      </c>
      <c r="BF146" s="205">
        <f>IF(N146="snížená",J146,0)</f>
        <v>0</v>
      </c>
      <c r="BG146" s="205">
        <f>IF(N146="zákl. přenesená",J146,0)</f>
        <v>0</v>
      </c>
      <c r="BH146" s="205">
        <f>IF(N146="sníž. přenesená",J146,0)</f>
        <v>0</v>
      </c>
      <c r="BI146" s="205">
        <f>IF(N146="nulová",J146,0)</f>
        <v>0</v>
      </c>
      <c r="BJ146" s="23" t="s">
        <v>24</v>
      </c>
      <c r="BK146" s="205">
        <f>ROUND(I146*H146,2)</f>
        <v>0</v>
      </c>
      <c r="BL146" s="23" t="s">
        <v>186</v>
      </c>
      <c r="BM146" s="23" t="s">
        <v>828</v>
      </c>
    </row>
    <row r="147" spans="2:65" s="12" customFormat="1" ht="13.5">
      <c r="B147" s="220"/>
      <c r="C147" s="221"/>
      <c r="D147" s="233" t="s">
        <v>190</v>
      </c>
      <c r="E147" s="243" t="s">
        <v>22</v>
      </c>
      <c r="F147" s="244" t="s">
        <v>24</v>
      </c>
      <c r="G147" s="221"/>
      <c r="H147" s="245">
        <v>1</v>
      </c>
      <c r="I147" s="225"/>
      <c r="J147" s="221"/>
      <c r="K147" s="221"/>
      <c r="L147" s="226"/>
      <c r="M147" s="227"/>
      <c r="N147" s="228"/>
      <c r="O147" s="228"/>
      <c r="P147" s="228"/>
      <c r="Q147" s="228"/>
      <c r="R147" s="228"/>
      <c r="S147" s="228"/>
      <c r="T147" s="229"/>
      <c r="AT147" s="230" t="s">
        <v>190</v>
      </c>
      <c r="AU147" s="230" t="s">
        <v>82</v>
      </c>
      <c r="AV147" s="12" t="s">
        <v>82</v>
      </c>
      <c r="AW147" s="12" t="s">
        <v>37</v>
      </c>
      <c r="AX147" s="12" t="s">
        <v>24</v>
      </c>
      <c r="AY147" s="230" t="s">
        <v>180</v>
      </c>
    </row>
    <row r="148" spans="2:65" s="1" customFormat="1" ht="31.5" customHeight="1">
      <c r="B148" s="40"/>
      <c r="C148" s="249" t="s">
        <v>366</v>
      </c>
      <c r="D148" s="249" t="s">
        <v>317</v>
      </c>
      <c r="E148" s="250" t="s">
        <v>829</v>
      </c>
      <c r="F148" s="251" t="s">
        <v>830</v>
      </c>
      <c r="G148" s="252" t="s">
        <v>554</v>
      </c>
      <c r="H148" s="253">
        <v>1</v>
      </c>
      <c r="I148" s="254"/>
      <c r="J148" s="255">
        <f>ROUND(I148*H148,2)</f>
        <v>0</v>
      </c>
      <c r="K148" s="251" t="s">
        <v>782</v>
      </c>
      <c r="L148" s="256"/>
      <c r="M148" s="257" t="s">
        <v>22</v>
      </c>
      <c r="N148" s="258" t="s">
        <v>44</v>
      </c>
      <c r="O148" s="41"/>
      <c r="P148" s="203">
        <f>O148*H148</f>
        <v>0</v>
      </c>
      <c r="Q148" s="203">
        <v>4.0000000000000003E-5</v>
      </c>
      <c r="R148" s="203">
        <f>Q148*H148</f>
        <v>4.0000000000000003E-5</v>
      </c>
      <c r="S148" s="203">
        <v>0</v>
      </c>
      <c r="T148" s="204">
        <f>S148*H148</f>
        <v>0</v>
      </c>
      <c r="AR148" s="23" t="s">
        <v>260</v>
      </c>
      <c r="AT148" s="23" t="s">
        <v>317</v>
      </c>
      <c r="AU148" s="23" t="s">
        <v>82</v>
      </c>
      <c r="AY148" s="23" t="s">
        <v>180</v>
      </c>
      <c r="BE148" s="205">
        <f>IF(N148="základní",J148,0)</f>
        <v>0</v>
      </c>
      <c r="BF148" s="205">
        <f>IF(N148="snížená",J148,0)</f>
        <v>0</v>
      </c>
      <c r="BG148" s="205">
        <f>IF(N148="zákl. přenesená",J148,0)</f>
        <v>0</v>
      </c>
      <c r="BH148" s="205">
        <f>IF(N148="sníž. přenesená",J148,0)</f>
        <v>0</v>
      </c>
      <c r="BI148" s="205">
        <f>IF(N148="nulová",J148,0)</f>
        <v>0</v>
      </c>
      <c r="BJ148" s="23" t="s">
        <v>24</v>
      </c>
      <c r="BK148" s="205">
        <f>ROUND(I148*H148,2)</f>
        <v>0</v>
      </c>
      <c r="BL148" s="23" t="s">
        <v>186</v>
      </c>
      <c r="BM148" s="23" t="s">
        <v>831</v>
      </c>
    </row>
    <row r="149" spans="2:65" s="12" customFormat="1" ht="13.5">
      <c r="B149" s="220"/>
      <c r="C149" s="221"/>
      <c r="D149" s="233" t="s">
        <v>190</v>
      </c>
      <c r="E149" s="243" t="s">
        <v>22</v>
      </c>
      <c r="F149" s="244" t="s">
        <v>24</v>
      </c>
      <c r="G149" s="221"/>
      <c r="H149" s="245">
        <v>1</v>
      </c>
      <c r="I149" s="225"/>
      <c r="J149" s="221"/>
      <c r="K149" s="221"/>
      <c r="L149" s="226"/>
      <c r="M149" s="227"/>
      <c r="N149" s="228"/>
      <c r="O149" s="228"/>
      <c r="P149" s="228"/>
      <c r="Q149" s="228"/>
      <c r="R149" s="228"/>
      <c r="S149" s="228"/>
      <c r="T149" s="229"/>
      <c r="AT149" s="230" t="s">
        <v>190</v>
      </c>
      <c r="AU149" s="230" t="s">
        <v>82</v>
      </c>
      <c r="AV149" s="12" t="s">
        <v>82</v>
      </c>
      <c r="AW149" s="12" t="s">
        <v>37</v>
      </c>
      <c r="AX149" s="12" t="s">
        <v>24</v>
      </c>
      <c r="AY149" s="230" t="s">
        <v>180</v>
      </c>
    </row>
    <row r="150" spans="2:65" s="1" customFormat="1" ht="31.5" customHeight="1">
      <c r="B150" s="40"/>
      <c r="C150" s="194" t="s">
        <v>372</v>
      </c>
      <c r="D150" s="194" t="s">
        <v>182</v>
      </c>
      <c r="E150" s="195" t="s">
        <v>832</v>
      </c>
      <c r="F150" s="196" t="s">
        <v>833</v>
      </c>
      <c r="G150" s="197" t="s">
        <v>554</v>
      </c>
      <c r="H150" s="198">
        <v>2</v>
      </c>
      <c r="I150" s="199"/>
      <c r="J150" s="200">
        <f>ROUND(I150*H150,2)</f>
        <v>0</v>
      </c>
      <c r="K150" s="196" t="s">
        <v>782</v>
      </c>
      <c r="L150" s="60"/>
      <c r="M150" s="201" t="s">
        <v>22</v>
      </c>
      <c r="N150" s="202" t="s">
        <v>44</v>
      </c>
      <c r="O150" s="41"/>
      <c r="P150" s="203">
        <f>O150*H150</f>
        <v>0</v>
      </c>
      <c r="Q150" s="203">
        <v>0</v>
      </c>
      <c r="R150" s="203">
        <f>Q150*H150</f>
        <v>0</v>
      </c>
      <c r="S150" s="203">
        <v>0</v>
      </c>
      <c r="T150" s="204">
        <f>S150*H150</f>
        <v>0</v>
      </c>
      <c r="AR150" s="23" t="s">
        <v>186</v>
      </c>
      <c r="AT150" s="23" t="s">
        <v>182</v>
      </c>
      <c r="AU150" s="23" t="s">
        <v>82</v>
      </c>
      <c r="AY150" s="23" t="s">
        <v>180</v>
      </c>
      <c r="BE150" s="205">
        <f>IF(N150="základní",J150,0)</f>
        <v>0</v>
      </c>
      <c r="BF150" s="205">
        <f>IF(N150="snížená",J150,0)</f>
        <v>0</v>
      </c>
      <c r="BG150" s="205">
        <f>IF(N150="zákl. přenesená",J150,0)</f>
        <v>0</v>
      </c>
      <c r="BH150" s="205">
        <f>IF(N150="sníž. přenesená",J150,0)</f>
        <v>0</v>
      </c>
      <c r="BI150" s="205">
        <f>IF(N150="nulová",J150,0)</f>
        <v>0</v>
      </c>
      <c r="BJ150" s="23" t="s">
        <v>24</v>
      </c>
      <c r="BK150" s="205">
        <f>ROUND(I150*H150,2)</f>
        <v>0</v>
      </c>
      <c r="BL150" s="23" t="s">
        <v>186</v>
      </c>
      <c r="BM150" s="23" t="s">
        <v>834</v>
      </c>
    </row>
    <row r="151" spans="2:65" s="1" customFormat="1" ht="67.5">
      <c r="B151" s="40"/>
      <c r="C151" s="62"/>
      <c r="D151" s="206" t="s">
        <v>188</v>
      </c>
      <c r="E151" s="62"/>
      <c r="F151" s="207" t="s">
        <v>835</v>
      </c>
      <c r="G151" s="62"/>
      <c r="H151" s="62"/>
      <c r="I151" s="164"/>
      <c r="J151" s="62"/>
      <c r="K151" s="62"/>
      <c r="L151" s="60"/>
      <c r="M151" s="208"/>
      <c r="N151" s="41"/>
      <c r="O151" s="41"/>
      <c r="P151" s="41"/>
      <c r="Q151" s="41"/>
      <c r="R151" s="41"/>
      <c r="S151" s="41"/>
      <c r="T151" s="77"/>
      <c r="AT151" s="23" t="s">
        <v>188</v>
      </c>
      <c r="AU151" s="23" t="s">
        <v>82</v>
      </c>
    </row>
    <row r="152" spans="2:65" s="12" customFormat="1" ht="13.5">
      <c r="B152" s="220"/>
      <c r="C152" s="221"/>
      <c r="D152" s="233" t="s">
        <v>190</v>
      </c>
      <c r="E152" s="243" t="s">
        <v>22</v>
      </c>
      <c r="F152" s="244" t="s">
        <v>82</v>
      </c>
      <c r="G152" s="221"/>
      <c r="H152" s="245">
        <v>2</v>
      </c>
      <c r="I152" s="225"/>
      <c r="J152" s="221"/>
      <c r="K152" s="221"/>
      <c r="L152" s="226"/>
      <c r="M152" s="227"/>
      <c r="N152" s="228"/>
      <c r="O152" s="228"/>
      <c r="P152" s="228"/>
      <c r="Q152" s="228"/>
      <c r="R152" s="228"/>
      <c r="S152" s="228"/>
      <c r="T152" s="229"/>
      <c r="AT152" s="230" t="s">
        <v>190</v>
      </c>
      <c r="AU152" s="230" t="s">
        <v>82</v>
      </c>
      <c r="AV152" s="12" t="s">
        <v>82</v>
      </c>
      <c r="AW152" s="12" t="s">
        <v>37</v>
      </c>
      <c r="AX152" s="12" t="s">
        <v>24</v>
      </c>
      <c r="AY152" s="230" t="s">
        <v>180</v>
      </c>
    </row>
    <row r="153" spans="2:65" s="1" customFormat="1" ht="22.5" customHeight="1">
      <c r="B153" s="40"/>
      <c r="C153" s="249" t="s">
        <v>378</v>
      </c>
      <c r="D153" s="249" t="s">
        <v>317</v>
      </c>
      <c r="E153" s="250" t="s">
        <v>836</v>
      </c>
      <c r="F153" s="251" t="s">
        <v>837</v>
      </c>
      <c r="G153" s="252" t="s">
        <v>554</v>
      </c>
      <c r="H153" s="253">
        <v>2</v>
      </c>
      <c r="I153" s="254"/>
      <c r="J153" s="255">
        <f>ROUND(I153*H153,2)</f>
        <v>0</v>
      </c>
      <c r="K153" s="251" t="s">
        <v>22</v>
      </c>
      <c r="L153" s="256"/>
      <c r="M153" s="257" t="s">
        <v>22</v>
      </c>
      <c r="N153" s="258" t="s">
        <v>44</v>
      </c>
      <c r="O153" s="41"/>
      <c r="P153" s="203">
        <f>O153*H153</f>
        <v>0</v>
      </c>
      <c r="Q153" s="203">
        <v>2.5000000000000001E-4</v>
      </c>
      <c r="R153" s="203">
        <f>Q153*H153</f>
        <v>5.0000000000000001E-4</v>
      </c>
      <c r="S153" s="203">
        <v>0</v>
      </c>
      <c r="T153" s="204">
        <f>S153*H153</f>
        <v>0</v>
      </c>
      <c r="AR153" s="23" t="s">
        <v>260</v>
      </c>
      <c r="AT153" s="23" t="s">
        <v>317</v>
      </c>
      <c r="AU153" s="23" t="s">
        <v>82</v>
      </c>
      <c r="AY153" s="23" t="s">
        <v>180</v>
      </c>
      <c r="BE153" s="205">
        <f>IF(N153="základní",J153,0)</f>
        <v>0</v>
      </c>
      <c r="BF153" s="205">
        <f>IF(N153="snížená",J153,0)</f>
        <v>0</v>
      </c>
      <c r="BG153" s="205">
        <f>IF(N153="zákl. přenesená",J153,0)</f>
        <v>0</v>
      </c>
      <c r="BH153" s="205">
        <f>IF(N153="sníž. přenesená",J153,0)</f>
        <v>0</v>
      </c>
      <c r="BI153" s="205">
        <f>IF(N153="nulová",J153,0)</f>
        <v>0</v>
      </c>
      <c r="BJ153" s="23" t="s">
        <v>24</v>
      </c>
      <c r="BK153" s="205">
        <f>ROUND(I153*H153,2)</f>
        <v>0</v>
      </c>
      <c r="BL153" s="23" t="s">
        <v>186</v>
      </c>
      <c r="BM153" s="23" t="s">
        <v>838</v>
      </c>
    </row>
    <row r="154" spans="2:65" s="12" customFormat="1" ht="13.5">
      <c r="B154" s="220"/>
      <c r="C154" s="221"/>
      <c r="D154" s="233" t="s">
        <v>190</v>
      </c>
      <c r="E154" s="243" t="s">
        <v>22</v>
      </c>
      <c r="F154" s="244" t="s">
        <v>82</v>
      </c>
      <c r="G154" s="221"/>
      <c r="H154" s="245">
        <v>2</v>
      </c>
      <c r="I154" s="225"/>
      <c r="J154" s="221"/>
      <c r="K154" s="221"/>
      <c r="L154" s="226"/>
      <c r="M154" s="227"/>
      <c r="N154" s="228"/>
      <c r="O154" s="228"/>
      <c r="P154" s="228"/>
      <c r="Q154" s="228"/>
      <c r="R154" s="228"/>
      <c r="S154" s="228"/>
      <c r="T154" s="229"/>
      <c r="AT154" s="230" t="s">
        <v>190</v>
      </c>
      <c r="AU154" s="230" t="s">
        <v>82</v>
      </c>
      <c r="AV154" s="12" t="s">
        <v>82</v>
      </c>
      <c r="AW154" s="12" t="s">
        <v>37</v>
      </c>
      <c r="AX154" s="12" t="s">
        <v>24</v>
      </c>
      <c r="AY154" s="230" t="s">
        <v>180</v>
      </c>
    </row>
    <row r="155" spans="2:65" s="1" customFormat="1" ht="22.5" customHeight="1">
      <c r="B155" s="40"/>
      <c r="C155" s="194" t="s">
        <v>384</v>
      </c>
      <c r="D155" s="194" t="s">
        <v>182</v>
      </c>
      <c r="E155" s="195" t="s">
        <v>839</v>
      </c>
      <c r="F155" s="196" t="s">
        <v>840</v>
      </c>
      <c r="G155" s="197" t="s">
        <v>554</v>
      </c>
      <c r="H155" s="198">
        <v>9</v>
      </c>
      <c r="I155" s="199"/>
      <c r="J155" s="200">
        <f>ROUND(I155*H155,2)</f>
        <v>0</v>
      </c>
      <c r="K155" s="196" t="s">
        <v>782</v>
      </c>
      <c r="L155" s="60"/>
      <c r="M155" s="201" t="s">
        <v>22</v>
      </c>
      <c r="N155" s="202" t="s">
        <v>44</v>
      </c>
      <c r="O155" s="41"/>
      <c r="P155" s="203">
        <f>O155*H155</f>
        <v>0</v>
      </c>
      <c r="Q155" s="203">
        <v>3.1E-4</v>
      </c>
      <c r="R155" s="203">
        <f>Q155*H155</f>
        <v>2.7899999999999999E-3</v>
      </c>
      <c r="S155" s="203">
        <v>0</v>
      </c>
      <c r="T155" s="204">
        <f>S155*H155</f>
        <v>0</v>
      </c>
      <c r="AR155" s="23" t="s">
        <v>186</v>
      </c>
      <c r="AT155" s="23" t="s">
        <v>182</v>
      </c>
      <c r="AU155" s="23" t="s">
        <v>82</v>
      </c>
      <c r="AY155" s="23" t="s">
        <v>180</v>
      </c>
      <c r="BE155" s="205">
        <f>IF(N155="základní",J155,0)</f>
        <v>0</v>
      </c>
      <c r="BF155" s="205">
        <f>IF(N155="snížená",J155,0)</f>
        <v>0</v>
      </c>
      <c r="BG155" s="205">
        <f>IF(N155="zákl. přenesená",J155,0)</f>
        <v>0</v>
      </c>
      <c r="BH155" s="205">
        <f>IF(N155="sníž. přenesená",J155,0)</f>
        <v>0</v>
      </c>
      <c r="BI155" s="205">
        <f>IF(N155="nulová",J155,0)</f>
        <v>0</v>
      </c>
      <c r="BJ155" s="23" t="s">
        <v>24</v>
      </c>
      <c r="BK155" s="205">
        <f>ROUND(I155*H155,2)</f>
        <v>0</v>
      </c>
      <c r="BL155" s="23" t="s">
        <v>186</v>
      </c>
      <c r="BM155" s="23" t="s">
        <v>841</v>
      </c>
    </row>
    <row r="156" spans="2:65" s="1" customFormat="1" ht="54">
      <c r="B156" s="40"/>
      <c r="C156" s="62"/>
      <c r="D156" s="206" t="s">
        <v>188</v>
      </c>
      <c r="E156" s="62"/>
      <c r="F156" s="207" t="s">
        <v>842</v>
      </c>
      <c r="G156" s="62"/>
      <c r="H156" s="62"/>
      <c r="I156" s="164"/>
      <c r="J156" s="62"/>
      <c r="K156" s="62"/>
      <c r="L156" s="60"/>
      <c r="M156" s="208"/>
      <c r="N156" s="41"/>
      <c r="O156" s="41"/>
      <c r="P156" s="41"/>
      <c r="Q156" s="41"/>
      <c r="R156" s="41"/>
      <c r="S156" s="41"/>
      <c r="T156" s="77"/>
      <c r="AT156" s="23" t="s">
        <v>188</v>
      </c>
      <c r="AU156" s="23" t="s">
        <v>82</v>
      </c>
    </row>
    <row r="157" spans="2:65" s="11" customFormat="1" ht="13.5">
      <c r="B157" s="209"/>
      <c r="C157" s="210"/>
      <c r="D157" s="206" t="s">
        <v>190</v>
      </c>
      <c r="E157" s="211" t="s">
        <v>22</v>
      </c>
      <c r="F157" s="212" t="s">
        <v>843</v>
      </c>
      <c r="G157" s="210"/>
      <c r="H157" s="213" t="s">
        <v>22</v>
      </c>
      <c r="I157" s="214"/>
      <c r="J157" s="210"/>
      <c r="K157" s="210"/>
      <c r="L157" s="215"/>
      <c r="M157" s="216"/>
      <c r="N157" s="217"/>
      <c r="O157" s="217"/>
      <c r="P157" s="217"/>
      <c r="Q157" s="217"/>
      <c r="R157" s="217"/>
      <c r="S157" s="217"/>
      <c r="T157" s="218"/>
      <c r="AT157" s="219" t="s">
        <v>190</v>
      </c>
      <c r="AU157" s="219" t="s">
        <v>82</v>
      </c>
      <c r="AV157" s="11" t="s">
        <v>24</v>
      </c>
      <c r="AW157" s="11" t="s">
        <v>37</v>
      </c>
      <c r="AX157" s="11" t="s">
        <v>73</v>
      </c>
      <c r="AY157" s="219" t="s">
        <v>180</v>
      </c>
    </row>
    <row r="158" spans="2:65" s="12" customFormat="1" ht="13.5">
      <c r="B158" s="220"/>
      <c r="C158" s="221"/>
      <c r="D158" s="233" t="s">
        <v>190</v>
      </c>
      <c r="E158" s="243" t="s">
        <v>22</v>
      </c>
      <c r="F158" s="244" t="s">
        <v>265</v>
      </c>
      <c r="G158" s="221"/>
      <c r="H158" s="245">
        <v>9</v>
      </c>
      <c r="I158" s="225"/>
      <c r="J158" s="221"/>
      <c r="K158" s="221"/>
      <c r="L158" s="226"/>
      <c r="M158" s="227"/>
      <c r="N158" s="228"/>
      <c r="O158" s="228"/>
      <c r="P158" s="228"/>
      <c r="Q158" s="228"/>
      <c r="R158" s="228"/>
      <c r="S158" s="228"/>
      <c r="T158" s="229"/>
      <c r="AT158" s="230" t="s">
        <v>190</v>
      </c>
      <c r="AU158" s="230" t="s">
        <v>82</v>
      </c>
      <c r="AV158" s="12" t="s">
        <v>82</v>
      </c>
      <c r="AW158" s="12" t="s">
        <v>37</v>
      </c>
      <c r="AX158" s="12" t="s">
        <v>24</v>
      </c>
      <c r="AY158" s="230" t="s">
        <v>180</v>
      </c>
    </row>
    <row r="159" spans="2:65" s="1" customFormat="1" ht="69.75" customHeight="1">
      <c r="B159" s="40"/>
      <c r="C159" s="249" t="s">
        <v>390</v>
      </c>
      <c r="D159" s="249" t="s">
        <v>317</v>
      </c>
      <c r="E159" s="250" t="s">
        <v>844</v>
      </c>
      <c r="F159" s="251" t="s">
        <v>845</v>
      </c>
      <c r="G159" s="252" t="s">
        <v>554</v>
      </c>
      <c r="H159" s="253">
        <v>9</v>
      </c>
      <c r="I159" s="254"/>
      <c r="J159" s="255">
        <f>ROUND(I159*H159,2)</f>
        <v>0</v>
      </c>
      <c r="K159" s="251" t="s">
        <v>22</v>
      </c>
      <c r="L159" s="256"/>
      <c r="M159" s="257" t="s">
        <v>22</v>
      </c>
      <c r="N159" s="258" t="s">
        <v>44</v>
      </c>
      <c r="O159" s="41"/>
      <c r="P159" s="203">
        <f>O159*H159</f>
        <v>0</v>
      </c>
      <c r="Q159" s="203">
        <v>0</v>
      </c>
      <c r="R159" s="203">
        <f>Q159*H159</f>
        <v>0</v>
      </c>
      <c r="S159" s="203">
        <v>0</v>
      </c>
      <c r="T159" s="204">
        <f>S159*H159</f>
        <v>0</v>
      </c>
      <c r="AR159" s="23" t="s">
        <v>260</v>
      </c>
      <c r="AT159" s="23" t="s">
        <v>317</v>
      </c>
      <c r="AU159" s="23" t="s">
        <v>82</v>
      </c>
      <c r="AY159" s="23" t="s">
        <v>180</v>
      </c>
      <c r="BE159" s="205">
        <f>IF(N159="základní",J159,0)</f>
        <v>0</v>
      </c>
      <c r="BF159" s="205">
        <f>IF(N159="snížená",J159,0)</f>
        <v>0</v>
      </c>
      <c r="BG159" s="205">
        <f>IF(N159="zákl. přenesená",J159,0)</f>
        <v>0</v>
      </c>
      <c r="BH159" s="205">
        <f>IF(N159="sníž. přenesená",J159,0)</f>
        <v>0</v>
      </c>
      <c r="BI159" s="205">
        <f>IF(N159="nulová",J159,0)</f>
        <v>0</v>
      </c>
      <c r="BJ159" s="23" t="s">
        <v>24</v>
      </c>
      <c r="BK159" s="205">
        <f>ROUND(I159*H159,2)</f>
        <v>0</v>
      </c>
      <c r="BL159" s="23" t="s">
        <v>186</v>
      </c>
      <c r="BM159" s="23" t="s">
        <v>846</v>
      </c>
    </row>
    <row r="160" spans="2:65" s="12" customFormat="1" ht="13.5">
      <c r="B160" s="220"/>
      <c r="C160" s="221"/>
      <c r="D160" s="206" t="s">
        <v>190</v>
      </c>
      <c r="E160" s="222" t="s">
        <v>22</v>
      </c>
      <c r="F160" s="223" t="s">
        <v>265</v>
      </c>
      <c r="G160" s="221"/>
      <c r="H160" s="224">
        <v>9</v>
      </c>
      <c r="I160" s="225"/>
      <c r="J160" s="221"/>
      <c r="K160" s="221"/>
      <c r="L160" s="226"/>
      <c r="M160" s="227"/>
      <c r="N160" s="228"/>
      <c r="O160" s="228"/>
      <c r="P160" s="228"/>
      <c r="Q160" s="228"/>
      <c r="R160" s="228"/>
      <c r="S160" s="228"/>
      <c r="T160" s="229"/>
      <c r="AT160" s="230" t="s">
        <v>190</v>
      </c>
      <c r="AU160" s="230" t="s">
        <v>82</v>
      </c>
      <c r="AV160" s="12" t="s">
        <v>82</v>
      </c>
      <c r="AW160" s="12" t="s">
        <v>37</v>
      </c>
      <c r="AX160" s="12" t="s">
        <v>24</v>
      </c>
      <c r="AY160" s="230" t="s">
        <v>180</v>
      </c>
    </row>
    <row r="161" spans="2:65" s="10" customFormat="1" ht="29.85" customHeight="1">
      <c r="B161" s="177"/>
      <c r="C161" s="178"/>
      <c r="D161" s="191" t="s">
        <v>72</v>
      </c>
      <c r="E161" s="192" t="s">
        <v>847</v>
      </c>
      <c r="F161" s="192" t="s">
        <v>848</v>
      </c>
      <c r="G161" s="178"/>
      <c r="H161" s="178"/>
      <c r="I161" s="181"/>
      <c r="J161" s="193">
        <f>BK161</f>
        <v>0</v>
      </c>
      <c r="K161" s="178"/>
      <c r="L161" s="183"/>
      <c r="M161" s="184"/>
      <c r="N161" s="185"/>
      <c r="O161" s="185"/>
      <c r="P161" s="186">
        <f>P162</f>
        <v>0</v>
      </c>
      <c r="Q161" s="185"/>
      <c r="R161" s="186">
        <f>R162</f>
        <v>0</v>
      </c>
      <c r="S161" s="185"/>
      <c r="T161" s="187">
        <f>T162</f>
        <v>0</v>
      </c>
      <c r="AR161" s="188" t="s">
        <v>24</v>
      </c>
      <c r="AT161" s="189" t="s">
        <v>72</v>
      </c>
      <c r="AU161" s="189" t="s">
        <v>24</v>
      </c>
      <c r="AY161" s="188" t="s">
        <v>180</v>
      </c>
      <c r="BK161" s="190">
        <f>BK162</f>
        <v>0</v>
      </c>
    </row>
    <row r="162" spans="2:65" s="1" customFormat="1" ht="22.5" customHeight="1">
      <c r="B162" s="40"/>
      <c r="C162" s="194" t="s">
        <v>397</v>
      </c>
      <c r="D162" s="194" t="s">
        <v>182</v>
      </c>
      <c r="E162" s="195" t="s">
        <v>849</v>
      </c>
      <c r="F162" s="196" t="s">
        <v>850</v>
      </c>
      <c r="G162" s="197" t="s">
        <v>144</v>
      </c>
      <c r="H162" s="198">
        <v>2.7E-2</v>
      </c>
      <c r="I162" s="199"/>
      <c r="J162" s="200">
        <f>ROUND(I162*H162,2)</f>
        <v>0</v>
      </c>
      <c r="K162" s="196" t="s">
        <v>185</v>
      </c>
      <c r="L162" s="60"/>
      <c r="M162" s="201" t="s">
        <v>22</v>
      </c>
      <c r="N162" s="263" t="s">
        <v>44</v>
      </c>
      <c r="O162" s="264"/>
      <c r="P162" s="265">
        <f>O162*H162</f>
        <v>0</v>
      </c>
      <c r="Q162" s="265">
        <v>0</v>
      </c>
      <c r="R162" s="265">
        <f>Q162*H162</f>
        <v>0</v>
      </c>
      <c r="S162" s="265">
        <v>0</v>
      </c>
      <c r="T162" s="266">
        <f>S162*H162</f>
        <v>0</v>
      </c>
      <c r="AR162" s="23" t="s">
        <v>186</v>
      </c>
      <c r="AT162" s="23" t="s">
        <v>182</v>
      </c>
      <c r="AU162" s="23" t="s">
        <v>82</v>
      </c>
      <c r="AY162" s="23" t="s">
        <v>180</v>
      </c>
      <c r="BE162" s="205">
        <f>IF(N162="základní",J162,0)</f>
        <v>0</v>
      </c>
      <c r="BF162" s="205">
        <f>IF(N162="snížená",J162,0)</f>
        <v>0</v>
      </c>
      <c r="BG162" s="205">
        <f>IF(N162="zákl. přenesená",J162,0)</f>
        <v>0</v>
      </c>
      <c r="BH162" s="205">
        <f>IF(N162="sníž. přenesená",J162,0)</f>
        <v>0</v>
      </c>
      <c r="BI162" s="205">
        <f>IF(N162="nulová",J162,0)</f>
        <v>0</v>
      </c>
      <c r="BJ162" s="23" t="s">
        <v>24</v>
      </c>
      <c r="BK162" s="205">
        <f>ROUND(I162*H162,2)</f>
        <v>0</v>
      </c>
      <c r="BL162" s="23" t="s">
        <v>186</v>
      </c>
      <c r="BM162" s="23" t="s">
        <v>851</v>
      </c>
    </row>
    <row r="163" spans="2:65" s="1" customFormat="1" ht="6.95" customHeight="1">
      <c r="B163" s="55"/>
      <c r="C163" s="56"/>
      <c r="D163" s="56"/>
      <c r="E163" s="56"/>
      <c r="F163" s="56"/>
      <c r="G163" s="56"/>
      <c r="H163" s="56"/>
      <c r="I163" s="140"/>
      <c r="J163" s="56"/>
      <c r="K163" s="56"/>
      <c r="L163" s="60"/>
    </row>
  </sheetData>
  <sheetProtection algorithmName="SHA-512" hashValue="tZvv+MQ8cv7DBQdFHkEVBUIgP7h1Eu7vx5rTsypKz8U/ejliyeOruwjlE/7v0X1T+GxafMPzmK9P3hO2gLXcxQ==" saltValue="auqK/toT/a+1NsN+bo6PZQ==" spinCount="100000" sheet="1" objects="1" scenarios="1" formatCells="0" formatColumns="0" formatRows="0" sort="0" autoFilter="0"/>
  <autoFilter ref="C78:K162"/>
  <mergeCells count="9">
    <mergeCell ref="E69:H69"/>
    <mergeCell ref="E71:H71"/>
    <mergeCell ref="G1:H1"/>
    <mergeCell ref="L2:V2"/>
    <mergeCell ref="E7:H7"/>
    <mergeCell ref="E9:H9"/>
    <mergeCell ref="E24:H24"/>
    <mergeCell ref="E45:H45"/>
    <mergeCell ref="E47:H47"/>
  </mergeCells>
  <hyperlinks>
    <hyperlink ref="F1:G1" location="C2" display="1) Krycí list soupisu"/>
    <hyperlink ref="G1:H1" location="C54" display="2) Rekapitulace"/>
    <hyperlink ref="J1" location="C78" display="3) Soupis prací"/>
    <hyperlink ref="L1:V1" location="'Rekapitulace stavby'!C2" display="Rekapitulace stavby"/>
  </hyperlinks>
  <pageMargins left="0.58333330000000005" right="0.58333330000000005" top="0.58333330000000005" bottom="0.58333330000000005" header="0" footer="0"/>
  <pageSetup paperSize="9" fitToHeight="100" orientation="landscape" blackAndWhite="1" r:id="rId1"/>
  <headerFooter>
    <oddFooter>&amp;CStrana &amp;P z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R101"/>
  <sheetViews>
    <sheetView showGridLines="0" workbookViewId="0">
      <pane ySplit="1" topLeftCell="A2" activePane="bottomLeft" state="frozen"/>
      <selection pane="bottomLeft"/>
    </sheetView>
  </sheetViews>
  <sheetFormatPr defaultRowHeight="15"/>
  <cols>
    <col min="1" max="1" width="8.33203125" customWidth="1"/>
    <col min="2" max="2" width="1.6640625" customWidth="1"/>
    <col min="3" max="3" width="4.1640625" customWidth="1"/>
    <col min="4" max="4" width="4.33203125" customWidth="1"/>
    <col min="5" max="5" width="17.1640625" customWidth="1"/>
    <col min="6" max="6" width="75" customWidth="1"/>
    <col min="7" max="7" width="8.6640625" customWidth="1"/>
    <col min="8" max="8" width="11.1640625" customWidth="1"/>
    <col min="9" max="9" width="12.6640625" style="110" customWidth="1"/>
    <col min="10" max="10" width="23.5" customWidth="1"/>
    <col min="11" max="11" width="15.5" customWidth="1"/>
    <col min="13" max="18" width="9.33203125" hidden="1"/>
    <col min="19" max="19" width="8.1640625" hidden="1" customWidth="1"/>
    <col min="20" max="20" width="29.6640625" hidden="1" customWidth="1"/>
    <col min="21" max="21" width="16.33203125" hidden="1" customWidth="1"/>
    <col min="22" max="22" width="12.33203125" customWidth="1"/>
    <col min="23" max="23" width="16.33203125" customWidth="1"/>
    <col min="24" max="24" width="12.33203125" customWidth="1"/>
    <col min="25" max="25" width="15" customWidth="1"/>
    <col min="26" max="26" width="11" customWidth="1"/>
    <col min="27" max="27" width="15" customWidth="1"/>
    <col min="28" max="28" width="16.33203125" customWidth="1"/>
    <col min="29" max="29" width="11" customWidth="1"/>
    <col min="30" max="30" width="15" customWidth="1"/>
    <col min="31" max="31" width="16.33203125" customWidth="1"/>
    <col min="44" max="65" width="9.33203125" hidden="1"/>
  </cols>
  <sheetData>
    <row r="1" spans="1:70" ht="21.75" customHeight="1">
      <c r="A1" s="20"/>
      <c r="B1" s="111"/>
      <c r="C1" s="111"/>
      <c r="D1" s="112" t="s">
        <v>1</v>
      </c>
      <c r="E1" s="111"/>
      <c r="F1" s="113" t="s">
        <v>95</v>
      </c>
      <c r="G1" s="391" t="s">
        <v>96</v>
      </c>
      <c r="H1" s="391"/>
      <c r="I1" s="114"/>
      <c r="J1" s="113" t="s">
        <v>97</v>
      </c>
      <c r="K1" s="112" t="s">
        <v>98</v>
      </c>
      <c r="L1" s="113" t="s">
        <v>99</v>
      </c>
      <c r="M1" s="113"/>
      <c r="N1" s="113"/>
      <c r="O1" s="113"/>
      <c r="P1" s="113"/>
      <c r="Q1" s="113"/>
      <c r="R1" s="113"/>
      <c r="S1" s="113"/>
      <c r="T1" s="113"/>
      <c r="U1" s="19"/>
      <c r="V1" s="19"/>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c r="BG1" s="20"/>
      <c r="BH1" s="20"/>
      <c r="BI1" s="20"/>
      <c r="BJ1" s="20"/>
      <c r="BK1" s="20"/>
      <c r="BL1" s="20"/>
      <c r="BM1" s="20"/>
      <c r="BN1" s="20"/>
      <c r="BO1" s="20"/>
      <c r="BP1" s="20"/>
      <c r="BQ1" s="20"/>
      <c r="BR1" s="20"/>
    </row>
    <row r="2" spans="1:70" ht="36.950000000000003" customHeight="1">
      <c r="L2" s="383"/>
      <c r="M2" s="383"/>
      <c r="N2" s="383"/>
      <c r="O2" s="383"/>
      <c r="P2" s="383"/>
      <c r="Q2" s="383"/>
      <c r="R2" s="383"/>
      <c r="S2" s="383"/>
      <c r="T2" s="383"/>
      <c r="U2" s="383"/>
      <c r="V2" s="383"/>
      <c r="AT2" s="23" t="s">
        <v>91</v>
      </c>
    </row>
    <row r="3" spans="1:70" ht="6.95" customHeight="1">
      <c r="B3" s="24"/>
      <c r="C3" s="25"/>
      <c r="D3" s="25"/>
      <c r="E3" s="25"/>
      <c r="F3" s="25"/>
      <c r="G3" s="25"/>
      <c r="H3" s="25"/>
      <c r="I3" s="116"/>
      <c r="J3" s="25"/>
      <c r="K3" s="26"/>
      <c r="AT3" s="23" t="s">
        <v>82</v>
      </c>
    </row>
    <row r="4" spans="1:70" ht="36.950000000000003" customHeight="1">
      <c r="B4" s="27"/>
      <c r="C4" s="28"/>
      <c r="D4" s="29" t="s">
        <v>104</v>
      </c>
      <c r="E4" s="28"/>
      <c r="F4" s="28"/>
      <c r="G4" s="28"/>
      <c r="H4" s="28"/>
      <c r="I4" s="117"/>
      <c r="J4" s="28"/>
      <c r="K4" s="30"/>
      <c r="M4" s="31" t="s">
        <v>12</v>
      </c>
      <c r="AT4" s="23" t="s">
        <v>6</v>
      </c>
    </row>
    <row r="5" spans="1:70" ht="6.95" customHeight="1">
      <c r="B5" s="27"/>
      <c r="C5" s="28"/>
      <c r="D5" s="28"/>
      <c r="E5" s="28"/>
      <c r="F5" s="28"/>
      <c r="G5" s="28"/>
      <c r="H5" s="28"/>
      <c r="I5" s="117"/>
      <c r="J5" s="28"/>
      <c r="K5" s="30"/>
    </row>
    <row r="6" spans="1:70">
      <c r="B6" s="27"/>
      <c r="C6" s="28"/>
      <c r="D6" s="36" t="s">
        <v>18</v>
      </c>
      <c r="E6" s="28"/>
      <c r="F6" s="28"/>
      <c r="G6" s="28"/>
      <c r="H6" s="28"/>
      <c r="I6" s="117"/>
      <c r="J6" s="28"/>
      <c r="K6" s="30"/>
    </row>
    <row r="7" spans="1:70" ht="22.5" customHeight="1">
      <c r="B7" s="27"/>
      <c r="C7" s="28"/>
      <c r="D7" s="28"/>
      <c r="E7" s="384" t="str">
        <f>'Rekapitulace stavby'!K6</f>
        <v>Regenerace sídliště 9.května - II. Etapa</v>
      </c>
      <c r="F7" s="385"/>
      <c r="G7" s="385"/>
      <c r="H7" s="385"/>
      <c r="I7" s="117"/>
      <c r="J7" s="28"/>
      <c r="K7" s="30"/>
    </row>
    <row r="8" spans="1:70" s="1" customFormat="1">
      <c r="B8" s="40"/>
      <c r="C8" s="41"/>
      <c r="D8" s="36" t="s">
        <v>114</v>
      </c>
      <c r="E8" s="41"/>
      <c r="F8" s="41"/>
      <c r="G8" s="41"/>
      <c r="H8" s="41"/>
      <c r="I8" s="118"/>
      <c r="J8" s="41"/>
      <c r="K8" s="44"/>
    </row>
    <row r="9" spans="1:70" s="1" customFormat="1" ht="36.950000000000003" customHeight="1">
      <c r="B9" s="40"/>
      <c r="C9" s="41"/>
      <c r="D9" s="41"/>
      <c r="E9" s="386" t="s">
        <v>852</v>
      </c>
      <c r="F9" s="387"/>
      <c r="G9" s="387"/>
      <c r="H9" s="387"/>
      <c r="I9" s="118"/>
      <c r="J9" s="41"/>
      <c r="K9" s="44"/>
    </row>
    <row r="10" spans="1:70" s="1" customFormat="1" ht="13.5">
      <c r="B10" s="40"/>
      <c r="C10" s="41"/>
      <c r="D10" s="41"/>
      <c r="E10" s="41"/>
      <c r="F10" s="41"/>
      <c r="G10" s="41"/>
      <c r="H10" s="41"/>
      <c r="I10" s="118"/>
      <c r="J10" s="41"/>
      <c r="K10" s="44"/>
    </row>
    <row r="11" spans="1:70" s="1" customFormat="1" ht="14.45" customHeight="1">
      <c r="B11" s="40"/>
      <c r="C11" s="41"/>
      <c r="D11" s="36" t="s">
        <v>21</v>
      </c>
      <c r="E11" s="41"/>
      <c r="F11" s="34" t="s">
        <v>22</v>
      </c>
      <c r="G11" s="41"/>
      <c r="H11" s="41"/>
      <c r="I11" s="119" t="s">
        <v>23</v>
      </c>
      <c r="J11" s="34" t="s">
        <v>22</v>
      </c>
      <c r="K11" s="44"/>
    </row>
    <row r="12" spans="1:70" s="1" customFormat="1" ht="14.45" customHeight="1">
      <c r="B12" s="40"/>
      <c r="C12" s="41"/>
      <c r="D12" s="36" t="s">
        <v>25</v>
      </c>
      <c r="E12" s="41"/>
      <c r="F12" s="34" t="s">
        <v>26</v>
      </c>
      <c r="G12" s="41"/>
      <c r="H12" s="41"/>
      <c r="I12" s="119" t="s">
        <v>27</v>
      </c>
      <c r="J12" s="120" t="str">
        <f>'Rekapitulace stavby'!AN8</f>
        <v>13. 1. 2017</v>
      </c>
      <c r="K12" s="44"/>
    </row>
    <row r="13" spans="1:70" s="1" customFormat="1" ht="10.9" customHeight="1">
      <c r="B13" s="40"/>
      <c r="C13" s="41"/>
      <c r="D13" s="41"/>
      <c r="E13" s="41"/>
      <c r="F13" s="41"/>
      <c r="G13" s="41"/>
      <c r="H13" s="41"/>
      <c r="I13" s="118"/>
      <c r="J13" s="41"/>
      <c r="K13" s="44"/>
    </row>
    <row r="14" spans="1:70" s="1" customFormat="1" ht="14.45" customHeight="1">
      <c r="B14" s="40"/>
      <c r="C14" s="41"/>
      <c r="D14" s="36" t="s">
        <v>31</v>
      </c>
      <c r="E14" s="41"/>
      <c r="F14" s="41"/>
      <c r="G14" s="41"/>
      <c r="H14" s="41"/>
      <c r="I14" s="119" t="s">
        <v>32</v>
      </c>
      <c r="J14" s="34" t="str">
        <f>IF('Rekapitulace stavby'!AN10="","",'Rekapitulace stavby'!AN10)</f>
        <v/>
      </c>
      <c r="K14" s="44"/>
    </row>
    <row r="15" spans="1:70" s="1" customFormat="1" ht="18" customHeight="1">
      <c r="B15" s="40"/>
      <c r="C15" s="41"/>
      <c r="D15" s="41"/>
      <c r="E15" s="34" t="str">
        <f>IF('Rekapitulace stavby'!E11="","",'Rekapitulace stavby'!E11)</f>
        <v xml:space="preserve"> </v>
      </c>
      <c r="F15" s="41"/>
      <c r="G15" s="41"/>
      <c r="H15" s="41"/>
      <c r="I15" s="119" t="s">
        <v>33</v>
      </c>
      <c r="J15" s="34" t="str">
        <f>IF('Rekapitulace stavby'!AN11="","",'Rekapitulace stavby'!AN11)</f>
        <v/>
      </c>
      <c r="K15" s="44"/>
    </row>
    <row r="16" spans="1:70" s="1" customFormat="1" ht="6.95" customHeight="1">
      <c r="B16" s="40"/>
      <c r="C16" s="41"/>
      <c r="D16" s="41"/>
      <c r="E16" s="41"/>
      <c r="F16" s="41"/>
      <c r="G16" s="41"/>
      <c r="H16" s="41"/>
      <c r="I16" s="118"/>
      <c r="J16" s="41"/>
      <c r="K16" s="44"/>
    </row>
    <row r="17" spans="2:11" s="1" customFormat="1" ht="14.45" customHeight="1">
      <c r="B17" s="40"/>
      <c r="C17" s="41"/>
      <c r="D17" s="36" t="s">
        <v>34</v>
      </c>
      <c r="E17" s="41"/>
      <c r="F17" s="41"/>
      <c r="G17" s="41"/>
      <c r="H17" s="41"/>
      <c r="I17" s="119" t="s">
        <v>32</v>
      </c>
      <c r="J17" s="34" t="str">
        <f>IF('Rekapitulace stavby'!AN13="Vyplň údaj","",IF('Rekapitulace stavby'!AN13="","",'Rekapitulace stavby'!AN13))</f>
        <v/>
      </c>
      <c r="K17" s="44"/>
    </row>
    <row r="18" spans="2:11" s="1" customFormat="1" ht="18" customHeight="1">
      <c r="B18" s="40"/>
      <c r="C18" s="41"/>
      <c r="D18" s="41"/>
      <c r="E18" s="34" t="str">
        <f>IF('Rekapitulace stavby'!E14="Vyplň údaj","",IF('Rekapitulace stavby'!E14="","",'Rekapitulace stavby'!E14))</f>
        <v/>
      </c>
      <c r="F18" s="41"/>
      <c r="G18" s="41"/>
      <c r="H18" s="41"/>
      <c r="I18" s="119" t="s">
        <v>33</v>
      </c>
      <c r="J18" s="34" t="str">
        <f>IF('Rekapitulace stavby'!AN14="Vyplň údaj","",IF('Rekapitulace stavby'!AN14="","",'Rekapitulace stavby'!AN14))</f>
        <v/>
      </c>
      <c r="K18" s="44"/>
    </row>
    <row r="19" spans="2:11" s="1" customFormat="1" ht="6.95" customHeight="1">
      <c r="B19" s="40"/>
      <c r="C19" s="41"/>
      <c r="D19" s="41"/>
      <c r="E19" s="41"/>
      <c r="F19" s="41"/>
      <c r="G19" s="41"/>
      <c r="H19" s="41"/>
      <c r="I19" s="118"/>
      <c r="J19" s="41"/>
      <c r="K19" s="44"/>
    </row>
    <row r="20" spans="2:11" s="1" customFormat="1" ht="14.45" customHeight="1">
      <c r="B20" s="40"/>
      <c r="C20" s="41"/>
      <c r="D20" s="36" t="s">
        <v>36</v>
      </c>
      <c r="E20" s="41"/>
      <c r="F20" s="41"/>
      <c r="G20" s="41"/>
      <c r="H20" s="41"/>
      <c r="I20" s="119" t="s">
        <v>32</v>
      </c>
      <c r="J20" s="34" t="str">
        <f>IF('Rekapitulace stavby'!AN16="","",'Rekapitulace stavby'!AN16)</f>
        <v/>
      </c>
      <c r="K20" s="44"/>
    </row>
    <row r="21" spans="2:11" s="1" customFormat="1" ht="18" customHeight="1">
      <c r="B21" s="40"/>
      <c r="C21" s="41"/>
      <c r="D21" s="41"/>
      <c r="E21" s="34" t="str">
        <f>IF('Rekapitulace stavby'!E17="","",'Rekapitulace stavby'!E17)</f>
        <v xml:space="preserve"> </v>
      </c>
      <c r="F21" s="41"/>
      <c r="G21" s="41"/>
      <c r="H21" s="41"/>
      <c r="I21" s="119" t="s">
        <v>33</v>
      </c>
      <c r="J21" s="34" t="str">
        <f>IF('Rekapitulace stavby'!AN17="","",'Rekapitulace stavby'!AN17)</f>
        <v/>
      </c>
      <c r="K21" s="44"/>
    </row>
    <row r="22" spans="2:11" s="1" customFormat="1" ht="6.95" customHeight="1">
      <c r="B22" s="40"/>
      <c r="C22" s="41"/>
      <c r="D22" s="41"/>
      <c r="E22" s="41"/>
      <c r="F22" s="41"/>
      <c r="G22" s="41"/>
      <c r="H22" s="41"/>
      <c r="I22" s="118"/>
      <c r="J22" s="41"/>
      <c r="K22" s="44"/>
    </row>
    <row r="23" spans="2:11" s="1" customFormat="1" ht="14.45" customHeight="1">
      <c r="B23" s="40"/>
      <c r="C23" s="41"/>
      <c r="D23" s="36" t="s">
        <v>38</v>
      </c>
      <c r="E23" s="41"/>
      <c r="F23" s="41"/>
      <c r="G23" s="41"/>
      <c r="H23" s="41"/>
      <c r="I23" s="118"/>
      <c r="J23" s="41"/>
      <c r="K23" s="44"/>
    </row>
    <row r="24" spans="2:11" s="6" customFormat="1" ht="22.5" customHeight="1">
      <c r="B24" s="121"/>
      <c r="C24" s="122"/>
      <c r="D24" s="122"/>
      <c r="E24" s="353" t="s">
        <v>22</v>
      </c>
      <c r="F24" s="353"/>
      <c r="G24" s="353"/>
      <c r="H24" s="353"/>
      <c r="I24" s="123"/>
      <c r="J24" s="122"/>
      <c r="K24" s="124"/>
    </row>
    <row r="25" spans="2:11" s="1" customFormat="1" ht="6.95" customHeight="1">
      <c r="B25" s="40"/>
      <c r="C25" s="41"/>
      <c r="D25" s="41"/>
      <c r="E25" s="41"/>
      <c r="F25" s="41"/>
      <c r="G25" s="41"/>
      <c r="H25" s="41"/>
      <c r="I25" s="118"/>
      <c r="J25" s="41"/>
      <c r="K25" s="44"/>
    </row>
    <row r="26" spans="2:11" s="1" customFormat="1" ht="6.95" customHeight="1">
      <c r="B26" s="40"/>
      <c r="C26" s="41"/>
      <c r="D26" s="84"/>
      <c r="E26" s="84"/>
      <c r="F26" s="84"/>
      <c r="G26" s="84"/>
      <c r="H26" s="84"/>
      <c r="I26" s="126"/>
      <c r="J26" s="84"/>
      <c r="K26" s="127"/>
    </row>
    <row r="27" spans="2:11" s="1" customFormat="1" ht="25.35" customHeight="1">
      <c r="B27" s="40"/>
      <c r="C27" s="41"/>
      <c r="D27" s="128" t="s">
        <v>39</v>
      </c>
      <c r="E27" s="41"/>
      <c r="F27" s="41"/>
      <c r="G27" s="41"/>
      <c r="H27" s="41"/>
      <c r="I27" s="118"/>
      <c r="J27" s="129">
        <f>ROUND(J78,2)</f>
        <v>0</v>
      </c>
      <c r="K27" s="44"/>
    </row>
    <row r="28" spans="2:11" s="1" customFormat="1" ht="6.95" customHeight="1">
      <c r="B28" s="40"/>
      <c r="C28" s="41"/>
      <c r="D28" s="84"/>
      <c r="E28" s="84"/>
      <c r="F28" s="84"/>
      <c r="G28" s="84"/>
      <c r="H28" s="84"/>
      <c r="I28" s="126"/>
      <c r="J28" s="84"/>
      <c r="K28" s="127"/>
    </row>
    <row r="29" spans="2:11" s="1" customFormat="1" ht="14.45" customHeight="1">
      <c r="B29" s="40"/>
      <c r="C29" s="41"/>
      <c r="D29" s="41"/>
      <c r="E29" s="41"/>
      <c r="F29" s="45" t="s">
        <v>41</v>
      </c>
      <c r="G29" s="41"/>
      <c r="H29" s="41"/>
      <c r="I29" s="130" t="s">
        <v>40</v>
      </c>
      <c r="J29" s="45" t="s">
        <v>42</v>
      </c>
      <c r="K29" s="44"/>
    </row>
    <row r="30" spans="2:11" s="1" customFormat="1" ht="14.45" customHeight="1">
      <c r="B30" s="40"/>
      <c r="C30" s="41"/>
      <c r="D30" s="48" t="s">
        <v>43</v>
      </c>
      <c r="E30" s="48" t="s">
        <v>44</v>
      </c>
      <c r="F30" s="131">
        <f>ROUND(SUM(BE78:BE100), 2)</f>
        <v>0</v>
      </c>
      <c r="G30" s="41"/>
      <c r="H30" s="41"/>
      <c r="I30" s="132">
        <v>0.21</v>
      </c>
      <c r="J30" s="131">
        <f>ROUND(ROUND((SUM(BE78:BE100)), 2)*I30, 2)</f>
        <v>0</v>
      </c>
      <c r="K30" s="44"/>
    </row>
    <row r="31" spans="2:11" s="1" customFormat="1" ht="14.45" customHeight="1">
      <c r="B31" s="40"/>
      <c r="C31" s="41"/>
      <c r="D31" s="41"/>
      <c r="E31" s="48" t="s">
        <v>45</v>
      </c>
      <c r="F31" s="131">
        <f>ROUND(SUM(BF78:BF100), 2)</f>
        <v>0</v>
      </c>
      <c r="G31" s="41"/>
      <c r="H31" s="41"/>
      <c r="I31" s="132">
        <v>0.15</v>
      </c>
      <c r="J31" s="131">
        <f>ROUND(ROUND((SUM(BF78:BF100)), 2)*I31, 2)</f>
        <v>0</v>
      </c>
      <c r="K31" s="44"/>
    </row>
    <row r="32" spans="2:11" s="1" customFormat="1" ht="14.45" hidden="1" customHeight="1">
      <c r="B32" s="40"/>
      <c r="C32" s="41"/>
      <c r="D32" s="41"/>
      <c r="E32" s="48" t="s">
        <v>46</v>
      </c>
      <c r="F32" s="131">
        <f>ROUND(SUM(BG78:BG100), 2)</f>
        <v>0</v>
      </c>
      <c r="G32" s="41"/>
      <c r="H32" s="41"/>
      <c r="I32" s="132">
        <v>0.21</v>
      </c>
      <c r="J32" s="131">
        <v>0</v>
      </c>
      <c r="K32" s="44"/>
    </row>
    <row r="33" spans="2:11" s="1" customFormat="1" ht="14.45" hidden="1" customHeight="1">
      <c r="B33" s="40"/>
      <c r="C33" s="41"/>
      <c r="D33" s="41"/>
      <c r="E33" s="48" t="s">
        <v>47</v>
      </c>
      <c r="F33" s="131">
        <f>ROUND(SUM(BH78:BH100), 2)</f>
        <v>0</v>
      </c>
      <c r="G33" s="41"/>
      <c r="H33" s="41"/>
      <c r="I33" s="132">
        <v>0.15</v>
      </c>
      <c r="J33" s="131">
        <v>0</v>
      </c>
      <c r="K33" s="44"/>
    </row>
    <row r="34" spans="2:11" s="1" customFormat="1" ht="14.45" hidden="1" customHeight="1">
      <c r="B34" s="40"/>
      <c r="C34" s="41"/>
      <c r="D34" s="41"/>
      <c r="E34" s="48" t="s">
        <v>48</v>
      </c>
      <c r="F34" s="131">
        <f>ROUND(SUM(BI78:BI100), 2)</f>
        <v>0</v>
      </c>
      <c r="G34" s="41"/>
      <c r="H34" s="41"/>
      <c r="I34" s="132">
        <v>0</v>
      </c>
      <c r="J34" s="131">
        <v>0</v>
      </c>
      <c r="K34" s="44"/>
    </row>
    <row r="35" spans="2:11" s="1" customFormat="1" ht="6.95" customHeight="1">
      <c r="B35" s="40"/>
      <c r="C35" s="41"/>
      <c r="D35" s="41"/>
      <c r="E35" s="41"/>
      <c r="F35" s="41"/>
      <c r="G35" s="41"/>
      <c r="H35" s="41"/>
      <c r="I35" s="118"/>
      <c r="J35" s="41"/>
      <c r="K35" s="44"/>
    </row>
    <row r="36" spans="2:11" s="1" customFormat="1" ht="25.35" customHeight="1">
      <c r="B36" s="40"/>
      <c r="C36" s="133"/>
      <c r="D36" s="134" t="s">
        <v>49</v>
      </c>
      <c r="E36" s="78"/>
      <c r="F36" s="78"/>
      <c r="G36" s="135" t="s">
        <v>50</v>
      </c>
      <c r="H36" s="136" t="s">
        <v>51</v>
      </c>
      <c r="I36" s="137"/>
      <c r="J36" s="138">
        <f>SUM(J27:J34)</f>
        <v>0</v>
      </c>
      <c r="K36" s="139"/>
    </row>
    <row r="37" spans="2:11" s="1" customFormat="1" ht="14.45" customHeight="1">
      <c r="B37" s="55"/>
      <c r="C37" s="56"/>
      <c r="D37" s="56"/>
      <c r="E37" s="56"/>
      <c r="F37" s="56"/>
      <c r="G37" s="56"/>
      <c r="H37" s="56"/>
      <c r="I37" s="140"/>
      <c r="J37" s="56"/>
      <c r="K37" s="57"/>
    </row>
    <row r="41" spans="2:11" s="1" customFormat="1" ht="6.95" customHeight="1">
      <c r="B41" s="141"/>
      <c r="C41" s="142"/>
      <c r="D41" s="142"/>
      <c r="E41" s="142"/>
      <c r="F41" s="142"/>
      <c r="G41" s="142"/>
      <c r="H41" s="142"/>
      <c r="I41" s="143"/>
      <c r="J41" s="142"/>
      <c r="K41" s="144"/>
    </row>
    <row r="42" spans="2:11" s="1" customFormat="1" ht="36.950000000000003" customHeight="1">
      <c r="B42" s="40"/>
      <c r="C42" s="29" t="s">
        <v>152</v>
      </c>
      <c r="D42" s="41"/>
      <c r="E42" s="41"/>
      <c r="F42" s="41"/>
      <c r="G42" s="41"/>
      <c r="H42" s="41"/>
      <c r="I42" s="118"/>
      <c r="J42" s="41"/>
      <c r="K42" s="44"/>
    </row>
    <row r="43" spans="2:11" s="1" customFormat="1" ht="6.95" customHeight="1">
      <c r="B43" s="40"/>
      <c r="C43" s="41"/>
      <c r="D43" s="41"/>
      <c r="E43" s="41"/>
      <c r="F43" s="41"/>
      <c r="G43" s="41"/>
      <c r="H43" s="41"/>
      <c r="I43" s="118"/>
      <c r="J43" s="41"/>
      <c r="K43" s="44"/>
    </row>
    <row r="44" spans="2:11" s="1" customFormat="1" ht="14.45" customHeight="1">
      <c r="B44" s="40"/>
      <c r="C44" s="36" t="s">
        <v>18</v>
      </c>
      <c r="D44" s="41"/>
      <c r="E44" s="41"/>
      <c r="F44" s="41"/>
      <c r="G44" s="41"/>
      <c r="H44" s="41"/>
      <c r="I44" s="118"/>
      <c r="J44" s="41"/>
      <c r="K44" s="44"/>
    </row>
    <row r="45" spans="2:11" s="1" customFormat="1" ht="22.5" customHeight="1">
      <c r="B45" s="40"/>
      <c r="C45" s="41"/>
      <c r="D45" s="41"/>
      <c r="E45" s="384" t="str">
        <f>E7</f>
        <v>Regenerace sídliště 9.května - II. Etapa</v>
      </c>
      <c r="F45" s="385"/>
      <c r="G45" s="385"/>
      <c r="H45" s="385"/>
      <c r="I45" s="118"/>
      <c r="J45" s="41"/>
      <c r="K45" s="44"/>
    </row>
    <row r="46" spans="2:11" s="1" customFormat="1" ht="14.45" customHeight="1">
      <c r="B46" s="40"/>
      <c r="C46" s="36" t="s">
        <v>114</v>
      </c>
      <c r="D46" s="41"/>
      <c r="E46" s="41"/>
      <c r="F46" s="41"/>
      <c r="G46" s="41"/>
      <c r="H46" s="41"/>
      <c r="I46" s="118"/>
      <c r="J46" s="41"/>
      <c r="K46" s="44"/>
    </row>
    <row r="47" spans="2:11" s="1" customFormat="1" ht="23.25" customHeight="1">
      <c r="B47" s="40"/>
      <c r="C47" s="41"/>
      <c r="D47" s="41"/>
      <c r="E47" s="386" t="str">
        <f>E9</f>
        <v>SO 901 - Plochy pro denní rekreaci obyvatel</v>
      </c>
      <c r="F47" s="387"/>
      <c r="G47" s="387"/>
      <c r="H47" s="387"/>
      <c r="I47" s="118"/>
      <c r="J47" s="41"/>
      <c r="K47" s="44"/>
    </row>
    <row r="48" spans="2:11" s="1" customFormat="1" ht="6.95" customHeight="1">
      <c r="B48" s="40"/>
      <c r="C48" s="41"/>
      <c r="D48" s="41"/>
      <c r="E48" s="41"/>
      <c r="F48" s="41"/>
      <c r="G48" s="41"/>
      <c r="H48" s="41"/>
      <c r="I48" s="118"/>
      <c r="J48" s="41"/>
      <c r="K48" s="44"/>
    </row>
    <row r="49" spans="2:47" s="1" customFormat="1" ht="18" customHeight="1">
      <c r="B49" s="40"/>
      <c r="C49" s="36" t="s">
        <v>25</v>
      </c>
      <c r="D49" s="41"/>
      <c r="E49" s="41"/>
      <c r="F49" s="34" t="str">
        <f>F12</f>
        <v xml:space="preserve"> </v>
      </c>
      <c r="G49" s="41"/>
      <c r="H49" s="41"/>
      <c r="I49" s="119" t="s">
        <v>27</v>
      </c>
      <c r="J49" s="120" t="str">
        <f>IF(J12="","",J12)</f>
        <v>13. 1. 2017</v>
      </c>
      <c r="K49" s="44"/>
    </row>
    <row r="50" spans="2:47" s="1" customFormat="1" ht="6.95" customHeight="1">
      <c r="B50" s="40"/>
      <c r="C50" s="41"/>
      <c r="D50" s="41"/>
      <c r="E50" s="41"/>
      <c r="F50" s="41"/>
      <c r="G50" s="41"/>
      <c r="H50" s="41"/>
      <c r="I50" s="118"/>
      <c r="J50" s="41"/>
      <c r="K50" s="44"/>
    </row>
    <row r="51" spans="2:47" s="1" customFormat="1">
      <c r="B51" s="40"/>
      <c r="C51" s="36" t="s">
        <v>31</v>
      </c>
      <c r="D51" s="41"/>
      <c r="E51" s="41"/>
      <c r="F51" s="34" t="str">
        <f>E15</f>
        <v xml:space="preserve"> </v>
      </c>
      <c r="G51" s="41"/>
      <c r="H51" s="41"/>
      <c r="I51" s="119" t="s">
        <v>36</v>
      </c>
      <c r="J51" s="34" t="str">
        <f>E21</f>
        <v xml:space="preserve"> </v>
      </c>
      <c r="K51" s="44"/>
    </row>
    <row r="52" spans="2:47" s="1" customFormat="1" ht="14.45" customHeight="1">
      <c r="B52" s="40"/>
      <c r="C52" s="36" t="s">
        <v>34</v>
      </c>
      <c r="D52" s="41"/>
      <c r="E52" s="41"/>
      <c r="F52" s="34" t="str">
        <f>IF(E18="","",E18)</f>
        <v/>
      </c>
      <c r="G52" s="41"/>
      <c r="H52" s="41"/>
      <c r="I52" s="118"/>
      <c r="J52" s="41"/>
      <c r="K52" s="44"/>
    </row>
    <row r="53" spans="2:47" s="1" customFormat="1" ht="10.35" customHeight="1">
      <c r="B53" s="40"/>
      <c r="C53" s="41"/>
      <c r="D53" s="41"/>
      <c r="E53" s="41"/>
      <c r="F53" s="41"/>
      <c r="G53" s="41"/>
      <c r="H53" s="41"/>
      <c r="I53" s="118"/>
      <c r="J53" s="41"/>
      <c r="K53" s="44"/>
    </row>
    <row r="54" spans="2:47" s="1" customFormat="1" ht="29.25" customHeight="1">
      <c r="B54" s="40"/>
      <c r="C54" s="145" t="s">
        <v>153</v>
      </c>
      <c r="D54" s="133"/>
      <c r="E54" s="133"/>
      <c r="F54" s="133"/>
      <c r="G54" s="133"/>
      <c r="H54" s="133"/>
      <c r="I54" s="146"/>
      <c r="J54" s="147" t="s">
        <v>154</v>
      </c>
      <c r="K54" s="148"/>
    </row>
    <row r="55" spans="2:47" s="1" customFormat="1" ht="10.35" customHeight="1">
      <c r="B55" s="40"/>
      <c r="C55" s="41"/>
      <c r="D55" s="41"/>
      <c r="E55" s="41"/>
      <c r="F55" s="41"/>
      <c r="G55" s="41"/>
      <c r="H55" s="41"/>
      <c r="I55" s="118"/>
      <c r="J55" s="41"/>
      <c r="K55" s="44"/>
    </row>
    <row r="56" spans="2:47" s="1" customFormat="1" ht="29.25" customHeight="1">
      <c r="B56" s="40"/>
      <c r="C56" s="149" t="s">
        <v>155</v>
      </c>
      <c r="D56" s="41"/>
      <c r="E56" s="41"/>
      <c r="F56" s="41"/>
      <c r="G56" s="41"/>
      <c r="H56" s="41"/>
      <c r="I56" s="118"/>
      <c r="J56" s="129">
        <f>J78</f>
        <v>0</v>
      </c>
      <c r="K56" s="44"/>
      <c r="AU56" s="23" t="s">
        <v>156</v>
      </c>
    </row>
    <row r="57" spans="2:47" s="7" customFormat="1" ht="24.95" customHeight="1">
      <c r="B57" s="150"/>
      <c r="C57" s="151"/>
      <c r="D57" s="152" t="s">
        <v>157</v>
      </c>
      <c r="E57" s="153"/>
      <c r="F57" s="153"/>
      <c r="G57" s="153"/>
      <c r="H57" s="153"/>
      <c r="I57" s="154"/>
      <c r="J57" s="155">
        <f>J79</f>
        <v>0</v>
      </c>
      <c r="K57" s="156"/>
    </row>
    <row r="58" spans="2:47" s="8" customFormat="1" ht="19.899999999999999" customHeight="1">
      <c r="B58" s="157"/>
      <c r="C58" s="158"/>
      <c r="D58" s="159" t="s">
        <v>162</v>
      </c>
      <c r="E58" s="160"/>
      <c r="F58" s="160"/>
      <c r="G58" s="160"/>
      <c r="H58" s="160"/>
      <c r="I58" s="161"/>
      <c r="J58" s="162">
        <f>J80</f>
        <v>0</v>
      </c>
      <c r="K58" s="163"/>
    </row>
    <row r="59" spans="2:47" s="1" customFormat="1" ht="21.75" customHeight="1">
      <c r="B59" s="40"/>
      <c r="C59" s="41"/>
      <c r="D59" s="41"/>
      <c r="E59" s="41"/>
      <c r="F59" s="41"/>
      <c r="G59" s="41"/>
      <c r="H59" s="41"/>
      <c r="I59" s="118"/>
      <c r="J59" s="41"/>
      <c r="K59" s="44"/>
    </row>
    <row r="60" spans="2:47" s="1" customFormat="1" ht="6.95" customHeight="1">
      <c r="B60" s="55"/>
      <c r="C60" s="56"/>
      <c r="D60" s="56"/>
      <c r="E60" s="56"/>
      <c r="F60" s="56"/>
      <c r="G60" s="56"/>
      <c r="H60" s="56"/>
      <c r="I60" s="140"/>
      <c r="J60" s="56"/>
      <c r="K60" s="57"/>
    </row>
    <row r="64" spans="2:47" s="1" customFormat="1" ht="6.95" customHeight="1">
      <c r="B64" s="58"/>
      <c r="C64" s="59"/>
      <c r="D64" s="59"/>
      <c r="E64" s="59"/>
      <c r="F64" s="59"/>
      <c r="G64" s="59"/>
      <c r="H64" s="59"/>
      <c r="I64" s="143"/>
      <c r="J64" s="59"/>
      <c r="K64" s="59"/>
      <c r="L64" s="60"/>
    </row>
    <row r="65" spans="2:63" s="1" customFormat="1" ht="36.950000000000003" customHeight="1">
      <c r="B65" s="40"/>
      <c r="C65" s="61" t="s">
        <v>164</v>
      </c>
      <c r="D65" s="62"/>
      <c r="E65" s="62"/>
      <c r="F65" s="62"/>
      <c r="G65" s="62"/>
      <c r="H65" s="62"/>
      <c r="I65" s="164"/>
      <c r="J65" s="62"/>
      <c r="K65" s="62"/>
      <c r="L65" s="60"/>
    </row>
    <row r="66" spans="2:63" s="1" customFormat="1" ht="6.95" customHeight="1">
      <c r="B66" s="40"/>
      <c r="C66" s="62"/>
      <c r="D66" s="62"/>
      <c r="E66" s="62"/>
      <c r="F66" s="62"/>
      <c r="G66" s="62"/>
      <c r="H66" s="62"/>
      <c r="I66" s="164"/>
      <c r="J66" s="62"/>
      <c r="K66" s="62"/>
      <c r="L66" s="60"/>
    </row>
    <row r="67" spans="2:63" s="1" customFormat="1" ht="14.45" customHeight="1">
      <c r="B67" s="40"/>
      <c r="C67" s="64" t="s">
        <v>18</v>
      </c>
      <c r="D67" s="62"/>
      <c r="E67" s="62"/>
      <c r="F67" s="62"/>
      <c r="G67" s="62"/>
      <c r="H67" s="62"/>
      <c r="I67" s="164"/>
      <c r="J67" s="62"/>
      <c r="K67" s="62"/>
      <c r="L67" s="60"/>
    </row>
    <row r="68" spans="2:63" s="1" customFormat="1" ht="22.5" customHeight="1">
      <c r="B68" s="40"/>
      <c r="C68" s="62"/>
      <c r="D68" s="62"/>
      <c r="E68" s="388" t="str">
        <f>E7</f>
        <v>Regenerace sídliště 9.května - II. Etapa</v>
      </c>
      <c r="F68" s="389"/>
      <c r="G68" s="389"/>
      <c r="H68" s="389"/>
      <c r="I68" s="164"/>
      <c r="J68" s="62"/>
      <c r="K68" s="62"/>
      <c r="L68" s="60"/>
    </row>
    <row r="69" spans="2:63" s="1" customFormat="1" ht="14.45" customHeight="1">
      <c r="B69" s="40"/>
      <c r="C69" s="64" t="s">
        <v>114</v>
      </c>
      <c r="D69" s="62"/>
      <c r="E69" s="62"/>
      <c r="F69" s="62"/>
      <c r="G69" s="62"/>
      <c r="H69" s="62"/>
      <c r="I69" s="164"/>
      <c r="J69" s="62"/>
      <c r="K69" s="62"/>
      <c r="L69" s="60"/>
    </row>
    <row r="70" spans="2:63" s="1" customFormat="1" ht="23.25" customHeight="1">
      <c r="B70" s="40"/>
      <c r="C70" s="62"/>
      <c r="D70" s="62"/>
      <c r="E70" s="364" t="str">
        <f>E9</f>
        <v>SO 901 - Plochy pro denní rekreaci obyvatel</v>
      </c>
      <c r="F70" s="390"/>
      <c r="G70" s="390"/>
      <c r="H70" s="390"/>
      <c r="I70" s="164"/>
      <c r="J70" s="62"/>
      <c r="K70" s="62"/>
      <c r="L70" s="60"/>
    </row>
    <row r="71" spans="2:63" s="1" customFormat="1" ht="6.95" customHeight="1">
      <c r="B71" s="40"/>
      <c r="C71" s="62"/>
      <c r="D71" s="62"/>
      <c r="E71" s="62"/>
      <c r="F71" s="62"/>
      <c r="G71" s="62"/>
      <c r="H71" s="62"/>
      <c r="I71" s="164"/>
      <c r="J71" s="62"/>
      <c r="K71" s="62"/>
      <c r="L71" s="60"/>
    </row>
    <row r="72" spans="2:63" s="1" customFormat="1" ht="18" customHeight="1">
      <c r="B72" s="40"/>
      <c r="C72" s="64" t="s">
        <v>25</v>
      </c>
      <c r="D72" s="62"/>
      <c r="E72" s="62"/>
      <c r="F72" s="165" t="str">
        <f>F12</f>
        <v xml:space="preserve"> </v>
      </c>
      <c r="G72" s="62"/>
      <c r="H72" s="62"/>
      <c r="I72" s="166" t="s">
        <v>27</v>
      </c>
      <c r="J72" s="72" t="str">
        <f>IF(J12="","",J12)</f>
        <v>13. 1. 2017</v>
      </c>
      <c r="K72" s="62"/>
      <c r="L72" s="60"/>
    </row>
    <row r="73" spans="2:63" s="1" customFormat="1" ht="6.95" customHeight="1">
      <c r="B73" s="40"/>
      <c r="C73" s="62"/>
      <c r="D73" s="62"/>
      <c r="E73" s="62"/>
      <c r="F73" s="62"/>
      <c r="G73" s="62"/>
      <c r="H73" s="62"/>
      <c r="I73" s="164"/>
      <c r="J73" s="62"/>
      <c r="K73" s="62"/>
      <c r="L73" s="60"/>
    </row>
    <row r="74" spans="2:63" s="1" customFormat="1">
      <c r="B74" s="40"/>
      <c r="C74" s="64" t="s">
        <v>31</v>
      </c>
      <c r="D74" s="62"/>
      <c r="E74" s="62"/>
      <c r="F74" s="165" t="str">
        <f>E15</f>
        <v xml:space="preserve"> </v>
      </c>
      <c r="G74" s="62"/>
      <c r="H74" s="62"/>
      <c r="I74" s="166" t="s">
        <v>36</v>
      </c>
      <c r="J74" s="165" t="str">
        <f>E21</f>
        <v xml:space="preserve"> </v>
      </c>
      <c r="K74" s="62"/>
      <c r="L74" s="60"/>
    </row>
    <row r="75" spans="2:63" s="1" customFormat="1" ht="14.45" customHeight="1">
      <c r="B75" s="40"/>
      <c r="C75" s="64" t="s">
        <v>34</v>
      </c>
      <c r="D75" s="62"/>
      <c r="E75" s="62"/>
      <c r="F75" s="165" t="str">
        <f>IF(E18="","",E18)</f>
        <v/>
      </c>
      <c r="G75" s="62"/>
      <c r="H75" s="62"/>
      <c r="I75" s="164"/>
      <c r="J75" s="62"/>
      <c r="K75" s="62"/>
      <c r="L75" s="60"/>
    </row>
    <row r="76" spans="2:63" s="1" customFormat="1" ht="10.35" customHeight="1">
      <c r="B76" s="40"/>
      <c r="C76" s="62"/>
      <c r="D76" s="62"/>
      <c r="E76" s="62"/>
      <c r="F76" s="62"/>
      <c r="G76" s="62"/>
      <c r="H76" s="62"/>
      <c r="I76" s="164"/>
      <c r="J76" s="62"/>
      <c r="K76" s="62"/>
      <c r="L76" s="60"/>
    </row>
    <row r="77" spans="2:63" s="9" customFormat="1" ht="29.25" customHeight="1">
      <c r="B77" s="167"/>
      <c r="C77" s="168" t="s">
        <v>165</v>
      </c>
      <c r="D77" s="169" t="s">
        <v>58</v>
      </c>
      <c r="E77" s="169" t="s">
        <v>54</v>
      </c>
      <c r="F77" s="169" t="s">
        <v>166</v>
      </c>
      <c r="G77" s="169" t="s">
        <v>167</v>
      </c>
      <c r="H77" s="169" t="s">
        <v>168</v>
      </c>
      <c r="I77" s="170" t="s">
        <v>169</v>
      </c>
      <c r="J77" s="169" t="s">
        <v>154</v>
      </c>
      <c r="K77" s="171" t="s">
        <v>170</v>
      </c>
      <c r="L77" s="172"/>
      <c r="M77" s="80" t="s">
        <v>171</v>
      </c>
      <c r="N77" s="81" t="s">
        <v>43</v>
      </c>
      <c r="O77" s="81" t="s">
        <v>172</v>
      </c>
      <c r="P77" s="81" t="s">
        <v>173</v>
      </c>
      <c r="Q77" s="81" t="s">
        <v>174</v>
      </c>
      <c r="R77" s="81" t="s">
        <v>175</v>
      </c>
      <c r="S77" s="81" t="s">
        <v>176</v>
      </c>
      <c r="T77" s="82" t="s">
        <v>177</v>
      </c>
    </row>
    <row r="78" spans="2:63" s="1" customFormat="1" ht="29.25" customHeight="1">
      <c r="B78" s="40"/>
      <c r="C78" s="86" t="s">
        <v>155</v>
      </c>
      <c r="D78" s="62"/>
      <c r="E78" s="62"/>
      <c r="F78" s="62"/>
      <c r="G78" s="62"/>
      <c r="H78" s="62"/>
      <c r="I78" s="164"/>
      <c r="J78" s="173">
        <f>BK78</f>
        <v>0</v>
      </c>
      <c r="K78" s="62"/>
      <c r="L78" s="60"/>
      <c r="M78" s="83"/>
      <c r="N78" s="84"/>
      <c r="O78" s="84"/>
      <c r="P78" s="174">
        <f>P79</f>
        <v>0</v>
      </c>
      <c r="Q78" s="84"/>
      <c r="R78" s="174">
        <f>R79</f>
        <v>12.749739999999999</v>
      </c>
      <c r="S78" s="84"/>
      <c r="T78" s="175">
        <f>T79</f>
        <v>0</v>
      </c>
      <c r="AT78" s="23" t="s">
        <v>72</v>
      </c>
      <c r="AU78" s="23" t="s">
        <v>156</v>
      </c>
      <c r="BK78" s="176">
        <f>BK79</f>
        <v>0</v>
      </c>
    </row>
    <row r="79" spans="2:63" s="10" customFormat="1" ht="37.35" customHeight="1">
      <c r="B79" s="177"/>
      <c r="C79" s="178"/>
      <c r="D79" s="179" t="s">
        <v>72</v>
      </c>
      <c r="E79" s="180" t="s">
        <v>178</v>
      </c>
      <c r="F79" s="180" t="s">
        <v>179</v>
      </c>
      <c r="G79" s="178"/>
      <c r="H79" s="178"/>
      <c r="I79" s="181"/>
      <c r="J79" s="182">
        <f>BK79</f>
        <v>0</v>
      </c>
      <c r="K79" s="178"/>
      <c r="L79" s="183"/>
      <c r="M79" s="184"/>
      <c r="N79" s="185"/>
      <c r="O79" s="185"/>
      <c r="P79" s="186">
        <f>P80</f>
        <v>0</v>
      </c>
      <c r="Q79" s="185"/>
      <c r="R79" s="186">
        <f>R80</f>
        <v>12.749739999999999</v>
      </c>
      <c r="S79" s="185"/>
      <c r="T79" s="187">
        <f>T80</f>
        <v>0</v>
      </c>
      <c r="AR79" s="188" t="s">
        <v>24</v>
      </c>
      <c r="AT79" s="189" t="s">
        <v>72</v>
      </c>
      <c r="AU79" s="189" t="s">
        <v>73</v>
      </c>
      <c r="AY79" s="188" t="s">
        <v>180</v>
      </c>
      <c r="BK79" s="190">
        <f>BK80</f>
        <v>0</v>
      </c>
    </row>
    <row r="80" spans="2:63" s="10" customFormat="1" ht="19.899999999999999" customHeight="1">
      <c r="B80" s="177"/>
      <c r="C80" s="178"/>
      <c r="D80" s="191" t="s">
        <v>72</v>
      </c>
      <c r="E80" s="192" t="s">
        <v>265</v>
      </c>
      <c r="F80" s="192" t="s">
        <v>584</v>
      </c>
      <c r="G80" s="178"/>
      <c r="H80" s="178"/>
      <c r="I80" s="181"/>
      <c r="J80" s="193">
        <f>BK80</f>
        <v>0</v>
      </c>
      <c r="K80" s="178"/>
      <c r="L80" s="183"/>
      <c r="M80" s="184"/>
      <c r="N80" s="185"/>
      <c r="O80" s="185"/>
      <c r="P80" s="186">
        <f>SUM(P81:P100)</f>
        <v>0</v>
      </c>
      <c r="Q80" s="185"/>
      <c r="R80" s="186">
        <f>SUM(R81:R100)</f>
        <v>12.749739999999999</v>
      </c>
      <c r="S80" s="185"/>
      <c r="T80" s="187">
        <f>SUM(T81:T100)</f>
        <v>0</v>
      </c>
      <c r="AR80" s="188" t="s">
        <v>24</v>
      </c>
      <c r="AT80" s="189" t="s">
        <v>72</v>
      </c>
      <c r="AU80" s="189" t="s">
        <v>24</v>
      </c>
      <c r="AY80" s="188" t="s">
        <v>180</v>
      </c>
      <c r="BK80" s="190">
        <f>SUM(BK81:BK100)</f>
        <v>0</v>
      </c>
    </row>
    <row r="81" spans="2:65" s="1" customFormat="1" ht="324.75" customHeight="1">
      <c r="B81" s="40"/>
      <c r="C81" s="194" t="s">
        <v>24</v>
      </c>
      <c r="D81" s="194" t="s">
        <v>182</v>
      </c>
      <c r="E81" s="195" t="s">
        <v>853</v>
      </c>
      <c r="F81" s="196" t="s">
        <v>854</v>
      </c>
      <c r="G81" s="197" t="s">
        <v>554</v>
      </c>
      <c r="H81" s="198">
        <v>9</v>
      </c>
      <c r="I81" s="199"/>
      <c r="J81" s="200">
        <f>ROUND(I81*H81,2)</f>
        <v>0</v>
      </c>
      <c r="K81" s="196" t="s">
        <v>782</v>
      </c>
      <c r="L81" s="60"/>
      <c r="M81" s="201" t="s">
        <v>22</v>
      </c>
      <c r="N81" s="202" t="s">
        <v>44</v>
      </c>
      <c r="O81" s="41"/>
      <c r="P81" s="203">
        <f>O81*H81</f>
        <v>0</v>
      </c>
      <c r="Q81" s="203">
        <v>7.2870000000000004E-2</v>
      </c>
      <c r="R81" s="203">
        <f>Q81*H81</f>
        <v>0.65583000000000002</v>
      </c>
      <c r="S81" s="203">
        <v>0</v>
      </c>
      <c r="T81" s="204">
        <f>S81*H81</f>
        <v>0</v>
      </c>
      <c r="AR81" s="23" t="s">
        <v>186</v>
      </c>
      <c r="AT81" s="23" t="s">
        <v>182</v>
      </c>
      <c r="AU81" s="23" t="s">
        <v>82</v>
      </c>
      <c r="AY81" s="23" t="s">
        <v>180</v>
      </c>
      <c r="BE81" s="205">
        <f>IF(N81="základní",J81,0)</f>
        <v>0</v>
      </c>
      <c r="BF81" s="205">
        <f>IF(N81="snížená",J81,0)</f>
        <v>0</v>
      </c>
      <c r="BG81" s="205">
        <f>IF(N81="zákl. přenesená",J81,0)</f>
        <v>0</v>
      </c>
      <c r="BH81" s="205">
        <f>IF(N81="sníž. přenesená",J81,0)</f>
        <v>0</v>
      </c>
      <c r="BI81" s="205">
        <f>IF(N81="nulová",J81,0)</f>
        <v>0</v>
      </c>
      <c r="BJ81" s="23" t="s">
        <v>24</v>
      </c>
      <c r="BK81" s="205">
        <f>ROUND(I81*H81,2)</f>
        <v>0</v>
      </c>
      <c r="BL81" s="23" t="s">
        <v>186</v>
      </c>
      <c r="BM81" s="23" t="s">
        <v>855</v>
      </c>
    </row>
    <row r="82" spans="2:65" s="1" customFormat="1" ht="54">
      <c r="B82" s="40"/>
      <c r="C82" s="62"/>
      <c r="D82" s="206" t="s">
        <v>188</v>
      </c>
      <c r="E82" s="62"/>
      <c r="F82" s="207" t="s">
        <v>856</v>
      </c>
      <c r="G82" s="62"/>
      <c r="H82" s="62"/>
      <c r="I82" s="164"/>
      <c r="J82" s="62"/>
      <c r="K82" s="62"/>
      <c r="L82" s="60"/>
      <c r="M82" s="208"/>
      <c r="N82" s="41"/>
      <c r="O82" s="41"/>
      <c r="P82" s="41"/>
      <c r="Q82" s="41"/>
      <c r="R82" s="41"/>
      <c r="S82" s="41"/>
      <c r="T82" s="77"/>
      <c r="AT82" s="23" t="s">
        <v>188</v>
      </c>
      <c r="AU82" s="23" t="s">
        <v>82</v>
      </c>
    </row>
    <row r="83" spans="2:65" s="11" customFormat="1" ht="27">
      <c r="B83" s="209"/>
      <c r="C83" s="210"/>
      <c r="D83" s="206" t="s">
        <v>190</v>
      </c>
      <c r="E83" s="211" t="s">
        <v>22</v>
      </c>
      <c r="F83" s="212" t="s">
        <v>857</v>
      </c>
      <c r="G83" s="210"/>
      <c r="H83" s="213" t="s">
        <v>22</v>
      </c>
      <c r="I83" s="214"/>
      <c r="J83" s="210"/>
      <c r="K83" s="210"/>
      <c r="L83" s="215"/>
      <c r="M83" s="216"/>
      <c r="N83" s="217"/>
      <c r="O83" s="217"/>
      <c r="P83" s="217"/>
      <c r="Q83" s="217"/>
      <c r="R83" s="217"/>
      <c r="S83" s="217"/>
      <c r="T83" s="218"/>
      <c r="AT83" s="219" t="s">
        <v>190</v>
      </c>
      <c r="AU83" s="219" t="s">
        <v>82</v>
      </c>
      <c r="AV83" s="11" t="s">
        <v>24</v>
      </c>
      <c r="AW83" s="11" t="s">
        <v>37</v>
      </c>
      <c r="AX83" s="11" t="s">
        <v>73</v>
      </c>
      <c r="AY83" s="219" t="s">
        <v>180</v>
      </c>
    </row>
    <row r="84" spans="2:65" s="11" customFormat="1" ht="13.5">
      <c r="B84" s="209"/>
      <c r="C84" s="210"/>
      <c r="D84" s="206" t="s">
        <v>190</v>
      </c>
      <c r="E84" s="211" t="s">
        <v>22</v>
      </c>
      <c r="F84" s="212" t="s">
        <v>858</v>
      </c>
      <c r="G84" s="210"/>
      <c r="H84" s="213" t="s">
        <v>22</v>
      </c>
      <c r="I84" s="214"/>
      <c r="J84" s="210"/>
      <c r="K84" s="210"/>
      <c r="L84" s="215"/>
      <c r="M84" s="216"/>
      <c r="N84" s="217"/>
      <c r="O84" s="217"/>
      <c r="P84" s="217"/>
      <c r="Q84" s="217"/>
      <c r="R84" s="217"/>
      <c r="S84" s="217"/>
      <c r="T84" s="218"/>
      <c r="AT84" s="219" t="s">
        <v>190</v>
      </c>
      <c r="AU84" s="219" t="s">
        <v>82</v>
      </c>
      <c r="AV84" s="11" t="s">
        <v>24</v>
      </c>
      <c r="AW84" s="11" t="s">
        <v>37</v>
      </c>
      <c r="AX84" s="11" t="s">
        <v>73</v>
      </c>
      <c r="AY84" s="219" t="s">
        <v>180</v>
      </c>
    </row>
    <row r="85" spans="2:65" s="12" customFormat="1" ht="13.5">
      <c r="B85" s="220"/>
      <c r="C85" s="221"/>
      <c r="D85" s="206" t="s">
        <v>190</v>
      </c>
      <c r="E85" s="222" t="s">
        <v>22</v>
      </c>
      <c r="F85" s="223" t="s">
        <v>265</v>
      </c>
      <c r="G85" s="221"/>
      <c r="H85" s="224">
        <v>9</v>
      </c>
      <c r="I85" s="225"/>
      <c r="J85" s="221"/>
      <c r="K85" s="221"/>
      <c r="L85" s="226"/>
      <c r="M85" s="227"/>
      <c r="N85" s="228"/>
      <c r="O85" s="228"/>
      <c r="P85" s="228"/>
      <c r="Q85" s="228"/>
      <c r="R85" s="228"/>
      <c r="S85" s="228"/>
      <c r="T85" s="229"/>
      <c r="AT85" s="230" t="s">
        <v>190</v>
      </c>
      <c r="AU85" s="230" t="s">
        <v>82</v>
      </c>
      <c r="AV85" s="12" t="s">
        <v>82</v>
      </c>
      <c r="AW85" s="12" t="s">
        <v>37</v>
      </c>
      <c r="AX85" s="12" t="s">
        <v>73</v>
      </c>
      <c r="AY85" s="230" t="s">
        <v>180</v>
      </c>
    </row>
    <row r="86" spans="2:65" s="13" customFormat="1" ht="13.5">
      <c r="B86" s="231"/>
      <c r="C86" s="232"/>
      <c r="D86" s="233" t="s">
        <v>190</v>
      </c>
      <c r="E86" s="234" t="s">
        <v>22</v>
      </c>
      <c r="F86" s="235" t="s">
        <v>195</v>
      </c>
      <c r="G86" s="232"/>
      <c r="H86" s="236">
        <v>9</v>
      </c>
      <c r="I86" s="237"/>
      <c r="J86" s="232"/>
      <c r="K86" s="232"/>
      <c r="L86" s="238"/>
      <c r="M86" s="239"/>
      <c r="N86" s="240"/>
      <c r="O86" s="240"/>
      <c r="P86" s="240"/>
      <c r="Q86" s="240"/>
      <c r="R86" s="240"/>
      <c r="S86" s="240"/>
      <c r="T86" s="241"/>
      <c r="AT86" s="242" t="s">
        <v>190</v>
      </c>
      <c r="AU86" s="242" t="s">
        <v>82</v>
      </c>
      <c r="AV86" s="13" t="s">
        <v>186</v>
      </c>
      <c r="AW86" s="13" t="s">
        <v>37</v>
      </c>
      <c r="AX86" s="13" t="s">
        <v>24</v>
      </c>
      <c r="AY86" s="242" t="s">
        <v>180</v>
      </c>
    </row>
    <row r="87" spans="2:65" s="1" customFormat="1" ht="22.5" customHeight="1">
      <c r="B87" s="40"/>
      <c r="C87" s="249" t="s">
        <v>82</v>
      </c>
      <c r="D87" s="249" t="s">
        <v>317</v>
      </c>
      <c r="E87" s="250" t="s">
        <v>859</v>
      </c>
      <c r="F87" s="251" t="s">
        <v>860</v>
      </c>
      <c r="G87" s="252" t="s">
        <v>554</v>
      </c>
      <c r="H87" s="253">
        <v>9</v>
      </c>
      <c r="I87" s="254"/>
      <c r="J87" s="255">
        <f>ROUND(I87*H87,2)</f>
        <v>0</v>
      </c>
      <c r="K87" s="251" t="s">
        <v>22</v>
      </c>
      <c r="L87" s="256"/>
      <c r="M87" s="257" t="s">
        <v>22</v>
      </c>
      <c r="N87" s="258" t="s">
        <v>44</v>
      </c>
      <c r="O87" s="41"/>
      <c r="P87" s="203">
        <f>O87*H87</f>
        <v>0</v>
      </c>
      <c r="Q87" s="203">
        <v>7.2870000000000004E-2</v>
      </c>
      <c r="R87" s="203">
        <f>Q87*H87</f>
        <v>0.65583000000000002</v>
      </c>
      <c r="S87" s="203">
        <v>0</v>
      </c>
      <c r="T87" s="204">
        <f>S87*H87</f>
        <v>0</v>
      </c>
      <c r="AR87" s="23" t="s">
        <v>260</v>
      </c>
      <c r="AT87" s="23" t="s">
        <v>317</v>
      </c>
      <c r="AU87" s="23" t="s">
        <v>82</v>
      </c>
      <c r="AY87" s="23" t="s">
        <v>180</v>
      </c>
      <c r="BE87" s="205">
        <f>IF(N87="základní",J87,0)</f>
        <v>0</v>
      </c>
      <c r="BF87" s="205">
        <f>IF(N87="snížená",J87,0)</f>
        <v>0</v>
      </c>
      <c r="BG87" s="205">
        <f>IF(N87="zákl. přenesená",J87,0)</f>
        <v>0</v>
      </c>
      <c r="BH87" s="205">
        <f>IF(N87="sníž. přenesená",J87,0)</f>
        <v>0</v>
      </c>
      <c r="BI87" s="205">
        <f>IF(N87="nulová",J87,0)</f>
        <v>0</v>
      </c>
      <c r="BJ87" s="23" t="s">
        <v>24</v>
      </c>
      <c r="BK87" s="205">
        <f>ROUND(I87*H87,2)</f>
        <v>0</v>
      </c>
      <c r="BL87" s="23" t="s">
        <v>186</v>
      </c>
      <c r="BM87" s="23" t="s">
        <v>861</v>
      </c>
    </row>
    <row r="88" spans="2:65" s="1" customFormat="1" ht="408" customHeight="1">
      <c r="B88" s="40"/>
      <c r="C88" s="194" t="s">
        <v>201</v>
      </c>
      <c r="D88" s="194" t="s">
        <v>182</v>
      </c>
      <c r="E88" s="195" t="s">
        <v>862</v>
      </c>
      <c r="F88" s="267" t="s">
        <v>863</v>
      </c>
      <c r="G88" s="197" t="s">
        <v>554</v>
      </c>
      <c r="H88" s="198">
        <v>16</v>
      </c>
      <c r="I88" s="199"/>
      <c r="J88" s="200">
        <f>ROUND(I88*H88,2)</f>
        <v>0</v>
      </c>
      <c r="K88" s="196" t="s">
        <v>782</v>
      </c>
      <c r="L88" s="60"/>
      <c r="M88" s="201" t="s">
        <v>22</v>
      </c>
      <c r="N88" s="202" t="s">
        <v>44</v>
      </c>
      <c r="O88" s="41"/>
      <c r="P88" s="203">
        <f>O88*H88</f>
        <v>0</v>
      </c>
      <c r="Q88" s="203">
        <v>0.35743999999999998</v>
      </c>
      <c r="R88" s="203">
        <f>Q88*H88</f>
        <v>5.7190399999999997</v>
      </c>
      <c r="S88" s="203">
        <v>0</v>
      </c>
      <c r="T88" s="204">
        <f>S88*H88</f>
        <v>0</v>
      </c>
      <c r="AR88" s="23" t="s">
        <v>186</v>
      </c>
      <c r="AT88" s="23" t="s">
        <v>182</v>
      </c>
      <c r="AU88" s="23" t="s">
        <v>82</v>
      </c>
      <c r="AY88" s="23" t="s">
        <v>180</v>
      </c>
      <c r="BE88" s="205">
        <f>IF(N88="základní",J88,0)</f>
        <v>0</v>
      </c>
      <c r="BF88" s="205">
        <f>IF(N88="snížená",J88,0)</f>
        <v>0</v>
      </c>
      <c r="BG88" s="205">
        <f>IF(N88="zákl. přenesená",J88,0)</f>
        <v>0</v>
      </c>
      <c r="BH88" s="205">
        <f>IF(N88="sníž. přenesená",J88,0)</f>
        <v>0</v>
      </c>
      <c r="BI88" s="205">
        <f>IF(N88="nulová",J88,0)</f>
        <v>0</v>
      </c>
      <c r="BJ88" s="23" t="s">
        <v>24</v>
      </c>
      <c r="BK88" s="205">
        <f>ROUND(I88*H88,2)</f>
        <v>0</v>
      </c>
      <c r="BL88" s="23" t="s">
        <v>186</v>
      </c>
      <c r="BM88" s="23" t="s">
        <v>864</v>
      </c>
    </row>
    <row r="89" spans="2:65" s="1" customFormat="1" ht="81">
      <c r="B89" s="40"/>
      <c r="C89" s="62"/>
      <c r="D89" s="206" t="s">
        <v>188</v>
      </c>
      <c r="E89" s="62"/>
      <c r="F89" s="207" t="s">
        <v>865</v>
      </c>
      <c r="G89" s="62"/>
      <c r="H89" s="62"/>
      <c r="I89" s="164"/>
      <c r="J89" s="62"/>
      <c r="K89" s="62"/>
      <c r="L89" s="60"/>
      <c r="M89" s="208"/>
      <c r="N89" s="41"/>
      <c r="O89" s="41"/>
      <c r="P89" s="41"/>
      <c r="Q89" s="41"/>
      <c r="R89" s="41"/>
      <c r="S89" s="41"/>
      <c r="T89" s="77"/>
      <c r="AT89" s="23" t="s">
        <v>188</v>
      </c>
      <c r="AU89" s="23" t="s">
        <v>82</v>
      </c>
    </row>
    <row r="90" spans="2:65" s="11" customFormat="1" ht="27">
      <c r="B90" s="209"/>
      <c r="C90" s="210"/>
      <c r="D90" s="206" t="s">
        <v>190</v>
      </c>
      <c r="E90" s="211" t="s">
        <v>22</v>
      </c>
      <c r="F90" s="212" t="s">
        <v>866</v>
      </c>
      <c r="G90" s="210"/>
      <c r="H90" s="213" t="s">
        <v>22</v>
      </c>
      <c r="I90" s="214"/>
      <c r="J90" s="210"/>
      <c r="K90" s="210"/>
      <c r="L90" s="215"/>
      <c r="M90" s="216"/>
      <c r="N90" s="217"/>
      <c r="O90" s="217"/>
      <c r="P90" s="217"/>
      <c r="Q90" s="217"/>
      <c r="R90" s="217"/>
      <c r="S90" s="217"/>
      <c r="T90" s="218"/>
      <c r="AT90" s="219" t="s">
        <v>190</v>
      </c>
      <c r="AU90" s="219" t="s">
        <v>82</v>
      </c>
      <c r="AV90" s="11" t="s">
        <v>24</v>
      </c>
      <c r="AW90" s="11" t="s">
        <v>37</v>
      </c>
      <c r="AX90" s="11" t="s">
        <v>73</v>
      </c>
      <c r="AY90" s="219" t="s">
        <v>180</v>
      </c>
    </row>
    <row r="91" spans="2:65" s="11" customFormat="1" ht="13.5">
      <c r="B91" s="209"/>
      <c r="C91" s="210"/>
      <c r="D91" s="206" t="s">
        <v>190</v>
      </c>
      <c r="E91" s="211" t="s">
        <v>22</v>
      </c>
      <c r="F91" s="212" t="s">
        <v>867</v>
      </c>
      <c r="G91" s="210"/>
      <c r="H91" s="213" t="s">
        <v>22</v>
      </c>
      <c r="I91" s="214"/>
      <c r="J91" s="210"/>
      <c r="K91" s="210"/>
      <c r="L91" s="215"/>
      <c r="M91" s="216"/>
      <c r="N91" s="217"/>
      <c r="O91" s="217"/>
      <c r="P91" s="217"/>
      <c r="Q91" s="217"/>
      <c r="R91" s="217"/>
      <c r="S91" s="217"/>
      <c r="T91" s="218"/>
      <c r="AT91" s="219" t="s">
        <v>190</v>
      </c>
      <c r="AU91" s="219" t="s">
        <v>82</v>
      </c>
      <c r="AV91" s="11" t="s">
        <v>24</v>
      </c>
      <c r="AW91" s="11" t="s">
        <v>37</v>
      </c>
      <c r="AX91" s="11" t="s">
        <v>73</v>
      </c>
      <c r="AY91" s="219" t="s">
        <v>180</v>
      </c>
    </row>
    <row r="92" spans="2:65" s="12" customFormat="1" ht="13.5">
      <c r="B92" s="220"/>
      <c r="C92" s="221"/>
      <c r="D92" s="233" t="s">
        <v>190</v>
      </c>
      <c r="E92" s="243" t="s">
        <v>22</v>
      </c>
      <c r="F92" s="244" t="s">
        <v>311</v>
      </c>
      <c r="G92" s="221"/>
      <c r="H92" s="245">
        <v>16</v>
      </c>
      <c r="I92" s="225"/>
      <c r="J92" s="221"/>
      <c r="K92" s="221"/>
      <c r="L92" s="226"/>
      <c r="M92" s="227"/>
      <c r="N92" s="228"/>
      <c r="O92" s="228"/>
      <c r="P92" s="228"/>
      <c r="Q92" s="228"/>
      <c r="R92" s="228"/>
      <c r="S92" s="228"/>
      <c r="T92" s="229"/>
      <c r="AT92" s="230" t="s">
        <v>190</v>
      </c>
      <c r="AU92" s="230" t="s">
        <v>82</v>
      </c>
      <c r="AV92" s="12" t="s">
        <v>82</v>
      </c>
      <c r="AW92" s="12" t="s">
        <v>37</v>
      </c>
      <c r="AX92" s="12" t="s">
        <v>24</v>
      </c>
      <c r="AY92" s="230" t="s">
        <v>180</v>
      </c>
    </row>
    <row r="93" spans="2:65" s="1" customFormat="1" ht="22.5" customHeight="1">
      <c r="B93" s="40"/>
      <c r="C93" s="249" t="s">
        <v>186</v>
      </c>
      <c r="D93" s="249" t="s">
        <v>317</v>
      </c>
      <c r="E93" s="250" t="s">
        <v>868</v>
      </c>
      <c r="F93" s="251" t="s">
        <v>869</v>
      </c>
      <c r="G93" s="252" t="s">
        <v>554</v>
      </c>
      <c r="H93" s="253">
        <v>16</v>
      </c>
      <c r="I93" s="254"/>
      <c r="J93" s="255">
        <f>ROUND(I93*H93,2)</f>
        <v>0</v>
      </c>
      <c r="K93" s="251" t="s">
        <v>22</v>
      </c>
      <c r="L93" s="256"/>
      <c r="M93" s="257" t="s">
        <v>22</v>
      </c>
      <c r="N93" s="258" t="s">
        <v>44</v>
      </c>
      <c r="O93" s="41"/>
      <c r="P93" s="203">
        <f>O93*H93</f>
        <v>0</v>
      </c>
      <c r="Q93" s="203">
        <v>0.35743999999999998</v>
      </c>
      <c r="R93" s="203">
        <f>Q93*H93</f>
        <v>5.7190399999999997</v>
      </c>
      <c r="S93" s="203">
        <v>0</v>
      </c>
      <c r="T93" s="204">
        <f>S93*H93</f>
        <v>0</v>
      </c>
      <c r="AR93" s="23" t="s">
        <v>260</v>
      </c>
      <c r="AT93" s="23" t="s">
        <v>317</v>
      </c>
      <c r="AU93" s="23" t="s">
        <v>82</v>
      </c>
      <c r="AY93" s="23" t="s">
        <v>180</v>
      </c>
      <c r="BE93" s="205">
        <f>IF(N93="základní",J93,0)</f>
        <v>0</v>
      </c>
      <c r="BF93" s="205">
        <f>IF(N93="snížená",J93,0)</f>
        <v>0</v>
      </c>
      <c r="BG93" s="205">
        <f>IF(N93="zákl. přenesená",J93,0)</f>
        <v>0</v>
      </c>
      <c r="BH93" s="205">
        <f>IF(N93="sníž. přenesená",J93,0)</f>
        <v>0</v>
      </c>
      <c r="BI93" s="205">
        <f>IF(N93="nulová",J93,0)</f>
        <v>0</v>
      </c>
      <c r="BJ93" s="23" t="s">
        <v>24</v>
      </c>
      <c r="BK93" s="205">
        <f>ROUND(I93*H93,2)</f>
        <v>0</v>
      </c>
      <c r="BL93" s="23" t="s">
        <v>186</v>
      </c>
      <c r="BM93" s="23" t="s">
        <v>870</v>
      </c>
    </row>
    <row r="94" spans="2:65" s="12" customFormat="1" ht="13.5">
      <c r="B94" s="220"/>
      <c r="C94" s="221"/>
      <c r="D94" s="233" t="s">
        <v>190</v>
      </c>
      <c r="E94" s="243" t="s">
        <v>22</v>
      </c>
      <c r="F94" s="244" t="s">
        <v>311</v>
      </c>
      <c r="G94" s="221"/>
      <c r="H94" s="245">
        <v>16</v>
      </c>
      <c r="I94" s="225"/>
      <c r="J94" s="221"/>
      <c r="K94" s="221"/>
      <c r="L94" s="226"/>
      <c r="M94" s="227"/>
      <c r="N94" s="228"/>
      <c r="O94" s="228"/>
      <c r="P94" s="228"/>
      <c r="Q94" s="228"/>
      <c r="R94" s="228"/>
      <c r="S94" s="228"/>
      <c r="T94" s="229"/>
      <c r="AT94" s="230" t="s">
        <v>190</v>
      </c>
      <c r="AU94" s="230" t="s">
        <v>82</v>
      </c>
      <c r="AV94" s="12" t="s">
        <v>82</v>
      </c>
      <c r="AW94" s="12" t="s">
        <v>37</v>
      </c>
      <c r="AX94" s="12" t="s">
        <v>24</v>
      </c>
      <c r="AY94" s="230" t="s">
        <v>180</v>
      </c>
    </row>
    <row r="95" spans="2:65" s="1" customFormat="1" ht="273.75" customHeight="1">
      <c r="B95" s="40"/>
      <c r="C95" s="194" t="s">
        <v>211</v>
      </c>
      <c r="D95" s="194" t="s">
        <v>182</v>
      </c>
      <c r="E95" s="195" t="s">
        <v>871</v>
      </c>
      <c r="F95" s="196" t="s">
        <v>872</v>
      </c>
      <c r="G95" s="197" t="s">
        <v>554</v>
      </c>
      <c r="H95" s="198">
        <v>2</v>
      </c>
      <c r="I95" s="199"/>
      <c r="J95" s="200">
        <f>ROUND(I95*H95,2)</f>
        <v>0</v>
      </c>
      <c r="K95" s="196" t="s">
        <v>22</v>
      </c>
      <c r="L95" s="60"/>
      <c r="M95" s="201" t="s">
        <v>22</v>
      </c>
      <c r="N95" s="202" t="s">
        <v>44</v>
      </c>
      <c r="O95" s="41"/>
      <c r="P95" s="203">
        <f>O95*H95</f>
        <v>0</v>
      </c>
      <c r="Q95" s="203">
        <v>0</v>
      </c>
      <c r="R95" s="203">
        <f>Q95*H95</f>
        <v>0</v>
      </c>
      <c r="S95" s="203">
        <v>0</v>
      </c>
      <c r="T95" s="204">
        <f>S95*H95</f>
        <v>0</v>
      </c>
      <c r="AR95" s="23" t="s">
        <v>186</v>
      </c>
      <c r="AT95" s="23" t="s">
        <v>182</v>
      </c>
      <c r="AU95" s="23" t="s">
        <v>82</v>
      </c>
      <c r="AY95" s="23" t="s">
        <v>180</v>
      </c>
      <c r="BE95" s="205">
        <f>IF(N95="základní",J95,0)</f>
        <v>0</v>
      </c>
      <c r="BF95" s="205">
        <f>IF(N95="snížená",J95,0)</f>
        <v>0</v>
      </c>
      <c r="BG95" s="205">
        <f>IF(N95="zákl. přenesená",J95,0)</f>
        <v>0</v>
      </c>
      <c r="BH95" s="205">
        <f>IF(N95="sníž. přenesená",J95,0)</f>
        <v>0</v>
      </c>
      <c r="BI95" s="205">
        <f>IF(N95="nulová",J95,0)</f>
        <v>0</v>
      </c>
      <c r="BJ95" s="23" t="s">
        <v>24</v>
      </c>
      <c r="BK95" s="205">
        <f>ROUND(I95*H95,2)</f>
        <v>0</v>
      </c>
      <c r="BL95" s="23" t="s">
        <v>186</v>
      </c>
      <c r="BM95" s="23" t="s">
        <v>873</v>
      </c>
    </row>
    <row r="96" spans="2:65" s="11" customFormat="1" ht="13.5">
      <c r="B96" s="209"/>
      <c r="C96" s="210"/>
      <c r="D96" s="206" t="s">
        <v>190</v>
      </c>
      <c r="E96" s="211" t="s">
        <v>22</v>
      </c>
      <c r="F96" s="212" t="s">
        <v>874</v>
      </c>
      <c r="G96" s="210"/>
      <c r="H96" s="213" t="s">
        <v>22</v>
      </c>
      <c r="I96" s="214"/>
      <c r="J96" s="210"/>
      <c r="K96" s="210"/>
      <c r="L96" s="215"/>
      <c r="M96" s="216"/>
      <c r="N96" s="217"/>
      <c r="O96" s="217"/>
      <c r="P96" s="217"/>
      <c r="Q96" s="217"/>
      <c r="R96" s="217"/>
      <c r="S96" s="217"/>
      <c r="T96" s="218"/>
      <c r="AT96" s="219" t="s">
        <v>190</v>
      </c>
      <c r="AU96" s="219" t="s">
        <v>82</v>
      </c>
      <c r="AV96" s="11" t="s">
        <v>24</v>
      </c>
      <c r="AW96" s="11" t="s">
        <v>37</v>
      </c>
      <c r="AX96" s="11" t="s">
        <v>73</v>
      </c>
      <c r="AY96" s="219" t="s">
        <v>180</v>
      </c>
    </row>
    <row r="97" spans="2:65" s="12" customFormat="1" ht="13.5">
      <c r="B97" s="220"/>
      <c r="C97" s="221"/>
      <c r="D97" s="233" t="s">
        <v>190</v>
      </c>
      <c r="E97" s="243" t="s">
        <v>22</v>
      </c>
      <c r="F97" s="244" t="s">
        <v>82</v>
      </c>
      <c r="G97" s="221"/>
      <c r="H97" s="245">
        <v>2</v>
      </c>
      <c r="I97" s="225"/>
      <c r="J97" s="221"/>
      <c r="K97" s="221"/>
      <c r="L97" s="226"/>
      <c r="M97" s="227"/>
      <c r="N97" s="228"/>
      <c r="O97" s="228"/>
      <c r="P97" s="228"/>
      <c r="Q97" s="228"/>
      <c r="R97" s="228"/>
      <c r="S97" s="228"/>
      <c r="T97" s="229"/>
      <c r="AT97" s="230" t="s">
        <v>190</v>
      </c>
      <c r="AU97" s="230" t="s">
        <v>82</v>
      </c>
      <c r="AV97" s="12" t="s">
        <v>82</v>
      </c>
      <c r="AW97" s="12" t="s">
        <v>37</v>
      </c>
      <c r="AX97" s="12" t="s">
        <v>24</v>
      </c>
      <c r="AY97" s="230" t="s">
        <v>180</v>
      </c>
    </row>
    <row r="98" spans="2:65" s="1" customFormat="1" ht="22.5" customHeight="1">
      <c r="B98" s="40"/>
      <c r="C98" s="249" t="s">
        <v>226</v>
      </c>
      <c r="D98" s="249" t="s">
        <v>317</v>
      </c>
      <c r="E98" s="250" t="s">
        <v>875</v>
      </c>
      <c r="F98" s="251" t="s">
        <v>876</v>
      </c>
      <c r="G98" s="252" t="s">
        <v>554</v>
      </c>
      <c r="H98" s="253">
        <v>2</v>
      </c>
      <c r="I98" s="254"/>
      <c r="J98" s="255">
        <f>ROUND(I98*H98,2)</f>
        <v>0</v>
      </c>
      <c r="K98" s="251" t="s">
        <v>22</v>
      </c>
      <c r="L98" s="256"/>
      <c r="M98" s="257" t="s">
        <v>22</v>
      </c>
      <c r="N98" s="258" t="s">
        <v>44</v>
      </c>
      <c r="O98" s="41"/>
      <c r="P98" s="203">
        <f>O98*H98</f>
        <v>0</v>
      </c>
      <c r="Q98" s="203">
        <v>0</v>
      </c>
      <c r="R98" s="203">
        <f>Q98*H98</f>
        <v>0</v>
      </c>
      <c r="S98" s="203">
        <v>0</v>
      </c>
      <c r="T98" s="204">
        <f>S98*H98</f>
        <v>0</v>
      </c>
      <c r="AR98" s="23" t="s">
        <v>260</v>
      </c>
      <c r="AT98" s="23" t="s">
        <v>317</v>
      </c>
      <c r="AU98" s="23" t="s">
        <v>82</v>
      </c>
      <c r="AY98" s="23" t="s">
        <v>180</v>
      </c>
      <c r="BE98" s="205">
        <f>IF(N98="základní",J98,0)</f>
        <v>0</v>
      </c>
      <c r="BF98" s="205">
        <f>IF(N98="snížená",J98,0)</f>
        <v>0</v>
      </c>
      <c r="BG98" s="205">
        <f>IF(N98="zákl. přenesená",J98,0)</f>
        <v>0</v>
      </c>
      <c r="BH98" s="205">
        <f>IF(N98="sníž. přenesená",J98,0)</f>
        <v>0</v>
      </c>
      <c r="BI98" s="205">
        <f>IF(N98="nulová",J98,0)</f>
        <v>0</v>
      </c>
      <c r="BJ98" s="23" t="s">
        <v>24</v>
      </c>
      <c r="BK98" s="205">
        <f>ROUND(I98*H98,2)</f>
        <v>0</v>
      </c>
      <c r="BL98" s="23" t="s">
        <v>186</v>
      </c>
      <c r="BM98" s="23" t="s">
        <v>877</v>
      </c>
    </row>
    <row r="99" spans="2:65" s="11" customFormat="1" ht="13.5">
      <c r="B99" s="209"/>
      <c r="C99" s="210"/>
      <c r="D99" s="206" t="s">
        <v>190</v>
      </c>
      <c r="E99" s="211" t="s">
        <v>22</v>
      </c>
      <c r="F99" s="212" t="s">
        <v>878</v>
      </c>
      <c r="G99" s="210"/>
      <c r="H99" s="213" t="s">
        <v>22</v>
      </c>
      <c r="I99" s="214"/>
      <c r="J99" s="210"/>
      <c r="K99" s="210"/>
      <c r="L99" s="215"/>
      <c r="M99" s="216"/>
      <c r="N99" s="217"/>
      <c r="O99" s="217"/>
      <c r="P99" s="217"/>
      <c r="Q99" s="217"/>
      <c r="R99" s="217"/>
      <c r="S99" s="217"/>
      <c r="T99" s="218"/>
      <c r="AT99" s="219" t="s">
        <v>190</v>
      </c>
      <c r="AU99" s="219" t="s">
        <v>82</v>
      </c>
      <c r="AV99" s="11" t="s">
        <v>24</v>
      </c>
      <c r="AW99" s="11" t="s">
        <v>37</v>
      </c>
      <c r="AX99" s="11" t="s">
        <v>73</v>
      </c>
      <c r="AY99" s="219" t="s">
        <v>180</v>
      </c>
    </row>
    <row r="100" spans="2:65" s="12" customFormat="1" ht="13.5">
      <c r="B100" s="220"/>
      <c r="C100" s="221"/>
      <c r="D100" s="206" t="s">
        <v>190</v>
      </c>
      <c r="E100" s="222" t="s">
        <v>22</v>
      </c>
      <c r="F100" s="223" t="s">
        <v>82</v>
      </c>
      <c r="G100" s="221"/>
      <c r="H100" s="224">
        <v>2</v>
      </c>
      <c r="I100" s="225"/>
      <c r="J100" s="221"/>
      <c r="K100" s="221"/>
      <c r="L100" s="226"/>
      <c r="M100" s="259"/>
      <c r="N100" s="260"/>
      <c r="O100" s="260"/>
      <c r="P100" s="260"/>
      <c r="Q100" s="260"/>
      <c r="R100" s="260"/>
      <c r="S100" s="260"/>
      <c r="T100" s="261"/>
      <c r="AT100" s="230" t="s">
        <v>190</v>
      </c>
      <c r="AU100" s="230" t="s">
        <v>82</v>
      </c>
      <c r="AV100" s="12" t="s">
        <v>82</v>
      </c>
      <c r="AW100" s="12" t="s">
        <v>37</v>
      </c>
      <c r="AX100" s="12" t="s">
        <v>24</v>
      </c>
      <c r="AY100" s="230" t="s">
        <v>180</v>
      </c>
    </row>
    <row r="101" spans="2:65" s="1" customFormat="1" ht="6.95" customHeight="1">
      <c r="B101" s="55"/>
      <c r="C101" s="56"/>
      <c r="D101" s="56"/>
      <c r="E101" s="56"/>
      <c r="F101" s="56"/>
      <c r="G101" s="56"/>
      <c r="H101" s="56"/>
      <c r="I101" s="140"/>
      <c r="J101" s="56"/>
      <c r="K101" s="56"/>
      <c r="L101" s="60"/>
    </row>
  </sheetData>
  <sheetProtection algorithmName="SHA-512" hashValue="th/B1QUHh1QIe4wYGjlekzQeyGrIYG6AJ4PA5h++PhU4QrMThAhzPRGnLd6+yUVruanMLxntaJGisjW5yB23xQ==" saltValue="gDV4y47892oIM0ehUrcAMg==" spinCount="100000" sheet="1" objects="1" scenarios="1" formatCells="0" formatColumns="0" formatRows="0" sort="0" autoFilter="0"/>
  <autoFilter ref="C77:K100"/>
  <mergeCells count="9">
    <mergeCell ref="E68:H68"/>
    <mergeCell ref="E70:H70"/>
    <mergeCell ref="G1:H1"/>
    <mergeCell ref="L2:V2"/>
    <mergeCell ref="E7:H7"/>
    <mergeCell ref="E9:H9"/>
    <mergeCell ref="E24:H24"/>
    <mergeCell ref="E45:H45"/>
    <mergeCell ref="E47:H47"/>
  </mergeCells>
  <hyperlinks>
    <hyperlink ref="F1:G1" location="C2" display="1) Krycí list soupisu"/>
    <hyperlink ref="G1:H1" location="C54" display="2) Rekapitulace"/>
    <hyperlink ref="J1" location="C77" display="3) Soupis prací"/>
    <hyperlink ref="L1:V1" location="'Rekapitulace stavby'!C2" display="Rekapitulace stavby"/>
  </hyperlinks>
  <pageMargins left="0.58333330000000005" right="0.58333330000000005" top="0.58333330000000005" bottom="0.58333330000000005" header="0" footer="0"/>
  <pageSetup paperSize="9" fitToHeight="100" orientation="landscape" blackAndWhite="1" r:id="rId1"/>
  <headerFooter>
    <oddFooter>&amp;CStrana &amp;P z &amp;N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R126"/>
  <sheetViews>
    <sheetView showGridLines="0" workbookViewId="0">
      <pane ySplit="1" topLeftCell="A2" activePane="bottomLeft" state="frozen"/>
      <selection pane="bottomLeft"/>
    </sheetView>
  </sheetViews>
  <sheetFormatPr defaultRowHeight="15"/>
  <cols>
    <col min="1" max="1" width="8.33203125" customWidth="1"/>
    <col min="2" max="2" width="1.6640625" customWidth="1"/>
    <col min="3" max="3" width="4.1640625" customWidth="1"/>
    <col min="4" max="4" width="4.33203125" customWidth="1"/>
    <col min="5" max="5" width="17.1640625" customWidth="1"/>
    <col min="6" max="6" width="75" customWidth="1"/>
    <col min="7" max="7" width="8.6640625" customWidth="1"/>
    <col min="8" max="8" width="11.1640625" customWidth="1"/>
    <col min="9" max="9" width="12.6640625" style="110" customWidth="1"/>
    <col min="10" max="10" width="23.5" customWidth="1"/>
    <col min="11" max="11" width="15.5" customWidth="1"/>
    <col min="13" max="18" width="9.33203125" hidden="1"/>
    <col min="19" max="19" width="8.1640625" hidden="1" customWidth="1"/>
    <col min="20" max="20" width="29.6640625" hidden="1" customWidth="1"/>
    <col min="21" max="21" width="16.33203125" hidden="1" customWidth="1"/>
    <col min="22" max="22" width="12.33203125" customWidth="1"/>
    <col min="23" max="23" width="16.33203125" customWidth="1"/>
    <col min="24" max="24" width="12.33203125" customWidth="1"/>
    <col min="25" max="25" width="15" customWidth="1"/>
    <col min="26" max="26" width="11" customWidth="1"/>
    <col min="27" max="27" width="15" customWidth="1"/>
    <col min="28" max="28" width="16.33203125" customWidth="1"/>
    <col min="29" max="29" width="11" customWidth="1"/>
    <col min="30" max="30" width="15" customWidth="1"/>
    <col min="31" max="31" width="16.33203125" customWidth="1"/>
    <col min="44" max="65" width="9.33203125" hidden="1"/>
  </cols>
  <sheetData>
    <row r="1" spans="1:70" ht="21.75" customHeight="1">
      <c r="A1" s="20"/>
      <c r="B1" s="111"/>
      <c r="C1" s="111"/>
      <c r="D1" s="112" t="s">
        <v>1</v>
      </c>
      <c r="E1" s="111"/>
      <c r="F1" s="113" t="s">
        <v>95</v>
      </c>
      <c r="G1" s="391" t="s">
        <v>96</v>
      </c>
      <c r="H1" s="391"/>
      <c r="I1" s="114"/>
      <c r="J1" s="113" t="s">
        <v>97</v>
      </c>
      <c r="K1" s="112" t="s">
        <v>98</v>
      </c>
      <c r="L1" s="113" t="s">
        <v>99</v>
      </c>
      <c r="M1" s="113"/>
      <c r="N1" s="113"/>
      <c r="O1" s="113"/>
      <c r="P1" s="113"/>
      <c r="Q1" s="113"/>
      <c r="R1" s="113"/>
      <c r="S1" s="113"/>
      <c r="T1" s="113"/>
      <c r="U1" s="19"/>
      <c r="V1" s="19"/>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c r="BG1" s="20"/>
      <c r="BH1" s="20"/>
      <c r="BI1" s="20"/>
      <c r="BJ1" s="20"/>
      <c r="BK1" s="20"/>
      <c r="BL1" s="20"/>
      <c r="BM1" s="20"/>
      <c r="BN1" s="20"/>
      <c r="BO1" s="20"/>
      <c r="BP1" s="20"/>
      <c r="BQ1" s="20"/>
      <c r="BR1" s="20"/>
    </row>
    <row r="2" spans="1:70" ht="36.950000000000003" customHeight="1">
      <c r="L2" s="383"/>
      <c r="M2" s="383"/>
      <c r="N2" s="383"/>
      <c r="O2" s="383"/>
      <c r="P2" s="383"/>
      <c r="Q2" s="383"/>
      <c r="R2" s="383"/>
      <c r="S2" s="383"/>
      <c r="T2" s="383"/>
      <c r="U2" s="383"/>
      <c r="V2" s="383"/>
      <c r="AT2" s="23" t="s">
        <v>94</v>
      </c>
    </row>
    <row r="3" spans="1:70" ht="6.95" customHeight="1">
      <c r="B3" s="24"/>
      <c r="C3" s="25"/>
      <c r="D3" s="25"/>
      <c r="E3" s="25"/>
      <c r="F3" s="25"/>
      <c r="G3" s="25"/>
      <c r="H3" s="25"/>
      <c r="I3" s="116"/>
      <c r="J3" s="25"/>
      <c r="K3" s="26"/>
      <c r="AT3" s="23" t="s">
        <v>82</v>
      </c>
    </row>
    <row r="4" spans="1:70" ht="36.950000000000003" customHeight="1">
      <c r="B4" s="27"/>
      <c r="C4" s="28"/>
      <c r="D4" s="29" t="s">
        <v>104</v>
      </c>
      <c r="E4" s="28"/>
      <c r="F4" s="28"/>
      <c r="G4" s="28"/>
      <c r="H4" s="28"/>
      <c r="I4" s="117"/>
      <c r="J4" s="28"/>
      <c r="K4" s="30"/>
      <c r="M4" s="31" t="s">
        <v>12</v>
      </c>
      <c r="AT4" s="23" t="s">
        <v>6</v>
      </c>
    </row>
    <row r="5" spans="1:70" ht="6.95" customHeight="1">
      <c r="B5" s="27"/>
      <c r="C5" s="28"/>
      <c r="D5" s="28"/>
      <c r="E5" s="28"/>
      <c r="F5" s="28"/>
      <c r="G5" s="28"/>
      <c r="H5" s="28"/>
      <c r="I5" s="117"/>
      <c r="J5" s="28"/>
      <c r="K5" s="30"/>
    </row>
    <row r="6" spans="1:70">
      <c r="B6" s="27"/>
      <c r="C6" s="28"/>
      <c r="D6" s="36" t="s">
        <v>18</v>
      </c>
      <c r="E6" s="28"/>
      <c r="F6" s="28"/>
      <c r="G6" s="28"/>
      <c r="H6" s="28"/>
      <c r="I6" s="117"/>
      <c r="J6" s="28"/>
      <c r="K6" s="30"/>
    </row>
    <row r="7" spans="1:70" ht="22.5" customHeight="1">
      <c r="B7" s="27"/>
      <c r="C7" s="28"/>
      <c r="D7" s="28"/>
      <c r="E7" s="384" t="str">
        <f>'Rekapitulace stavby'!K6</f>
        <v>Regenerace sídliště 9.května - II. Etapa</v>
      </c>
      <c r="F7" s="385"/>
      <c r="G7" s="385"/>
      <c r="H7" s="385"/>
      <c r="I7" s="117"/>
      <c r="J7" s="28"/>
      <c r="K7" s="30"/>
    </row>
    <row r="8" spans="1:70" s="1" customFormat="1">
      <c r="B8" s="40"/>
      <c r="C8" s="41"/>
      <c r="D8" s="36" t="s">
        <v>114</v>
      </c>
      <c r="E8" s="41"/>
      <c r="F8" s="41"/>
      <c r="G8" s="41"/>
      <c r="H8" s="41"/>
      <c r="I8" s="118"/>
      <c r="J8" s="41"/>
      <c r="K8" s="44"/>
    </row>
    <row r="9" spans="1:70" s="1" customFormat="1" ht="36.950000000000003" customHeight="1">
      <c r="B9" s="40"/>
      <c r="C9" s="41"/>
      <c r="D9" s="41"/>
      <c r="E9" s="386" t="s">
        <v>879</v>
      </c>
      <c r="F9" s="387"/>
      <c r="G9" s="387"/>
      <c r="H9" s="387"/>
      <c r="I9" s="118"/>
      <c r="J9" s="41"/>
      <c r="K9" s="44"/>
    </row>
    <row r="10" spans="1:70" s="1" customFormat="1" ht="13.5">
      <c r="B10" s="40"/>
      <c r="C10" s="41"/>
      <c r="D10" s="41"/>
      <c r="E10" s="41"/>
      <c r="F10" s="41"/>
      <c r="G10" s="41"/>
      <c r="H10" s="41"/>
      <c r="I10" s="118"/>
      <c r="J10" s="41"/>
      <c r="K10" s="44"/>
    </row>
    <row r="11" spans="1:70" s="1" customFormat="1" ht="14.45" customHeight="1">
      <c r="B11" s="40"/>
      <c r="C11" s="41"/>
      <c r="D11" s="36" t="s">
        <v>21</v>
      </c>
      <c r="E11" s="41"/>
      <c r="F11" s="34" t="s">
        <v>22</v>
      </c>
      <c r="G11" s="41"/>
      <c r="H11" s="41"/>
      <c r="I11" s="119" t="s">
        <v>23</v>
      </c>
      <c r="J11" s="34" t="s">
        <v>22</v>
      </c>
      <c r="K11" s="44"/>
    </row>
    <row r="12" spans="1:70" s="1" customFormat="1" ht="14.45" customHeight="1">
      <c r="B12" s="40"/>
      <c r="C12" s="41"/>
      <c r="D12" s="36" t="s">
        <v>25</v>
      </c>
      <c r="E12" s="41"/>
      <c r="F12" s="34" t="s">
        <v>26</v>
      </c>
      <c r="G12" s="41"/>
      <c r="H12" s="41"/>
      <c r="I12" s="119" t="s">
        <v>27</v>
      </c>
      <c r="J12" s="120" t="str">
        <f>'Rekapitulace stavby'!AN8</f>
        <v>13. 1. 2017</v>
      </c>
      <c r="K12" s="44"/>
    </row>
    <row r="13" spans="1:70" s="1" customFormat="1" ht="10.9" customHeight="1">
      <c r="B13" s="40"/>
      <c r="C13" s="41"/>
      <c r="D13" s="41"/>
      <c r="E13" s="41"/>
      <c r="F13" s="41"/>
      <c r="G13" s="41"/>
      <c r="H13" s="41"/>
      <c r="I13" s="118"/>
      <c r="J13" s="41"/>
      <c r="K13" s="44"/>
    </row>
    <row r="14" spans="1:70" s="1" customFormat="1" ht="14.45" customHeight="1">
      <c r="B14" s="40"/>
      <c r="C14" s="41"/>
      <c r="D14" s="36" t="s">
        <v>31</v>
      </c>
      <c r="E14" s="41"/>
      <c r="F14" s="41"/>
      <c r="G14" s="41"/>
      <c r="H14" s="41"/>
      <c r="I14" s="119" t="s">
        <v>32</v>
      </c>
      <c r="J14" s="34" t="str">
        <f>IF('Rekapitulace stavby'!AN10="","",'Rekapitulace stavby'!AN10)</f>
        <v/>
      </c>
      <c r="K14" s="44"/>
    </row>
    <row r="15" spans="1:70" s="1" customFormat="1" ht="18" customHeight="1">
      <c r="B15" s="40"/>
      <c r="C15" s="41"/>
      <c r="D15" s="41"/>
      <c r="E15" s="34" t="str">
        <f>IF('Rekapitulace stavby'!E11="","",'Rekapitulace stavby'!E11)</f>
        <v xml:space="preserve"> </v>
      </c>
      <c r="F15" s="41"/>
      <c r="G15" s="41"/>
      <c r="H15" s="41"/>
      <c r="I15" s="119" t="s">
        <v>33</v>
      </c>
      <c r="J15" s="34" t="str">
        <f>IF('Rekapitulace stavby'!AN11="","",'Rekapitulace stavby'!AN11)</f>
        <v/>
      </c>
      <c r="K15" s="44"/>
    </row>
    <row r="16" spans="1:70" s="1" customFormat="1" ht="6.95" customHeight="1">
      <c r="B16" s="40"/>
      <c r="C16" s="41"/>
      <c r="D16" s="41"/>
      <c r="E16" s="41"/>
      <c r="F16" s="41"/>
      <c r="G16" s="41"/>
      <c r="H16" s="41"/>
      <c r="I16" s="118"/>
      <c r="J16" s="41"/>
      <c r="K16" s="44"/>
    </row>
    <row r="17" spans="2:11" s="1" customFormat="1" ht="14.45" customHeight="1">
      <c r="B17" s="40"/>
      <c r="C17" s="41"/>
      <c r="D17" s="36" t="s">
        <v>34</v>
      </c>
      <c r="E17" s="41"/>
      <c r="F17" s="41"/>
      <c r="G17" s="41"/>
      <c r="H17" s="41"/>
      <c r="I17" s="119" t="s">
        <v>32</v>
      </c>
      <c r="J17" s="34" t="str">
        <f>IF('Rekapitulace stavby'!AN13="Vyplň údaj","",IF('Rekapitulace stavby'!AN13="","",'Rekapitulace stavby'!AN13))</f>
        <v/>
      </c>
      <c r="K17" s="44"/>
    </row>
    <row r="18" spans="2:11" s="1" customFormat="1" ht="18" customHeight="1">
      <c r="B18" s="40"/>
      <c r="C18" s="41"/>
      <c r="D18" s="41"/>
      <c r="E18" s="34" t="str">
        <f>IF('Rekapitulace stavby'!E14="Vyplň údaj","",IF('Rekapitulace stavby'!E14="","",'Rekapitulace stavby'!E14))</f>
        <v/>
      </c>
      <c r="F18" s="41"/>
      <c r="G18" s="41"/>
      <c r="H18" s="41"/>
      <c r="I18" s="119" t="s">
        <v>33</v>
      </c>
      <c r="J18" s="34" t="str">
        <f>IF('Rekapitulace stavby'!AN14="Vyplň údaj","",IF('Rekapitulace stavby'!AN14="","",'Rekapitulace stavby'!AN14))</f>
        <v/>
      </c>
      <c r="K18" s="44"/>
    </row>
    <row r="19" spans="2:11" s="1" customFormat="1" ht="6.95" customHeight="1">
      <c r="B19" s="40"/>
      <c r="C19" s="41"/>
      <c r="D19" s="41"/>
      <c r="E19" s="41"/>
      <c r="F19" s="41"/>
      <c r="G19" s="41"/>
      <c r="H19" s="41"/>
      <c r="I19" s="118"/>
      <c r="J19" s="41"/>
      <c r="K19" s="44"/>
    </row>
    <row r="20" spans="2:11" s="1" customFormat="1" ht="14.45" customHeight="1">
      <c r="B20" s="40"/>
      <c r="C20" s="41"/>
      <c r="D20" s="36" t="s">
        <v>36</v>
      </c>
      <c r="E20" s="41"/>
      <c r="F20" s="41"/>
      <c r="G20" s="41"/>
      <c r="H20" s="41"/>
      <c r="I20" s="119" t="s">
        <v>32</v>
      </c>
      <c r="J20" s="34" t="str">
        <f>IF('Rekapitulace stavby'!AN16="","",'Rekapitulace stavby'!AN16)</f>
        <v/>
      </c>
      <c r="K20" s="44"/>
    </row>
    <row r="21" spans="2:11" s="1" customFormat="1" ht="18" customHeight="1">
      <c r="B21" s="40"/>
      <c r="C21" s="41"/>
      <c r="D21" s="41"/>
      <c r="E21" s="34" t="str">
        <f>IF('Rekapitulace stavby'!E17="","",'Rekapitulace stavby'!E17)</f>
        <v xml:space="preserve"> </v>
      </c>
      <c r="F21" s="41"/>
      <c r="G21" s="41"/>
      <c r="H21" s="41"/>
      <c r="I21" s="119" t="s">
        <v>33</v>
      </c>
      <c r="J21" s="34" t="str">
        <f>IF('Rekapitulace stavby'!AN17="","",'Rekapitulace stavby'!AN17)</f>
        <v/>
      </c>
      <c r="K21" s="44"/>
    </row>
    <row r="22" spans="2:11" s="1" customFormat="1" ht="6.95" customHeight="1">
      <c r="B22" s="40"/>
      <c r="C22" s="41"/>
      <c r="D22" s="41"/>
      <c r="E22" s="41"/>
      <c r="F22" s="41"/>
      <c r="G22" s="41"/>
      <c r="H22" s="41"/>
      <c r="I22" s="118"/>
      <c r="J22" s="41"/>
      <c r="K22" s="44"/>
    </row>
    <row r="23" spans="2:11" s="1" customFormat="1" ht="14.45" customHeight="1">
      <c r="B23" s="40"/>
      <c r="C23" s="41"/>
      <c r="D23" s="36" t="s">
        <v>38</v>
      </c>
      <c r="E23" s="41"/>
      <c r="F23" s="41"/>
      <c r="G23" s="41"/>
      <c r="H23" s="41"/>
      <c r="I23" s="118"/>
      <c r="J23" s="41"/>
      <c r="K23" s="44"/>
    </row>
    <row r="24" spans="2:11" s="6" customFormat="1" ht="22.5" customHeight="1">
      <c r="B24" s="121"/>
      <c r="C24" s="122"/>
      <c r="D24" s="122"/>
      <c r="E24" s="353" t="s">
        <v>22</v>
      </c>
      <c r="F24" s="353"/>
      <c r="G24" s="353"/>
      <c r="H24" s="353"/>
      <c r="I24" s="123"/>
      <c r="J24" s="122"/>
      <c r="K24" s="124"/>
    </row>
    <row r="25" spans="2:11" s="1" customFormat="1" ht="6.95" customHeight="1">
      <c r="B25" s="40"/>
      <c r="C25" s="41"/>
      <c r="D25" s="41"/>
      <c r="E25" s="41"/>
      <c r="F25" s="41"/>
      <c r="G25" s="41"/>
      <c r="H25" s="41"/>
      <c r="I25" s="118"/>
      <c r="J25" s="41"/>
      <c r="K25" s="44"/>
    </row>
    <row r="26" spans="2:11" s="1" customFormat="1" ht="6.95" customHeight="1">
      <c r="B26" s="40"/>
      <c r="C26" s="41"/>
      <c r="D26" s="84"/>
      <c r="E26" s="84"/>
      <c r="F26" s="84"/>
      <c r="G26" s="84"/>
      <c r="H26" s="84"/>
      <c r="I26" s="126"/>
      <c r="J26" s="84"/>
      <c r="K26" s="127"/>
    </row>
    <row r="27" spans="2:11" s="1" customFormat="1" ht="25.35" customHeight="1">
      <c r="B27" s="40"/>
      <c r="C27" s="41"/>
      <c r="D27" s="128" t="s">
        <v>39</v>
      </c>
      <c r="E27" s="41"/>
      <c r="F27" s="41"/>
      <c r="G27" s="41"/>
      <c r="H27" s="41"/>
      <c r="I27" s="118"/>
      <c r="J27" s="129">
        <f>ROUND(J80,2)</f>
        <v>0</v>
      </c>
      <c r="K27" s="44"/>
    </row>
    <row r="28" spans="2:11" s="1" customFormat="1" ht="6.95" customHeight="1">
      <c r="B28" s="40"/>
      <c r="C28" s="41"/>
      <c r="D28" s="84"/>
      <c r="E28" s="84"/>
      <c r="F28" s="84"/>
      <c r="G28" s="84"/>
      <c r="H28" s="84"/>
      <c r="I28" s="126"/>
      <c r="J28" s="84"/>
      <c r="K28" s="127"/>
    </row>
    <row r="29" spans="2:11" s="1" customFormat="1" ht="14.45" customHeight="1">
      <c r="B29" s="40"/>
      <c r="C29" s="41"/>
      <c r="D29" s="41"/>
      <c r="E29" s="41"/>
      <c r="F29" s="45" t="s">
        <v>41</v>
      </c>
      <c r="G29" s="41"/>
      <c r="H29" s="41"/>
      <c r="I29" s="130" t="s">
        <v>40</v>
      </c>
      <c r="J29" s="45" t="s">
        <v>42</v>
      </c>
      <c r="K29" s="44"/>
    </row>
    <row r="30" spans="2:11" s="1" customFormat="1" ht="14.45" customHeight="1">
      <c r="B30" s="40"/>
      <c r="C30" s="41"/>
      <c r="D30" s="48" t="s">
        <v>43</v>
      </c>
      <c r="E30" s="48" t="s">
        <v>44</v>
      </c>
      <c r="F30" s="131">
        <f>ROUND(SUM(BE80:BE125), 2)</f>
        <v>0</v>
      </c>
      <c r="G30" s="41"/>
      <c r="H30" s="41"/>
      <c r="I30" s="132">
        <v>0.21</v>
      </c>
      <c r="J30" s="131">
        <f>ROUND(ROUND((SUM(BE80:BE125)), 2)*I30, 2)</f>
        <v>0</v>
      </c>
      <c r="K30" s="44"/>
    </row>
    <row r="31" spans="2:11" s="1" customFormat="1" ht="14.45" customHeight="1">
      <c r="B31" s="40"/>
      <c r="C31" s="41"/>
      <c r="D31" s="41"/>
      <c r="E31" s="48" t="s">
        <v>45</v>
      </c>
      <c r="F31" s="131">
        <f>ROUND(SUM(BF80:BF125), 2)</f>
        <v>0</v>
      </c>
      <c r="G31" s="41"/>
      <c r="H31" s="41"/>
      <c r="I31" s="132">
        <v>0.15</v>
      </c>
      <c r="J31" s="131">
        <f>ROUND(ROUND((SUM(BF80:BF125)), 2)*I31, 2)</f>
        <v>0</v>
      </c>
      <c r="K31" s="44"/>
    </row>
    <row r="32" spans="2:11" s="1" customFormat="1" ht="14.45" hidden="1" customHeight="1">
      <c r="B32" s="40"/>
      <c r="C32" s="41"/>
      <c r="D32" s="41"/>
      <c r="E32" s="48" t="s">
        <v>46</v>
      </c>
      <c r="F32" s="131">
        <f>ROUND(SUM(BG80:BG125), 2)</f>
        <v>0</v>
      </c>
      <c r="G32" s="41"/>
      <c r="H32" s="41"/>
      <c r="I32" s="132">
        <v>0.21</v>
      </c>
      <c r="J32" s="131">
        <v>0</v>
      </c>
      <c r="K32" s="44"/>
    </row>
    <row r="33" spans="2:11" s="1" customFormat="1" ht="14.45" hidden="1" customHeight="1">
      <c r="B33" s="40"/>
      <c r="C33" s="41"/>
      <c r="D33" s="41"/>
      <c r="E33" s="48" t="s">
        <v>47</v>
      </c>
      <c r="F33" s="131">
        <f>ROUND(SUM(BH80:BH125), 2)</f>
        <v>0</v>
      </c>
      <c r="G33" s="41"/>
      <c r="H33" s="41"/>
      <c r="I33" s="132">
        <v>0.15</v>
      </c>
      <c r="J33" s="131">
        <v>0</v>
      </c>
      <c r="K33" s="44"/>
    </row>
    <row r="34" spans="2:11" s="1" customFormat="1" ht="14.45" hidden="1" customHeight="1">
      <c r="B34" s="40"/>
      <c r="C34" s="41"/>
      <c r="D34" s="41"/>
      <c r="E34" s="48" t="s">
        <v>48</v>
      </c>
      <c r="F34" s="131">
        <f>ROUND(SUM(BI80:BI125), 2)</f>
        <v>0</v>
      </c>
      <c r="G34" s="41"/>
      <c r="H34" s="41"/>
      <c r="I34" s="132">
        <v>0</v>
      </c>
      <c r="J34" s="131">
        <v>0</v>
      </c>
      <c r="K34" s="44"/>
    </row>
    <row r="35" spans="2:11" s="1" customFormat="1" ht="6.95" customHeight="1">
      <c r="B35" s="40"/>
      <c r="C35" s="41"/>
      <c r="D35" s="41"/>
      <c r="E35" s="41"/>
      <c r="F35" s="41"/>
      <c r="G35" s="41"/>
      <c r="H35" s="41"/>
      <c r="I35" s="118"/>
      <c r="J35" s="41"/>
      <c r="K35" s="44"/>
    </row>
    <row r="36" spans="2:11" s="1" customFormat="1" ht="25.35" customHeight="1">
      <c r="B36" s="40"/>
      <c r="C36" s="133"/>
      <c r="D36" s="134" t="s">
        <v>49</v>
      </c>
      <c r="E36" s="78"/>
      <c r="F36" s="78"/>
      <c r="G36" s="135" t="s">
        <v>50</v>
      </c>
      <c r="H36" s="136" t="s">
        <v>51</v>
      </c>
      <c r="I36" s="137"/>
      <c r="J36" s="138">
        <f>SUM(J27:J34)</f>
        <v>0</v>
      </c>
      <c r="K36" s="139"/>
    </row>
    <row r="37" spans="2:11" s="1" customFormat="1" ht="14.45" customHeight="1">
      <c r="B37" s="55"/>
      <c r="C37" s="56"/>
      <c r="D37" s="56"/>
      <c r="E37" s="56"/>
      <c r="F37" s="56"/>
      <c r="G37" s="56"/>
      <c r="H37" s="56"/>
      <c r="I37" s="140"/>
      <c r="J37" s="56"/>
      <c r="K37" s="57"/>
    </row>
    <row r="41" spans="2:11" s="1" customFormat="1" ht="6.95" customHeight="1">
      <c r="B41" s="141"/>
      <c r="C41" s="142"/>
      <c r="D41" s="142"/>
      <c r="E41" s="142"/>
      <c r="F41" s="142"/>
      <c r="G41" s="142"/>
      <c r="H41" s="142"/>
      <c r="I41" s="143"/>
      <c r="J41" s="142"/>
      <c r="K41" s="144"/>
    </row>
    <row r="42" spans="2:11" s="1" customFormat="1" ht="36.950000000000003" customHeight="1">
      <c r="B42" s="40"/>
      <c r="C42" s="29" t="s">
        <v>152</v>
      </c>
      <c r="D42" s="41"/>
      <c r="E42" s="41"/>
      <c r="F42" s="41"/>
      <c r="G42" s="41"/>
      <c r="H42" s="41"/>
      <c r="I42" s="118"/>
      <c r="J42" s="41"/>
      <c r="K42" s="44"/>
    </row>
    <row r="43" spans="2:11" s="1" customFormat="1" ht="6.95" customHeight="1">
      <c r="B43" s="40"/>
      <c r="C43" s="41"/>
      <c r="D43" s="41"/>
      <c r="E43" s="41"/>
      <c r="F43" s="41"/>
      <c r="G43" s="41"/>
      <c r="H43" s="41"/>
      <c r="I43" s="118"/>
      <c r="J43" s="41"/>
      <c r="K43" s="44"/>
    </row>
    <row r="44" spans="2:11" s="1" customFormat="1" ht="14.45" customHeight="1">
      <c r="B44" s="40"/>
      <c r="C44" s="36" t="s">
        <v>18</v>
      </c>
      <c r="D44" s="41"/>
      <c r="E44" s="41"/>
      <c r="F44" s="41"/>
      <c r="G44" s="41"/>
      <c r="H44" s="41"/>
      <c r="I44" s="118"/>
      <c r="J44" s="41"/>
      <c r="K44" s="44"/>
    </row>
    <row r="45" spans="2:11" s="1" customFormat="1" ht="22.5" customHeight="1">
      <c r="B45" s="40"/>
      <c r="C45" s="41"/>
      <c r="D45" s="41"/>
      <c r="E45" s="384" t="str">
        <f>E7</f>
        <v>Regenerace sídliště 9.května - II. Etapa</v>
      </c>
      <c r="F45" s="385"/>
      <c r="G45" s="385"/>
      <c r="H45" s="385"/>
      <c r="I45" s="118"/>
      <c r="J45" s="41"/>
      <c r="K45" s="44"/>
    </row>
    <row r="46" spans="2:11" s="1" customFormat="1" ht="14.45" customHeight="1">
      <c r="B46" s="40"/>
      <c r="C46" s="36" t="s">
        <v>114</v>
      </c>
      <c r="D46" s="41"/>
      <c r="E46" s="41"/>
      <c r="F46" s="41"/>
      <c r="G46" s="41"/>
      <c r="H46" s="41"/>
      <c r="I46" s="118"/>
      <c r="J46" s="41"/>
      <c r="K46" s="44"/>
    </row>
    <row r="47" spans="2:11" s="1" customFormat="1" ht="23.25" customHeight="1">
      <c r="B47" s="40"/>
      <c r="C47" s="41"/>
      <c r="D47" s="41"/>
      <c r="E47" s="386" t="str">
        <f>E9</f>
        <v>VRN - Vedlejší rozpočtové náklady</v>
      </c>
      <c r="F47" s="387"/>
      <c r="G47" s="387"/>
      <c r="H47" s="387"/>
      <c r="I47" s="118"/>
      <c r="J47" s="41"/>
      <c r="K47" s="44"/>
    </row>
    <row r="48" spans="2:11" s="1" customFormat="1" ht="6.95" customHeight="1">
      <c r="B48" s="40"/>
      <c r="C48" s="41"/>
      <c r="D48" s="41"/>
      <c r="E48" s="41"/>
      <c r="F48" s="41"/>
      <c r="G48" s="41"/>
      <c r="H48" s="41"/>
      <c r="I48" s="118"/>
      <c r="J48" s="41"/>
      <c r="K48" s="44"/>
    </row>
    <row r="49" spans="2:47" s="1" customFormat="1" ht="18" customHeight="1">
      <c r="B49" s="40"/>
      <c r="C49" s="36" t="s">
        <v>25</v>
      </c>
      <c r="D49" s="41"/>
      <c r="E49" s="41"/>
      <c r="F49" s="34" t="str">
        <f>F12</f>
        <v xml:space="preserve"> </v>
      </c>
      <c r="G49" s="41"/>
      <c r="H49" s="41"/>
      <c r="I49" s="119" t="s">
        <v>27</v>
      </c>
      <c r="J49" s="120" t="str">
        <f>IF(J12="","",J12)</f>
        <v>13. 1. 2017</v>
      </c>
      <c r="K49" s="44"/>
    </row>
    <row r="50" spans="2:47" s="1" customFormat="1" ht="6.95" customHeight="1">
      <c r="B50" s="40"/>
      <c r="C50" s="41"/>
      <c r="D50" s="41"/>
      <c r="E50" s="41"/>
      <c r="F50" s="41"/>
      <c r="G50" s="41"/>
      <c r="H50" s="41"/>
      <c r="I50" s="118"/>
      <c r="J50" s="41"/>
      <c r="K50" s="44"/>
    </row>
    <row r="51" spans="2:47" s="1" customFormat="1">
      <c r="B51" s="40"/>
      <c r="C51" s="36" t="s">
        <v>31</v>
      </c>
      <c r="D51" s="41"/>
      <c r="E51" s="41"/>
      <c r="F51" s="34" t="str">
        <f>E15</f>
        <v xml:space="preserve"> </v>
      </c>
      <c r="G51" s="41"/>
      <c r="H51" s="41"/>
      <c r="I51" s="119" t="s">
        <v>36</v>
      </c>
      <c r="J51" s="34" t="str">
        <f>E21</f>
        <v xml:space="preserve"> </v>
      </c>
      <c r="K51" s="44"/>
    </row>
    <row r="52" spans="2:47" s="1" customFormat="1" ht="14.45" customHeight="1">
      <c r="B52" s="40"/>
      <c r="C52" s="36" t="s">
        <v>34</v>
      </c>
      <c r="D52" s="41"/>
      <c r="E52" s="41"/>
      <c r="F52" s="34" t="str">
        <f>IF(E18="","",E18)</f>
        <v/>
      </c>
      <c r="G52" s="41"/>
      <c r="H52" s="41"/>
      <c r="I52" s="118"/>
      <c r="J52" s="41"/>
      <c r="K52" s="44"/>
    </row>
    <row r="53" spans="2:47" s="1" customFormat="1" ht="10.35" customHeight="1">
      <c r="B53" s="40"/>
      <c r="C53" s="41"/>
      <c r="D53" s="41"/>
      <c r="E53" s="41"/>
      <c r="F53" s="41"/>
      <c r="G53" s="41"/>
      <c r="H53" s="41"/>
      <c r="I53" s="118"/>
      <c r="J53" s="41"/>
      <c r="K53" s="44"/>
    </row>
    <row r="54" spans="2:47" s="1" customFormat="1" ht="29.25" customHeight="1">
      <c r="B54" s="40"/>
      <c r="C54" s="145" t="s">
        <v>153</v>
      </c>
      <c r="D54" s="133"/>
      <c r="E54" s="133"/>
      <c r="F54" s="133"/>
      <c r="G54" s="133"/>
      <c r="H54" s="133"/>
      <c r="I54" s="146"/>
      <c r="J54" s="147" t="s">
        <v>154</v>
      </c>
      <c r="K54" s="148"/>
    </row>
    <row r="55" spans="2:47" s="1" customFormat="1" ht="10.35" customHeight="1">
      <c r="B55" s="40"/>
      <c r="C55" s="41"/>
      <c r="D55" s="41"/>
      <c r="E55" s="41"/>
      <c r="F55" s="41"/>
      <c r="G55" s="41"/>
      <c r="H55" s="41"/>
      <c r="I55" s="118"/>
      <c r="J55" s="41"/>
      <c r="K55" s="44"/>
    </row>
    <row r="56" spans="2:47" s="1" customFormat="1" ht="29.25" customHeight="1">
      <c r="B56" s="40"/>
      <c r="C56" s="149" t="s">
        <v>155</v>
      </c>
      <c r="D56" s="41"/>
      <c r="E56" s="41"/>
      <c r="F56" s="41"/>
      <c r="G56" s="41"/>
      <c r="H56" s="41"/>
      <c r="I56" s="118"/>
      <c r="J56" s="129">
        <f>J80</f>
        <v>0</v>
      </c>
      <c r="K56" s="44"/>
      <c r="AU56" s="23" t="s">
        <v>156</v>
      </c>
    </row>
    <row r="57" spans="2:47" s="7" customFormat="1" ht="24.95" customHeight="1">
      <c r="B57" s="150"/>
      <c r="C57" s="151"/>
      <c r="D57" s="152" t="s">
        <v>880</v>
      </c>
      <c r="E57" s="153"/>
      <c r="F57" s="153"/>
      <c r="G57" s="153"/>
      <c r="H57" s="153"/>
      <c r="I57" s="154"/>
      <c r="J57" s="155">
        <f>J81</f>
        <v>0</v>
      </c>
      <c r="K57" s="156"/>
    </row>
    <row r="58" spans="2:47" s="8" customFormat="1" ht="19.899999999999999" customHeight="1">
      <c r="B58" s="157"/>
      <c r="C58" s="158"/>
      <c r="D58" s="159" t="s">
        <v>881</v>
      </c>
      <c r="E58" s="160"/>
      <c r="F58" s="160"/>
      <c r="G58" s="160"/>
      <c r="H58" s="160"/>
      <c r="I58" s="161"/>
      <c r="J58" s="162">
        <f>J82</f>
        <v>0</v>
      </c>
      <c r="K58" s="163"/>
    </row>
    <row r="59" spans="2:47" s="7" customFormat="1" ht="24.95" customHeight="1">
      <c r="B59" s="150"/>
      <c r="C59" s="151"/>
      <c r="D59" s="152" t="s">
        <v>879</v>
      </c>
      <c r="E59" s="153"/>
      <c r="F59" s="153"/>
      <c r="G59" s="153"/>
      <c r="H59" s="153"/>
      <c r="I59" s="154"/>
      <c r="J59" s="155">
        <f>J104</f>
        <v>0</v>
      </c>
      <c r="K59" s="156"/>
    </row>
    <row r="60" spans="2:47" s="8" customFormat="1" ht="19.899999999999999" customHeight="1">
      <c r="B60" s="157"/>
      <c r="C60" s="158"/>
      <c r="D60" s="159" t="s">
        <v>882</v>
      </c>
      <c r="E60" s="160"/>
      <c r="F60" s="160"/>
      <c r="G60" s="160"/>
      <c r="H60" s="160"/>
      <c r="I60" s="161"/>
      <c r="J60" s="162">
        <f>J105</f>
        <v>0</v>
      </c>
      <c r="K60" s="163"/>
    </row>
    <row r="61" spans="2:47" s="1" customFormat="1" ht="21.75" customHeight="1">
      <c r="B61" s="40"/>
      <c r="C61" s="41"/>
      <c r="D61" s="41"/>
      <c r="E61" s="41"/>
      <c r="F61" s="41"/>
      <c r="G61" s="41"/>
      <c r="H61" s="41"/>
      <c r="I61" s="118"/>
      <c r="J61" s="41"/>
      <c r="K61" s="44"/>
    </row>
    <row r="62" spans="2:47" s="1" customFormat="1" ht="6.95" customHeight="1">
      <c r="B62" s="55"/>
      <c r="C62" s="56"/>
      <c r="D62" s="56"/>
      <c r="E62" s="56"/>
      <c r="F62" s="56"/>
      <c r="G62" s="56"/>
      <c r="H62" s="56"/>
      <c r="I62" s="140"/>
      <c r="J62" s="56"/>
      <c r="K62" s="57"/>
    </row>
    <row r="66" spans="2:63" s="1" customFormat="1" ht="6.95" customHeight="1">
      <c r="B66" s="58"/>
      <c r="C66" s="59"/>
      <c r="D66" s="59"/>
      <c r="E66" s="59"/>
      <c r="F66" s="59"/>
      <c r="G66" s="59"/>
      <c r="H66" s="59"/>
      <c r="I66" s="143"/>
      <c r="J66" s="59"/>
      <c r="K66" s="59"/>
      <c r="L66" s="60"/>
    </row>
    <row r="67" spans="2:63" s="1" customFormat="1" ht="36.950000000000003" customHeight="1">
      <c r="B67" s="40"/>
      <c r="C67" s="61" t="s">
        <v>164</v>
      </c>
      <c r="D67" s="62"/>
      <c r="E67" s="62"/>
      <c r="F67" s="62"/>
      <c r="G67" s="62"/>
      <c r="H67" s="62"/>
      <c r="I67" s="164"/>
      <c r="J67" s="62"/>
      <c r="K67" s="62"/>
      <c r="L67" s="60"/>
    </row>
    <row r="68" spans="2:63" s="1" customFormat="1" ht="6.95" customHeight="1">
      <c r="B68" s="40"/>
      <c r="C68" s="62"/>
      <c r="D68" s="62"/>
      <c r="E68" s="62"/>
      <c r="F68" s="62"/>
      <c r="G68" s="62"/>
      <c r="H68" s="62"/>
      <c r="I68" s="164"/>
      <c r="J68" s="62"/>
      <c r="K68" s="62"/>
      <c r="L68" s="60"/>
    </row>
    <row r="69" spans="2:63" s="1" customFormat="1" ht="14.45" customHeight="1">
      <c r="B69" s="40"/>
      <c r="C69" s="64" t="s">
        <v>18</v>
      </c>
      <c r="D69" s="62"/>
      <c r="E69" s="62"/>
      <c r="F69" s="62"/>
      <c r="G69" s="62"/>
      <c r="H69" s="62"/>
      <c r="I69" s="164"/>
      <c r="J69" s="62"/>
      <c r="K69" s="62"/>
      <c r="L69" s="60"/>
    </row>
    <row r="70" spans="2:63" s="1" customFormat="1" ht="22.5" customHeight="1">
      <c r="B70" s="40"/>
      <c r="C70" s="62"/>
      <c r="D70" s="62"/>
      <c r="E70" s="388" t="str">
        <f>E7</f>
        <v>Regenerace sídliště 9.května - II. Etapa</v>
      </c>
      <c r="F70" s="389"/>
      <c r="G70" s="389"/>
      <c r="H70" s="389"/>
      <c r="I70" s="164"/>
      <c r="J70" s="62"/>
      <c r="K70" s="62"/>
      <c r="L70" s="60"/>
    </row>
    <row r="71" spans="2:63" s="1" customFormat="1" ht="14.45" customHeight="1">
      <c r="B71" s="40"/>
      <c r="C71" s="64" t="s">
        <v>114</v>
      </c>
      <c r="D71" s="62"/>
      <c r="E71" s="62"/>
      <c r="F71" s="62"/>
      <c r="G71" s="62"/>
      <c r="H71" s="62"/>
      <c r="I71" s="164"/>
      <c r="J71" s="62"/>
      <c r="K71" s="62"/>
      <c r="L71" s="60"/>
    </row>
    <row r="72" spans="2:63" s="1" customFormat="1" ht="23.25" customHeight="1">
      <c r="B72" s="40"/>
      <c r="C72" s="62"/>
      <c r="D72" s="62"/>
      <c r="E72" s="364" t="str">
        <f>E9</f>
        <v>VRN - Vedlejší rozpočtové náklady</v>
      </c>
      <c r="F72" s="390"/>
      <c r="G72" s="390"/>
      <c r="H72" s="390"/>
      <c r="I72" s="164"/>
      <c r="J72" s="62"/>
      <c r="K72" s="62"/>
      <c r="L72" s="60"/>
    </row>
    <row r="73" spans="2:63" s="1" customFormat="1" ht="6.95" customHeight="1">
      <c r="B73" s="40"/>
      <c r="C73" s="62"/>
      <c r="D73" s="62"/>
      <c r="E73" s="62"/>
      <c r="F73" s="62"/>
      <c r="G73" s="62"/>
      <c r="H73" s="62"/>
      <c r="I73" s="164"/>
      <c r="J73" s="62"/>
      <c r="K73" s="62"/>
      <c r="L73" s="60"/>
    </row>
    <row r="74" spans="2:63" s="1" customFormat="1" ht="18" customHeight="1">
      <c r="B74" s="40"/>
      <c r="C74" s="64" t="s">
        <v>25</v>
      </c>
      <c r="D74" s="62"/>
      <c r="E74" s="62"/>
      <c r="F74" s="165" t="str">
        <f>F12</f>
        <v xml:space="preserve"> </v>
      </c>
      <c r="G74" s="62"/>
      <c r="H74" s="62"/>
      <c r="I74" s="166" t="s">
        <v>27</v>
      </c>
      <c r="J74" s="72" t="str">
        <f>IF(J12="","",J12)</f>
        <v>13. 1. 2017</v>
      </c>
      <c r="K74" s="62"/>
      <c r="L74" s="60"/>
    </row>
    <row r="75" spans="2:63" s="1" customFormat="1" ht="6.95" customHeight="1">
      <c r="B75" s="40"/>
      <c r="C75" s="62"/>
      <c r="D75" s="62"/>
      <c r="E75" s="62"/>
      <c r="F75" s="62"/>
      <c r="G75" s="62"/>
      <c r="H75" s="62"/>
      <c r="I75" s="164"/>
      <c r="J75" s="62"/>
      <c r="K75" s="62"/>
      <c r="L75" s="60"/>
    </row>
    <row r="76" spans="2:63" s="1" customFormat="1">
      <c r="B76" s="40"/>
      <c r="C76" s="64" t="s">
        <v>31</v>
      </c>
      <c r="D76" s="62"/>
      <c r="E76" s="62"/>
      <c r="F76" s="165" t="str">
        <f>E15</f>
        <v xml:space="preserve"> </v>
      </c>
      <c r="G76" s="62"/>
      <c r="H76" s="62"/>
      <c r="I76" s="166" t="s">
        <v>36</v>
      </c>
      <c r="J76" s="165" t="str">
        <f>E21</f>
        <v xml:space="preserve"> </v>
      </c>
      <c r="K76" s="62"/>
      <c r="L76" s="60"/>
    </row>
    <row r="77" spans="2:63" s="1" customFormat="1" ht="14.45" customHeight="1">
      <c r="B77" s="40"/>
      <c r="C77" s="64" t="s">
        <v>34</v>
      </c>
      <c r="D77" s="62"/>
      <c r="E77" s="62"/>
      <c r="F77" s="165" t="str">
        <f>IF(E18="","",E18)</f>
        <v/>
      </c>
      <c r="G77" s="62"/>
      <c r="H77" s="62"/>
      <c r="I77" s="164"/>
      <c r="J77" s="62"/>
      <c r="K77" s="62"/>
      <c r="L77" s="60"/>
    </row>
    <row r="78" spans="2:63" s="1" customFormat="1" ht="10.35" customHeight="1">
      <c r="B78" s="40"/>
      <c r="C78" s="62"/>
      <c r="D78" s="62"/>
      <c r="E78" s="62"/>
      <c r="F78" s="62"/>
      <c r="G78" s="62"/>
      <c r="H78" s="62"/>
      <c r="I78" s="164"/>
      <c r="J78" s="62"/>
      <c r="K78" s="62"/>
      <c r="L78" s="60"/>
    </row>
    <row r="79" spans="2:63" s="9" customFormat="1" ht="29.25" customHeight="1">
      <c r="B79" s="167"/>
      <c r="C79" s="168" t="s">
        <v>165</v>
      </c>
      <c r="D79" s="169" t="s">
        <v>58</v>
      </c>
      <c r="E79" s="169" t="s">
        <v>54</v>
      </c>
      <c r="F79" s="169" t="s">
        <v>166</v>
      </c>
      <c r="G79" s="169" t="s">
        <v>167</v>
      </c>
      <c r="H79" s="169" t="s">
        <v>168</v>
      </c>
      <c r="I79" s="170" t="s">
        <v>169</v>
      </c>
      <c r="J79" s="169" t="s">
        <v>154</v>
      </c>
      <c r="K79" s="171" t="s">
        <v>170</v>
      </c>
      <c r="L79" s="172"/>
      <c r="M79" s="80" t="s">
        <v>171</v>
      </c>
      <c r="N79" s="81" t="s">
        <v>43</v>
      </c>
      <c r="O79" s="81" t="s">
        <v>172</v>
      </c>
      <c r="P79" s="81" t="s">
        <v>173</v>
      </c>
      <c r="Q79" s="81" t="s">
        <v>174</v>
      </c>
      <c r="R79" s="81" t="s">
        <v>175</v>
      </c>
      <c r="S79" s="81" t="s">
        <v>176</v>
      </c>
      <c r="T79" s="82" t="s">
        <v>177</v>
      </c>
    </row>
    <row r="80" spans="2:63" s="1" customFormat="1" ht="29.25" customHeight="1">
      <c r="B80" s="40"/>
      <c r="C80" s="86" t="s">
        <v>155</v>
      </c>
      <c r="D80" s="62"/>
      <c r="E80" s="62"/>
      <c r="F80" s="62"/>
      <c r="G80" s="62"/>
      <c r="H80" s="62"/>
      <c r="I80" s="164"/>
      <c r="J80" s="173">
        <f>BK80</f>
        <v>0</v>
      </c>
      <c r="K80" s="62"/>
      <c r="L80" s="60"/>
      <c r="M80" s="83"/>
      <c r="N80" s="84"/>
      <c r="O80" s="84"/>
      <c r="P80" s="174">
        <f>P81+P104</f>
        <v>0</v>
      </c>
      <c r="Q80" s="84"/>
      <c r="R80" s="174">
        <f>R81+R104</f>
        <v>0</v>
      </c>
      <c r="S80" s="84"/>
      <c r="T80" s="175">
        <f>T81+T104</f>
        <v>0</v>
      </c>
      <c r="AT80" s="23" t="s">
        <v>72</v>
      </c>
      <c r="AU80" s="23" t="s">
        <v>156</v>
      </c>
      <c r="BK80" s="176">
        <f>BK81+BK104</f>
        <v>0</v>
      </c>
    </row>
    <row r="81" spans="2:65" s="10" customFormat="1" ht="37.35" customHeight="1">
      <c r="B81" s="177"/>
      <c r="C81" s="178"/>
      <c r="D81" s="179" t="s">
        <v>72</v>
      </c>
      <c r="E81" s="180" t="s">
        <v>178</v>
      </c>
      <c r="F81" s="180" t="s">
        <v>178</v>
      </c>
      <c r="G81" s="178"/>
      <c r="H81" s="178"/>
      <c r="I81" s="181"/>
      <c r="J81" s="182">
        <f>BK81</f>
        <v>0</v>
      </c>
      <c r="K81" s="178"/>
      <c r="L81" s="183"/>
      <c r="M81" s="184"/>
      <c r="N81" s="185"/>
      <c r="O81" s="185"/>
      <c r="P81" s="186">
        <f>P82</f>
        <v>0</v>
      </c>
      <c r="Q81" s="185"/>
      <c r="R81" s="186">
        <f>R82</f>
        <v>0</v>
      </c>
      <c r="S81" s="185"/>
      <c r="T81" s="187">
        <f>T82</f>
        <v>0</v>
      </c>
      <c r="AR81" s="188" t="s">
        <v>24</v>
      </c>
      <c r="AT81" s="189" t="s">
        <v>72</v>
      </c>
      <c r="AU81" s="189" t="s">
        <v>73</v>
      </c>
      <c r="AY81" s="188" t="s">
        <v>180</v>
      </c>
      <c r="BK81" s="190">
        <f>BK82</f>
        <v>0</v>
      </c>
    </row>
    <row r="82" spans="2:65" s="10" customFormat="1" ht="19.899999999999999" customHeight="1">
      <c r="B82" s="177"/>
      <c r="C82" s="178"/>
      <c r="D82" s="191" t="s">
        <v>72</v>
      </c>
      <c r="E82" s="192" t="s">
        <v>883</v>
      </c>
      <c r="F82" s="192" t="s">
        <v>884</v>
      </c>
      <c r="G82" s="178"/>
      <c r="H82" s="178"/>
      <c r="I82" s="181"/>
      <c r="J82" s="193">
        <f>BK82</f>
        <v>0</v>
      </c>
      <c r="K82" s="178"/>
      <c r="L82" s="183"/>
      <c r="M82" s="184"/>
      <c r="N82" s="185"/>
      <c r="O82" s="185"/>
      <c r="P82" s="186">
        <f>SUM(P83:P103)</f>
        <v>0</v>
      </c>
      <c r="Q82" s="185"/>
      <c r="R82" s="186">
        <f>SUM(R83:R103)</f>
        <v>0</v>
      </c>
      <c r="S82" s="185"/>
      <c r="T82" s="187">
        <f>SUM(T83:T103)</f>
        <v>0</v>
      </c>
      <c r="AR82" s="188" t="s">
        <v>24</v>
      </c>
      <c r="AT82" s="189" t="s">
        <v>72</v>
      </c>
      <c r="AU82" s="189" t="s">
        <v>24</v>
      </c>
      <c r="AY82" s="188" t="s">
        <v>180</v>
      </c>
      <c r="BK82" s="190">
        <f>SUM(BK83:BK103)</f>
        <v>0</v>
      </c>
    </row>
    <row r="83" spans="2:65" s="1" customFormat="1" ht="31.5" customHeight="1">
      <c r="B83" s="40"/>
      <c r="C83" s="194" t="s">
        <v>24</v>
      </c>
      <c r="D83" s="194" t="s">
        <v>182</v>
      </c>
      <c r="E83" s="195" t="s">
        <v>885</v>
      </c>
      <c r="F83" s="196" t="s">
        <v>886</v>
      </c>
      <c r="G83" s="197" t="s">
        <v>887</v>
      </c>
      <c r="H83" s="198">
        <v>1</v>
      </c>
      <c r="I83" s="199"/>
      <c r="J83" s="200">
        <f t="shared" ref="J83:J89" si="0">ROUND(I83*H83,2)</f>
        <v>0</v>
      </c>
      <c r="K83" s="196" t="s">
        <v>22</v>
      </c>
      <c r="L83" s="60"/>
      <c r="M83" s="201" t="s">
        <v>22</v>
      </c>
      <c r="N83" s="202" t="s">
        <v>44</v>
      </c>
      <c r="O83" s="41"/>
      <c r="P83" s="203">
        <f t="shared" ref="P83:P89" si="1">O83*H83</f>
        <v>0</v>
      </c>
      <c r="Q83" s="203">
        <v>0</v>
      </c>
      <c r="R83" s="203">
        <f t="shared" ref="R83:R89" si="2">Q83*H83</f>
        <v>0</v>
      </c>
      <c r="S83" s="203">
        <v>0</v>
      </c>
      <c r="T83" s="204">
        <f t="shared" ref="T83:T89" si="3">S83*H83</f>
        <v>0</v>
      </c>
      <c r="AR83" s="23" t="s">
        <v>888</v>
      </c>
      <c r="AT83" s="23" t="s">
        <v>182</v>
      </c>
      <c r="AU83" s="23" t="s">
        <v>82</v>
      </c>
      <c r="AY83" s="23" t="s">
        <v>180</v>
      </c>
      <c r="BE83" s="205">
        <f t="shared" ref="BE83:BE89" si="4">IF(N83="základní",J83,0)</f>
        <v>0</v>
      </c>
      <c r="BF83" s="205">
        <f t="shared" ref="BF83:BF89" si="5">IF(N83="snížená",J83,0)</f>
        <v>0</v>
      </c>
      <c r="BG83" s="205">
        <f t="shared" ref="BG83:BG89" si="6">IF(N83="zákl. přenesená",J83,0)</f>
        <v>0</v>
      </c>
      <c r="BH83" s="205">
        <f t="shared" ref="BH83:BH89" si="7">IF(N83="sníž. přenesená",J83,0)</f>
        <v>0</v>
      </c>
      <c r="BI83" s="205">
        <f t="shared" ref="BI83:BI89" si="8">IF(N83="nulová",J83,0)</f>
        <v>0</v>
      </c>
      <c r="BJ83" s="23" t="s">
        <v>24</v>
      </c>
      <c r="BK83" s="205">
        <f t="shared" ref="BK83:BK89" si="9">ROUND(I83*H83,2)</f>
        <v>0</v>
      </c>
      <c r="BL83" s="23" t="s">
        <v>888</v>
      </c>
      <c r="BM83" s="23" t="s">
        <v>889</v>
      </c>
    </row>
    <row r="84" spans="2:65" s="1" customFormat="1" ht="22.5" customHeight="1">
      <c r="B84" s="40"/>
      <c r="C84" s="194" t="s">
        <v>82</v>
      </c>
      <c r="D84" s="194" t="s">
        <v>182</v>
      </c>
      <c r="E84" s="195" t="s">
        <v>890</v>
      </c>
      <c r="F84" s="196" t="s">
        <v>891</v>
      </c>
      <c r="G84" s="197" t="s">
        <v>892</v>
      </c>
      <c r="H84" s="198">
        <v>1</v>
      </c>
      <c r="I84" s="199"/>
      <c r="J84" s="200">
        <f t="shared" si="0"/>
        <v>0</v>
      </c>
      <c r="K84" s="196" t="s">
        <v>22</v>
      </c>
      <c r="L84" s="60"/>
      <c r="M84" s="201" t="s">
        <v>22</v>
      </c>
      <c r="N84" s="202" t="s">
        <v>44</v>
      </c>
      <c r="O84" s="41"/>
      <c r="P84" s="203">
        <f t="shared" si="1"/>
        <v>0</v>
      </c>
      <c r="Q84" s="203">
        <v>0</v>
      </c>
      <c r="R84" s="203">
        <f t="shared" si="2"/>
        <v>0</v>
      </c>
      <c r="S84" s="203">
        <v>0</v>
      </c>
      <c r="T84" s="204">
        <f t="shared" si="3"/>
        <v>0</v>
      </c>
      <c r="AR84" s="23" t="s">
        <v>888</v>
      </c>
      <c r="AT84" s="23" t="s">
        <v>182</v>
      </c>
      <c r="AU84" s="23" t="s">
        <v>82</v>
      </c>
      <c r="AY84" s="23" t="s">
        <v>180</v>
      </c>
      <c r="BE84" s="205">
        <f t="shared" si="4"/>
        <v>0</v>
      </c>
      <c r="BF84" s="205">
        <f t="shared" si="5"/>
        <v>0</v>
      </c>
      <c r="BG84" s="205">
        <f t="shared" si="6"/>
        <v>0</v>
      </c>
      <c r="BH84" s="205">
        <f t="shared" si="7"/>
        <v>0</v>
      </c>
      <c r="BI84" s="205">
        <f t="shared" si="8"/>
        <v>0</v>
      </c>
      <c r="BJ84" s="23" t="s">
        <v>24</v>
      </c>
      <c r="BK84" s="205">
        <f t="shared" si="9"/>
        <v>0</v>
      </c>
      <c r="BL84" s="23" t="s">
        <v>888</v>
      </c>
      <c r="BM84" s="23" t="s">
        <v>893</v>
      </c>
    </row>
    <row r="85" spans="2:65" s="1" customFormat="1" ht="57" customHeight="1">
      <c r="B85" s="40"/>
      <c r="C85" s="194" t="s">
        <v>201</v>
      </c>
      <c r="D85" s="194" t="s">
        <v>182</v>
      </c>
      <c r="E85" s="195" t="s">
        <v>894</v>
      </c>
      <c r="F85" s="196" t="s">
        <v>895</v>
      </c>
      <c r="G85" s="197" t="s">
        <v>892</v>
      </c>
      <c r="H85" s="198">
        <v>1</v>
      </c>
      <c r="I85" s="199"/>
      <c r="J85" s="200">
        <f t="shared" si="0"/>
        <v>0</v>
      </c>
      <c r="K85" s="196" t="s">
        <v>22</v>
      </c>
      <c r="L85" s="60"/>
      <c r="M85" s="201" t="s">
        <v>22</v>
      </c>
      <c r="N85" s="202" t="s">
        <v>44</v>
      </c>
      <c r="O85" s="41"/>
      <c r="P85" s="203">
        <f t="shared" si="1"/>
        <v>0</v>
      </c>
      <c r="Q85" s="203">
        <v>0</v>
      </c>
      <c r="R85" s="203">
        <f t="shared" si="2"/>
        <v>0</v>
      </c>
      <c r="S85" s="203">
        <v>0</v>
      </c>
      <c r="T85" s="204">
        <f t="shared" si="3"/>
        <v>0</v>
      </c>
      <c r="AR85" s="23" t="s">
        <v>888</v>
      </c>
      <c r="AT85" s="23" t="s">
        <v>182</v>
      </c>
      <c r="AU85" s="23" t="s">
        <v>82</v>
      </c>
      <c r="AY85" s="23" t="s">
        <v>180</v>
      </c>
      <c r="BE85" s="205">
        <f t="shared" si="4"/>
        <v>0</v>
      </c>
      <c r="BF85" s="205">
        <f t="shared" si="5"/>
        <v>0</v>
      </c>
      <c r="BG85" s="205">
        <f t="shared" si="6"/>
        <v>0</v>
      </c>
      <c r="BH85" s="205">
        <f t="shared" si="7"/>
        <v>0</v>
      </c>
      <c r="BI85" s="205">
        <f t="shared" si="8"/>
        <v>0</v>
      </c>
      <c r="BJ85" s="23" t="s">
        <v>24</v>
      </c>
      <c r="BK85" s="205">
        <f t="shared" si="9"/>
        <v>0</v>
      </c>
      <c r="BL85" s="23" t="s">
        <v>888</v>
      </c>
      <c r="BM85" s="23" t="s">
        <v>896</v>
      </c>
    </row>
    <row r="86" spans="2:65" s="1" customFormat="1" ht="31.5" customHeight="1">
      <c r="B86" s="40"/>
      <c r="C86" s="194" t="s">
        <v>186</v>
      </c>
      <c r="D86" s="194" t="s">
        <v>182</v>
      </c>
      <c r="E86" s="195" t="s">
        <v>897</v>
      </c>
      <c r="F86" s="196" t="s">
        <v>898</v>
      </c>
      <c r="G86" s="197" t="s">
        <v>892</v>
      </c>
      <c r="H86" s="198">
        <v>1</v>
      </c>
      <c r="I86" s="199"/>
      <c r="J86" s="200">
        <f t="shared" si="0"/>
        <v>0</v>
      </c>
      <c r="K86" s="196" t="s">
        <v>22</v>
      </c>
      <c r="L86" s="60"/>
      <c r="M86" s="201" t="s">
        <v>22</v>
      </c>
      <c r="N86" s="202" t="s">
        <v>44</v>
      </c>
      <c r="O86" s="41"/>
      <c r="P86" s="203">
        <f t="shared" si="1"/>
        <v>0</v>
      </c>
      <c r="Q86" s="203">
        <v>0</v>
      </c>
      <c r="R86" s="203">
        <f t="shared" si="2"/>
        <v>0</v>
      </c>
      <c r="S86" s="203">
        <v>0</v>
      </c>
      <c r="T86" s="204">
        <f t="shared" si="3"/>
        <v>0</v>
      </c>
      <c r="AR86" s="23" t="s">
        <v>888</v>
      </c>
      <c r="AT86" s="23" t="s">
        <v>182</v>
      </c>
      <c r="AU86" s="23" t="s">
        <v>82</v>
      </c>
      <c r="AY86" s="23" t="s">
        <v>180</v>
      </c>
      <c r="BE86" s="205">
        <f t="shared" si="4"/>
        <v>0</v>
      </c>
      <c r="BF86" s="205">
        <f t="shared" si="5"/>
        <v>0</v>
      </c>
      <c r="BG86" s="205">
        <f t="shared" si="6"/>
        <v>0</v>
      </c>
      <c r="BH86" s="205">
        <f t="shared" si="7"/>
        <v>0</v>
      </c>
      <c r="BI86" s="205">
        <f t="shared" si="8"/>
        <v>0</v>
      </c>
      <c r="BJ86" s="23" t="s">
        <v>24</v>
      </c>
      <c r="BK86" s="205">
        <f t="shared" si="9"/>
        <v>0</v>
      </c>
      <c r="BL86" s="23" t="s">
        <v>888</v>
      </c>
      <c r="BM86" s="23" t="s">
        <v>899</v>
      </c>
    </row>
    <row r="87" spans="2:65" s="1" customFormat="1" ht="44.25" customHeight="1">
      <c r="B87" s="40"/>
      <c r="C87" s="194" t="s">
        <v>211</v>
      </c>
      <c r="D87" s="194" t="s">
        <v>182</v>
      </c>
      <c r="E87" s="195" t="s">
        <v>900</v>
      </c>
      <c r="F87" s="196" t="s">
        <v>901</v>
      </c>
      <c r="G87" s="197" t="s">
        <v>892</v>
      </c>
      <c r="H87" s="198">
        <v>1</v>
      </c>
      <c r="I87" s="199"/>
      <c r="J87" s="200">
        <f t="shared" si="0"/>
        <v>0</v>
      </c>
      <c r="K87" s="196" t="s">
        <v>22</v>
      </c>
      <c r="L87" s="60"/>
      <c r="M87" s="201" t="s">
        <v>22</v>
      </c>
      <c r="N87" s="202" t="s">
        <v>44</v>
      </c>
      <c r="O87" s="41"/>
      <c r="P87" s="203">
        <f t="shared" si="1"/>
        <v>0</v>
      </c>
      <c r="Q87" s="203">
        <v>0</v>
      </c>
      <c r="R87" s="203">
        <f t="shared" si="2"/>
        <v>0</v>
      </c>
      <c r="S87" s="203">
        <v>0</v>
      </c>
      <c r="T87" s="204">
        <f t="shared" si="3"/>
        <v>0</v>
      </c>
      <c r="AR87" s="23" t="s">
        <v>888</v>
      </c>
      <c r="AT87" s="23" t="s">
        <v>182</v>
      </c>
      <c r="AU87" s="23" t="s">
        <v>82</v>
      </c>
      <c r="AY87" s="23" t="s">
        <v>180</v>
      </c>
      <c r="BE87" s="205">
        <f t="shared" si="4"/>
        <v>0</v>
      </c>
      <c r="BF87" s="205">
        <f t="shared" si="5"/>
        <v>0</v>
      </c>
      <c r="BG87" s="205">
        <f t="shared" si="6"/>
        <v>0</v>
      </c>
      <c r="BH87" s="205">
        <f t="shared" si="7"/>
        <v>0</v>
      </c>
      <c r="BI87" s="205">
        <f t="shared" si="8"/>
        <v>0</v>
      </c>
      <c r="BJ87" s="23" t="s">
        <v>24</v>
      </c>
      <c r="BK87" s="205">
        <f t="shared" si="9"/>
        <v>0</v>
      </c>
      <c r="BL87" s="23" t="s">
        <v>888</v>
      </c>
      <c r="BM87" s="23" t="s">
        <v>902</v>
      </c>
    </row>
    <row r="88" spans="2:65" s="1" customFormat="1" ht="44.25" customHeight="1">
      <c r="B88" s="40"/>
      <c r="C88" s="194" t="s">
        <v>226</v>
      </c>
      <c r="D88" s="194" t="s">
        <v>182</v>
      </c>
      <c r="E88" s="195" t="s">
        <v>903</v>
      </c>
      <c r="F88" s="196" t="s">
        <v>904</v>
      </c>
      <c r="G88" s="197" t="s">
        <v>892</v>
      </c>
      <c r="H88" s="198">
        <v>1</v>
      </c>
      <c r="I88" s="199"/>
      <c r="J88" s="200">
        <f t="shared" si="0"/>
        <v>0</v>
      </c>
      <c r="K88" s="196" t="s">
        <v>22</v>
      </c>
      <c r="L88" s="60"/>
      <c r="M88" s="201" t="s">
        <v>22</v>
      </c>
      <c r="N88" s="202" t="s">
        <v>44</v>
      </c>
      <c r="O88" s="41"/>
      <c r="P88" s="203">
        <f t="shared" si="1"/>
        <v>0</v>
      </c>
      <c r="Q88" s="203">
        <v>0</v>
      </c>
      <c r="R88" s="203">
        <f t="shared" si="2"/>
        <v>0</v>
      </c>
      <c r="S88" s="203">
        <v>0</v>
      </c>
      <c r="T88" s="204">
        <f t="shared" si="3"/>
        <v>0</v>
      </c>
      <c r="AR88" s="23" t="s">
        <v>888</v>
      </c>
      <c r="AT88" s="23" t="s">
        <v>182</v>
      </c>
      <c r="AU88" s="23" t="s">
        <v>82</v>
      </c>
      <c r="AY88" s="23" t="s">
        <v>180</v>
      </c>
      <c r="BE88" s="205">
        <f t="shared" si="4"/>
        <v>0</v>
      </c>
      <c r="BF88" s="205">
        <f t="shared" si="5"/>
        <v>0</v>
      </c>
      <c r="BG88" s="205">
        <f t="shared" si="6"/>
        <v>0</v>
      </c>
      <c r="BH88" s="205">
        <f t="shared" si="7"/>
        <v>0</v>
      </c>
      <c r="BI88" s="205">
        <f t="shared" si="8"/>
        <v>0</v>
      </c>
      <c r="BJ88" s="23" t="s">
        <v>24</v>
      </c>
      <c r="BK88" s="205">
        <f t="shared" si="9"/>
        <v>0</v>
      </c>
      <c r="BL88" s="23" t="s">
        <v>888</v>
      </c>
      <c r="BM88" s="23" t="s">
        <v>905</v>
      </c>
    </row>
    <row r="89" spans="2:65" s="1" customFormat="1" ht="57" customHeight="1">
      <c r="B89" s="40"/>
      <c r="C89" s="194" t="s">
        <v>151</v>
      </c>
      <c r="D89" s="194" t="s">
        <v>182</v>
      </c>
      <c r="E89" s="195" t="s">
        <v>906</v>
      </c>
      <c r="F89" s="196" t="s">
        <v>907</v>
      </c>
      <c r="G89" s="197" t="s">
        <v>892</v>
      </c>
      <c r="H89" s="198">
        <v>1</v>
      </c>
      <c r="I89" s="199"/>
      <c r="J89" s="200">
        <f t="shared" si="0"/>
        <v>0</v>
      </c>
      <c r="K89" s="196" t="s">
        <v>22</v>
      </c>
      <c r="L89" s="60"/>
      <c r="M89" s="201" t="s">
        <v>22</v>
      </c>
      <c r="N89" s="202" t="s">
        <v>44</v>
      </c>
      <c r="O89" s="41"/>
      <c r="P89" s="203">
        <f t="shared" si="1"/>
        <v>0</v>
      </c>
      <c r="Q89" s="203">
        <v>0</v>
      </c>
      <c r="R89" s="203">
        <f t="shared" si="2"/>
        <v>0</v>
      </c>
      <c r="S89" s="203">
        <v>0</v>
      </c>
      <c r="T89" s="204">
        <f t="shared" si="3"/>
        <v>0</v>
      </c>
      <c r="AR89" s="23" t="s">
        <v>888</v>
      </c>
      <c r="AT89" s="23" t="s">
        <v>182</v>
      </c>
      <c r="AU89" s="23" t="s">
        <v>82</v>
      </c>
      <c r="AY89" s="23" t="s">
        <v>180</v>
      </c>
      <c r="BE89" s="205">
        <f t="shared" si="4"/>
        <v>0</v>
      </c>
      <c r="BF89" s="205">
        <f t="shared" si="5"/>
        <v>0</v>
      </c>
      <c r="BG89" s="205">
        <f t="shared" si="6"/>
        <v>0</v>
      </c>
      <c r="BH89" s="205">
        <f t="shared" si="7"/>
        <v>0</v>
      </c>
      <c r="BI89" s="205">
        <f t="shared" si="8"/>
        <v>0</v>
      </c>
      <c r="BJ89" s="23" t="s">
        <v>24</v>
      </c>
      <c r="BK89" s="205">
        <f t="shared" si="9"/>
        <v>0</v>
      </c>
      <c r="BL89" s="23" t="s">
        <v>888</v>
      </c>
      <c r="BM89" s="23" t="s">
        <v>908</v>
      </c>
    </row>
    <row r="90" spans="2:65" s="12" customFormat="1" ht="13.5">
      <c r="B90" s="220"/>
      <c r="C90" s="221"/>
      <c r="D90" s="233" t="s">
        <v>190</v>
      </c>
      <c r="E90" s="243" t="s">
        <v>22</v>
      </c>
      <c r="F90" s="244" t="s">
        <v>24</v>
      </c>
      <c r="G90" s="221"/>
      <c r="H90" s="245">
        <v>1</v>
      </c>
      <c r="I90" s="225"/>
      <c r="J90" s="221"/>
      <c r="K90" s="221"/>
      <c r="L90" s="226"/>
      <c r="M90" s="227"/>
      <c r="N90" s="228"/>
      <c r="O90" s="228"/>
      <c r="P90" s="228"/>
      <c r="Q90" s="228"/>
      <c r="R90" s="228"/>
      <c r="S90" s="228"/>
      <c r="T90" s="229"/>
      <c r="AT90" s="230" t="s">
        <v>190</v>
      </c>
      <c r="AU90" s="230" t="s">
        <v>82</v>
      </c>
      <c r="AV90" s="12" t="s">
        <v>82</v>
      </c>
      <c r="AW90" s="12" t="s">
        <v>37</v>
      </c>
      <c r="AX90" s="12" t="s">
        <v>24</v>
      </c>
      <c r="AY90" s="230" t="s">
        <v>180</v>
      </c>
    </row>
    <row r="91" spans="2:65" s="1" customFormat="1" ht="31.5" customHeight="1">
      <c r="B91" s="40"/>
      <c r="C91" s="194" t="s">
        <v>260</v>
      </c>
      <c r="D91" s="194" t="s">
        <v>182</v>
      </c>
      <c r="E91" s="195" t="s">
        <v>909</v>
      </c>
      <c r="F91" s="196" t="s">
        <v>910</v>
      </c>
      <c r="G91" s="197" t="s">
        <v>892</v>
      </c>
      <c r="H91" s="198">
        <v>1</v>
      </c>
      <c r="I91" s="199"/>
      <c r="J91" s="200">
        <f>ROUND(I91*H91,2)</f>
        <v>0</v>
      </c>
      <c r="K91" s="196" t="s">
        <v>22</v>
      </c>
      <c r="L91" s="60"/>
      <c r="M91" s="201" t="s">
        <v>22</v>
      </c>
      <c r="N91" s="202" t="s">
        <v>44</v>
      </c>
      <c r="O91" s="41"/>
      <c r="P91" s="203">
        <f>O91*H91</f>
        <v>0</v>
      </c>
      <c r="Q91" s="203">
        <v>0</v>
      </c>
      <c r="R91" s="203">
        <f>Q91*H91</f>
        <v>0</v>
      </c>
      <c r="S91" s="203">
        <v>0</v>
      </c>
      <c r="T91" s="204">
        <f>S91*H91</f>
        <v>0</v>
      </c>
      <c r="AR91" s="23" t="s">
        <v>888</v>
      </c>
      <c r="AT91" s="23" t="s">
        <v>182</v>
      </c>
      <c r="AU91" s="23" t="s">
        <v>82</v>
      </c>
      <c r="AY91" s="23" t="s">
        <v>180</v>
      </c>
      <c r="BE91" s="205">
        <f>IF(N91="základní",J91,0)</f>
        <v>0</v>
      </c>
      <c r="BF91" s="205">
        <f>IF(N91="snížená",J91,0)</f>
        <v>0</v>
      </c>
      <c r="BG91" s="205">
        <f>IF(N91="zákl. přenesená",J91,0)</f>
        <v>0</v>
      </c>
      <c r="BH91" s="205">
        <f>IF(N91="sníž. přenesená",J91,0)</f>
        <v>0</v>
      </c>
      <c r="BI91" s="205">
        <f>IF(N91="nulová",J91,0)</f>
        <v>0</v>
      </c>
      <c r="BJ91" s="23" t="s">
        <v>24</v>
      </c>
      <c r="BK91" s="205">
        <f>ROUND(I91*H91,2)</f>
        <v>0</v>
      </c>
      <c r="BL91" s="23" t="s">
        <v>888</v>
      </c>
      <c r="BM91" s="23" t="s">
        <v>911</v>
      </c>
    </row>
    <row r="92" spans="2:65" s="12" customFormat="1" ht="13.5">
      <c r="B92" s="220"/>
      <c r="C92" s="221"/>
      <c r="D92" s="233" t="s">
        <v>190</v>
      </c>
      <c r="E92" s="243" t="s">
        <v>22</v>
      </c>
      <c r="F92" s="244" t="s">
        <v>24</v>
      </c>
      <c r="G92" s="221"/>
      <c r="H92" s="245">
        <v>1</v>
      </c>
      <c r="I92" s="225"/>
      <c r="J92" s="221"/>
      <c r="K92" s="221"/>
      <c r="L92" s="226"/>
      <c r="M92" s="227"/>
      <c r="N92" s="228"/>
      <c r="O92" s="228"/>
      <c r="P92" s="228"/>
      <c r="Q92" s="228"/>
      <c r="R92" s="228"/>
      <c r="S92" s="228"/>
      <c r="T92" s="229"/>
      <c r="AT92" s="230" t="s">
        <v>190</v>
      </c>
      <c r="AU92" s="230" t="s">
        <v>82</v>
      </c>
      <c r="AV92" s="12" t="s">
        <v>82</v>
      </c>
      <c r="AW92" s="12" t="s">
        <v>37</v>
      </c>
      <c r="AX92" s="12" t="s">
        <v>24</v>
      </c>
      <c r="AY92" s="230" t="s">
        <v>180</v>
      </c>
    </row>
    <row r="93" spans="2:65" s="1" customFormat="1" ht="44.25" customHeight="1">
      <c r="B93" s="40"/>
      <c r="C93" s="194" t="s">
        <v>265</v>
      </c>
      <c r="D93" s="194" t="s">
        <v>182</v>
      </c>
      <c r="E93" s="195" t="s">
        <v>912</v>
      </c>
      <c r="F93" s="196" t="s">
        <v>913</v>
      </c>
      <c r="G93" s="197" t="s">
        <v>892</v>
      </c>
      <c r="H93" s="198">
        <v>1</v>
      </c>
      <c r="I93" s="199"/>
      <c r="J93" s="200">
        <f>ROUND(I93*H93,2)</f>
        <v>0</v>
      </c>
      <c r="K93" s="196" t="s">
        <v>22</v>
      </c>
      <c r="L93" s="60"/>
      <c r="M93" s="201" t="s">
        <v>22</v>
      </c>
      <c r="N93" s="202" t="s">
        <v>44</v>
      </c>
      <c r="O93" s="41"/>
      <c r="P93" s="203">
        <f>O93*H93</f>
        <v>0</v>
      </c>
      <c r="Q93" s="203">
        <v>0</v>
      </c>
      <c r="R93" s="203">
        <f>Q93*H93</f>
        <v>0</v>
      </c>
      <c r="S93" s="203">
        <v>0</v>
      </c>
      <c r="T93" s="204">
        <f>S93*H93</f>
        <v>0</v>
      </c>
      <c r="AR93" s="23" t="s">
        <v>888</v>
      </c>
      <c r="AT93" s="23" t="s">
        <v>182</v>
      </c>
      <c r="AU93" s="23" t="s">
        <v>82</v>
      </c>
      <c r="AY93" s="23" t="s">
        <v>180</v>
      </c>
      <c r="BE93" s="205">
        <f>IF(N93="základní",J93,0)</f>
        <v>0</v>
      </c>
      <c r="BF93" s="205">
        <f>IF(N93="snížená",J93,0)</f>
        <v>0</v>
      </c>
      <c r="BG93" s="205">
        <f>IF(N93="zákl. přenesená",J93,0)</f>
        <v>0</v>
      </c>
      <c r="BH93" s="205">
        <f>IF(N93="sníž. přenesená",J93,0)</f>
        <v>0</v>
      </c>
      <c r="BI93" s="205">
        <f>IF(N93="nulová",J93,0)</f>
        <v>0</v>
      </c>
      <c r="BJ93" s="23" t="s">
        <v>24</v>
      </c>
      <c r="BK93" s="205">
        <f>ROUND(I93*H93,2)</f>
        <v>0</v>
      </c>
      <c r="BL93" s="23" t="s">
        <v>888</v>
      </c>
      <c r="BM93" s="23" t="s">
        <v>914</v>
      </c>
    </row>
    <row r="94" spans="2:65" s="1" customFormat="1" ht="31.5" customHeight="1">
      <c r="B94" s="40"/>
      <c r="C94" s="194" t="s">
        <v>29</v>
      </c>
      <c r="D94" s="194" t="s">
        <v>182</v>
      </c>
      <c r="E94" s="195" t="s">
        <v>915</v>
      </c>
      <c r="F94" s="196" t="s">
        <v>916</v>
      </c>
      <c r="G94" s="197" t="s">
        <v>892</v>
      </c>
      <c r="H94" s="198">
        <v>1</v>
      </c>
      <c r="I94" s="199"/>
      <c r="J94" s="200">
        <f>ROUND(I94*H94,2)</f>
        <v>0</v>
      </c>
      <c r="K94" s="196" t="s">
        <v>22</v>
      </c>
      <c r="L94" s="60"/>
      <c r="M94" s="201" t="s">
        <v>22</v>
      </c>
      <c r="N94" s="202" t="s">
        <v>44</v>
      </c>
      <c r="O94" s="41"/>
      <c r="P94" s="203">
        <f>O94*H94</f>
        <v>0</v>
      </c>
      <c r="Q94" s="203">
        <v>0</v>
      </c>
      <c r="R94" s="203">
        <f>Q94*H94</f>
        <v>0</v>
      </c>
      <c r="S94" s="203">
        <v>0</v>
      </c>
      <c r="T94" s="204">
        <f>S94*H94</f>
        <v>0</v>
      </c>
      <c r="AR94" s="23" t="s">
        <v>888</v>
      </c>
      <c r="AT94" s="23" t="s">
        <v>182</v>
      </c>
      <c r="AU94" s="23" t="s">
        <v>82</v>
      </c>
      <c r="AY94" s="23" t="s">
        <v>180</v>
      </c>
      <c r="BE94" s="205">
        <f>IF(N94="základní",J94,0)</f>
        <v>0</v>
      </c>
      <c r="BF94" s="205">
        <f>IF(N94="snížená",J94,0)</f>
        <v>0</v>
      </c>
      <c r="BG94" s="205">
        <f>IF(N94="zákl. přenesená",J94,0)</f>
        <v>0</v>
      </c>
      <c r="BH94" s="205">
        <f>IF(N94="sníž. přenesená",J94,0)</f>
        <v>0</v>
      </c>
      <c r="BI94" s="205">
        <f>IF(N94="nulová",J94,0)</f>
        <v>0</v>
      </c>
      <c r="BJ94" s="23" t="s">
        <v>24</v>
      </c>
      <c r="BK94" s="205">
        <f>ROUND(I94*H94,2)</f>
        <v>0</v>
      </c>
      <c r="BL94" s="23" t="s">
        <v>888</v>
      </c>
      <c r="BM94" s="23" t="s">
        <v>917</v>
      </c>
    </row>
    <row r="95" spans="2:65" s="1" customFormat="1" ht="31.5" customHeight="1">
      <c r="B95" s="40"/>
      <c r="C95" s="194" t="s">
        <v>274</v>
      </c>
      <c r="D95" s="194" t="s">
        <v>182</v>
      </c>
      <c r="E95" s="195" t="s">
        <v>918</v>
      </c>
      <c r="F95" s="196" t="s">
        <v>919</v>
      </c>
      <c r="G95" s="197" t="s">
        <v>892</v>
      </c>
      <c r="H95" s="198">
        <v>1</v>
      </c>
      <c r="I95" s="199"/>
      <c r="J95" s="200">
        <f>ROUND(I95*H95,2)</f>
        <v>0</v>
      </c>
      <c r="K95" s="196" t="s">
        <v>22</v>
      </c>
      <c r="L95" s="60"/>
      <c r="M95" s="201" t="s">
        <v>22</v>
      </c>
      <c r="N95" s="202" t="s">
        <v>44</v>
      </c>
      <c r="O95" s="41"/>
      <c r="P95" s="203">
        <f>O95*H95</f>
        <v>0</v>
      </c>
      <c r="Q95" s="203">
        <v>0</v>
      </c>
      <c r="R95" s="203">
        <f>Q95*H95</f>
        <v>0</v>
      </c>
      <c r="S95" s="203">
        <v>0</v>
      </c>
      <c r="T95" s="204">
        <f>S95*H95</f>
        <v>0</v>
      </c>
      <c r="AR95" s="23" t="s">
        <v>888</v>
      </c>
      <c r="AT95" s="23" t="s">
        <v>182</v>
      </c>
      <c r="AU95" s="23" t="s">
        <v>82</v>
      </c>
      <c r="AY95" s="23" t="s">
        <v>180</v>
      </c>
      <c r="BE95" s="205">
        <f>IF(N95="základní",J95,0)</f>
        <v>0</v>
      </c>
      <c r="BF95" s="205">
        <f>IF(N95="snížená",J95,0)</f>
        <v>0</v>
      </c>
      <c r="BG95" s="205">
        <f>IF(N95="zákl. přenesená",J95,0)</f>
        <v>0</v>
      </c>
      <c r="BH95" s="205">
        <f>IF(N95="sníž. přenesená",J95,0)</f>
        <v>0</v>
      </c>
      <c r="BI95" s="205">
        <f>IF(N95="nulová",J95,0)</f>
        <v>0</v>
      </c>
      <c r="BJ95" s="23" t="s">
        <v>24</v>
      </c>
      <c r="BK95" s="205">
        <f>ROUND(I95*H95,2)</f>
        <v>0</v>
      </c>
      <c r="BL95" s="23" t="s">
        <v>888</v>
      </c>
      <c r="BM95" s="23" t="s">
        <v>920</v>
      </c>
    </row>
    <row r="96" spans="2:65" s="1" customFormat="1" ht="44.25" customHeight="1">
      <c r="B96" s="40"/>
      <c r="C96" s="194" t="s">
        <v>119</v>
      </c>
      <c r="D96" s="194" t="s">
        <v>182</v>
      </c>
      <c r="E96" s="195" t="s">
        <v>921</v>
      </c>
      <c r="F96" s="196" t="s">
        <v>922</v>
      </c>
      <c r="G96" s="197" t="s">
        <v>892</v>
      </c>
      <c r="H96" s="198">
        <v>1</v>
      </c>
      <c r="I96" s="199"/>
      <c r="J96" s="200">
        <f>ROUND(I96*H96,2)</f>
        <v>0</v>
      </c>
      <c r="K96" s="196" t="s">
        <v>22</v>
      </c>
      <c r="L96" s="60"/>
      <c r="M96" s="201" t="s">
        <v>22</v>
      </c>
      <c r="N96" s="202" t="s">
        <v>44</v>
      </c>
      <c r="O96" s="41"/>
      <c r="P96" s="203">
        <f>O96*H96</f>
        <v>0</v>
      </c>
      <c r="Q96" s="203">
        <v>0</v>
      </c>
      <c r="R96" s="203">
        <f>Q96*H96</f>
        <v>0</v>
      </c>
      <c r="S96" s="203">
        <v>0</v>
      </c>
      <c r="T96" s="204">
        <f>S96*H96</f>
        <v>0</v>
      </c>
      <c r="AR96" s="23" t="s">
        <v>888</v>
      </c>
      <c r="AT96" s="23" t="s">
        <v>182</v>
      </c>
      <c r="AU96" s="23" t="s">
        <v>82</v>
      </c>
      <c r="AY96" s="23" t="s">
        <v>180</v>
      </c>
      <c r="BE96" s="205">
        <f>IF(N96="základní",J96,0)</f>
        <v>0</v>
      </c>
      <c r="BF96" s="205">
        <f>IF(N96="snížená",J96,0)</f>
        <v>0</v>
      </c>
      <c r="BG96" s="205">
        <f>IF(N96="zákl. přenesená",J96,0)</f>
        <v>0</v>
      </c>
      <c r="BH96" s="205">
        <f>IF(N96="sníž. přenesená",J96,0)</f>
        <v>0</v>
      </c>
      <c r="BI96" s="205">
        <f>IF(N96="nulová",J96,0)</f>
        <v>0</v>
      </c>
      <c r="BJ96" s="23" t="s">
        <v>24</v>
      </c>
      <c r="BK96" s="205">
        <f>ROUND(I96*H96,2)</f>
        <v>0</v>
      </c>
      <c r="BL96" s="23" t="s">
        <v>888</v>
      </c>
      <c r="BM96" s="23" t="s">
        <v>923</v>
      </c>
    </row>
    <row r="97" spans="2:65" s="12" customFormat="1" ht="13.5">
      <c r="B97" s="220"/>
      <c r="C97" s="221"/>
      <c r="D97" s="233" t="s">
        <v>190</v>
      </c>
      <c r="E97" s="243" t="s">
        <v>22</v>
      </c>
      <c r="F97" s="244" t="s">
        <v>24</v>
      </c>
      <c r="G97" s="221"/>
      <c r="H97" s="245">
        <v>1</v>
      </c>
      <c r="I97" s="225"/>
      <c r="J97" s="221"/>
      <c r="K97" s="221"/>
      <c r="L97" s="226"/>
      <c r="M97" s="227"/>
      <c r="N97" s="228"/>
      <c r="O97" s="228"/>
      <c r="P97" s="228"/>
      <c r="Q97" s="228"/>
      <c r="R97" s="228"/>
      <c r="S97" s="228"/>
      <c r="T97" s="229"/>
      <c r="AT97" s="230" t="s">
        <v>190</v>
      </c>
      <c r="AU97" s="230" t="s">
        <v>82</v>
      </c>
      <c r="AV97" s="12" t="s">
        <v>82</v>
      </c>
      <c r="AW97" s="12" t="s">
        <v>37</v>
      </c>
      <c r="AX97" s="12" t="s">
        <v>24</v>
      </c>
      <c r="AY97" s="230" t="s">
        <v>180</v>
      </c>
    </row>
    <row r="98" spans="2:65" s="1" customFormat="1" ht="31.5" customHeight="1">
      <c r="B98" s="40"/>
      <c r="C98" s="194" t="s">
        <v>297</v>
      </c>
      <c r="D98" s="194" t="s">
        <v>182</v>
      </c>
      <c r="E98" s="195" t="s">
        <v>924</v>
      </c>
      <c r="F98" s="196" t="s">
        <v>925</v>
      </c>
      <c r="G98" s="197" t="s">
        <v>892</v>
      </c>
      <c r="H98" s="198">
        <v>1</v>
      </c>
      <c r="I98" s="199"/>
      <c r="J98" s="200">
        <f t="shared" ref="J98:J103" si="10">ROUND(I98*H98,2)</f>
        <v>0</v>
      </c>
      <c r="K98" s="196" t="s">
        <v>22</v>
      </c>
      <c r="L98" s="60"/>
      <c r="M98" s="201" t="s">
        <v>22</v>
      </c>
      <c r="N98" s="202" t="s">
        <v>44</v>
      </c>
      <c r="O98" s="41"/>
      <c r="P98" s="203">
        <f t="shared" ref="P98:P103" si="11">O98*H98</f>
        <v>0</v>
      </c>
      <c r="Q98" s="203">
        <v>0</v>
      </c>
      <c r="R98" s="203">
        <f t="shared" ref="R98:R103" si="12">Q98*H98</f>
        <v>0</v>
      </c>
      <c r="S98" s="203">
        <v>0</v>
      </c>
      <c r="T98" s="204">
        <f t="shared" ref="T98:T103" si="13">S98*H98</f>
        <v>0</v>
      </c>
      <c r="AR98" s="23" t="s">
        <v>888</v>
      </c>
      <c r="AT98" s="23" t="s">
        <v>182</v>
      </c>
      <c r="AU98" s="23" t="s">
        <v>82</v>
      </c>
      <c r="AY98" s="23" t="s">
        <v>180</v>
      </c>
      <c r="BE98" s="205">
        <f t="shared" ref="BE98:BE103" si="14">IF(N98="základní",J98,0)</f>
        <v>0</v>
      </c>
      <c r="BF98" s="205">
        <f t="shared" ref="BF98:BF103" si="15">IF(N98="snížená",J98,0)</f>
        <v>0</v>
      </c>
      <c r="BG98" s="205">
        <f t="shared" ref="BG98:BG103" si="16">IF(N98="zákl. přenesená",J98,0)</f>
        <v>0</v>
      </c>
      <c r="BH98" s="205">
        <f t="shared" ref="BH98:BH103" si="17">IF(N98="sníž. přenesená",J98,0)</f>
        <v>0</v>
      </c>
      <c r="BI98" s="205">
        <f t="shared" ref="BI98:BI103" si="18">IF(N98="nulová",J98,0)</f>
        <v>0</v>
      </c>
      <c r="BJ98" s="23" t="s">
        <v>24</v>
      </c>
      <c r="BK98" s="205">
        <f t="shared" ref="BK98:BK103" si="19">ROUND(I98*H98,2)</f>
        <v>0</v>
      </c>
      <c r="BL98" s="23" t="s">
        <v>888</v>
      </c>
      <c r="BM98" s="23" t="s">
        <v>926</v>
      </c>
    </row>
    <row r="99" spans="2:65" s="1" customFormat="1" ht="31.5" customHeight="1">
      <c r="B99" s="40"/>
      <c r="C99" s="194" t="s">
        <v>302</v>
      </c>
      <c r="D99" s="194" t="s">
        <v>182</v>
      </c>
      <c r="E99" s="195" t="s">
        <v>927</v>
      </c>
      <c r="F99" s="196" t="s">
        <v>928</v>
      </c>
      <c r="G99" s="197" t="s">
        <v>892</v>
      </c>
      <c r="H99" s="198">
        <v>1</v>
      </c>
      <c r="I99" s="199"/>
      <c r="J99" s="200">
        <f t="shared" si="10"/>
        <v>0</v>
      </c>
      <c r="K99" s="196" t="s">
        <v>22</v>
      </c>
      <c r="L99" s="60"/>
      <c r="M99" s="201" t="s">
        <v>22</v>
      </c>
      <c r="N99" s="202" t="s">
        <v>44</v>
      </c>
      <c r="O99" s="41"/>
      <c r="P99" s="203">
        <f t="shared" si="11"/>
        <v>0</v>
      </c>
      <c r="Q99" s="203">
        <v>0</v>
      </c>
      <c r="R99" s="203">
        <f t="shared" si="12"/>
        <v>0</v>
      </c>
      <c r="S99" s="203">
        <v>0</v>
      </c>
      <c r="T99" s="204">
        <f t="shared" si="13"/>
        <v>0</v>
      </c>
      <c r="AR99" s="23" t="s">
        <v>888</v>
      </c>
      <c r="AT99" s="23" t="s">
        <v>182</v>
      </c>
      <c r="AU99" s="23" t="s">
        <v>82</v>
      </c>
      <c r="AY99" s="23" t="s">
        <v>180</v>
      </c>
      <c r="BE99" s="205">
        <f t="shared" si="14"/>
        <v>0</v>
      </c>
      <c r="BF99" s="205">
        <f t="shared" si="15"/>
        <v>0</v>
      </c>
      <c r="BG99" s="205">
        <f t="shared" si="16"/>
        <v>0</v>
      </c>
      <c r="BH99" s="205">
        <f t="shared" si="17"/>
        <v>0</v>
      </c>
      <c r="BI99" s="205">
        <f t="shared" si="18"/>
        <v>0</v>
      </c>
      <c r="BJ99" s="23" t="s">
        <v>24</v>
      </c>
      <c r="BK99" s="205">
        <f t="shared" si="19"/>
        <v>0</v>
      </c>
      <c r="BL99" s="23" t="s">
        <v>888</v>
      </c>
      <c r="BM99" s="23" t="s">
        <v>929</v>
      </c>
    </row>
    <row r="100" spans="2:65" s="1" customFormat="1" ht="31.5" customHeight="1">
      <c r="B100" s="40"/>
      <c r="C100" s="194" t="s">
        <v>10</v>
      </c>
      <c r="D100" s="194" t="s">
        <v>182</v>
      </c>
      <c r="E100" s="195" t="s">
        <v>930</v>
      </c>
      <c r="F100" s="196" t="s">
        <v>931</v>
      </c>
      <c r="G100" s="197" t="s">
        <v>892</v>
      </c>
      <c r="H100" s="198">
        <v>1</v>
      </c>
      <c r="I100" s="199"/>
      <c r="J100" s="200">
        <f t="shared" si="10"/>
        <v>0</v>
      </c>
      <c r="K100" s="196" t="s">
        <v>22</v>
      </c>
      <c r="L100" s="60"/>
      <c r="M100" s="201" t="s">
        <v>22</v>
      </c>
      <c r="N100" s="202" t="s">
        <v>44</v>
      </c>
      <c r="O100" s="41"/>
      <c r="P100" s="203">
        <f t="shared" si="11"/>
        <v>0</v>
      </c>
      <c r="Q100" s="203">
        <v>0</v>
      </c>
      <c r="R100" s="203">
        <f t="shared" si="12"/>
        <v>0</v>
      </c>
      <c r="S100" s="203">
        <v>0</v>
      </c>
      <c r="T100" s="204">
        <f t="shared" si="13"/>
        <v>0</v>
      </c>
      <c r="AR100" s="23" t="s">
        <v>888</v>
      </c>
      <c r="AT100" s="23" t="s">
        <v>182</v>
      </c>
      <c r="AU100" s="23" t="s">
        <v>82</v>
      </c>
      <c r="AY100" s="23" t="s">
        <v>180</v>
      </c>
      <c r="BE100" s="205">
        <f t="shared" si="14"/>
        <v>0</v>
      </c>
      <c r="BF100" s="205">
        <f t="shared" si="15"/>
        <v>0</v>
      </c>
      <c r="BG100" s="205">
        <f t="shared" si="16"/>
        <v>0</v>
      </c>
      <c r="BH100" s="205">
        <f t="shared" si="17"/>
        <v>0</v>
      </c>
      <c r="BI100" s="205">
        <f t="shared" si="18"/>
        <v>0</v>
      </c>
      <c r="BJ100" s="23" t="s">
        <v>24</v>
      </c>
      <c r="BK100" s="205">
        <f t="shared" si="19"/>
        <v>0</v>
      </c>
      <c r="BL100" s="23" t="s">
        <v>888</v>
      </c>
      <c r="BM100" s="23" t="s">
        <v>932</v>
      </c>
    </row>
    <row r="101" spans="2:65" s="1" customFormat="1" ht="31.5" customHeight="1">
      <c r="B101" s="40"/>
      <c r="C101" s="194" t="s">
        <v>311</v>
      </c>
      <c r="D101" s="194" t="s">
        <v>182</v>
      </c>
      <c r="E101" s="195" t="s">
        <v>933</v>
      </c>
      <c r="F101" s="196" t="s">
        <v>934</v>
      </c>
      <c r="G101" s="197" t="s">
        <v>892</v>
      </c>
      <c r="H101" s="198">
        <v>1</v>
      </c>
      <c r="I101" s="199"/>
      <c r="J101" s="200">
        <f t="shared" si="10"/>
        <v>0</v>
      </c>
      <c r="K101" s="196" t="s">
        <v>22</v>
      </c>
      <c r="L101" s="60"/>
      <c r="M101" s="201" t="s">
        <v>22</v>
      </c>
      <c r="N101" s="202" t="s">
        <v>44</v>
      </c>
      <c r="O101" s="41"/>
      <c r="P101" s="203">
        <f t="shared" si="11"/>
        <v>0</v>
      </c>
      <c r="Q101" s="203">
        <v>0</v>
      </c>
      <c r="R101" s="203">
        <f t="shared" si="12"/>
        <v>0</v>
      </c>
      <c r="S101" s="203">
        <v>0</v>
      </c>
      <c r="T101" s="204">
        <f t="shared" si="13"/>
        <v>0</v>
      </c>
      <c r="AR101" s="23" t="s">
        <v>888</v>
      </c>
      <c r="AT101" s="23" t="s">
        <v>182</v>
      </c>
      <c r="AU101" s="23" t="s">
        <v>82</v>
      </c>
      <c r="AY101" s="23" t="s">
        <v>180</v>
      </c>
      <c r="BE101" s="205">
        <f t="shared" si="14"/>
        <v>0</v>
      </c>
      <c r="BF101" s="205">
        <f t="shared" si="15"/>
        <v>0</v>
      </c>
      <c r="BG101" s="205">
        <f t="shared" si="16"/>
        <v>0</v>
      </c>
      <c r="BH101" s="205">
        <f t="shared" si="17"/>
        <v>0</v>
      </c>
      <c r="BI101" s="205">
        <f t="shared" si="18"/>
        <v>0</v>
      </c>
      <c r="BJ101" s="23" t="s">
        <v>24</v>
      </c>
      <c r="BK101" s="205">
        <f t="shared" si="19"/>
        <v>0</v>
      </c>
      <c r="BL101" s="23" t="s">
        <v>888</v>
      </c>
      <c r="BM101" s="23" t="s">
        <v>935</v>
      </c>
    </row>
    <row r="102" spans="2:65" s="1" customFormat="1" ht="57" customHeight="1">
      <c r="B102" s="40"/>
      <c r="C102" s="194" t="s">
        <v>316</v>
      </c>
      <c r="D102" s="194" t="s">
        <v>182</v>
      </c>
      <c r="E102" s="195" t="s">
        <v>936</v>
      </c>
      <c r="F102" s="196" t="s">
        <v>937</v>
      </c>
      <c r="G102" s="197" t="s">
        <v>892</v>
      </c>
      <c r="H102" s="198">
        <v>1</v>
      </c>
      <c r="I102" s="199"/>
      <c r="J102" s="200">
        <f t="shared" si="10"/>
        <v>0</v>
      </c>
      <c r="K102" s="196" t="s">
        <v>22</v>
      </c>
      <c r="L102" s="60"/>
      <c r="M102" s="201" t="s">
        <v>22</v>
      </c>
      <c r="N102" s="202" t="s">
        <v>44</v>
      </c>
      <c r="O102" s="41"/>
      <c r="P102" s="203">
        <f t="shared" si="11"/>
        <v>0</v>
      </c>
      <c r="Q102" s="203">
        <v>0</v>
      </c>
      <c r="R102" s="203">
        <f t="shared" si="12"/>
        <v>0</v>
      </c>
      <c r="S102" s="203">
        <v>0</v>
      </c>
      <c r="T102" s="204">
        <f t="shared" si="13"/>
        <v>0</v>
      </c>
      <c r="AR102" s="23" t="s">
        <v>888</v>
      </c>
      <c r="AT102" s="23" t="s">
        <v>182</v>
      </c>
      <c r="AU102" s="23" t="s">
        <v>82</v>
      </c>
      <c r="AY102" s="23" t="s">
        <v>180</v>
      </c>
      <c r="BE102" s="205">
        <f t="shared" si="14"/>
        <v>0</v>
      </c>
      <c r="BF102" s="205">
        <f t="shared" si="15"/>
        <v>0</v>
      </c>
      <c r="BG102" s="205">
        <f t="shared" si="16"/>
        <v>0</v>
      </c>
      <c r="BH102" s="205">
        <f t="shared" si="17"/>
        <v>0</v>
      </c>
      <c r="BI102" s="205">
        <f t="shared" si="18"/>
        <v>0</v>
      </c>
      <c r="BJ102" s="23" t="s">
        <v>24</v>
      </c>
      <c r="BK102" s="205">
        <f t="shared" si="19"/>
        <v>0</v>
      </c>
      <c r="BL102" s="23" t="s">
        <v>888</v>
      </c>
      <c r="BM102" s="23" t="s">
        <v>938</v>
      </c>
    </row>
    <row r="103" spans="2:65" s="1" customFormat="1" ht="22.5" customHeight="1">
      <c r="B103" s="40"/>
      <c r="C103" s="194" t="s">
        <v>330</v>
      </c>
      <c r="D103" s="194" t="s">
        <v>182</v>
      </c>
      <c r="E103" s="195" t="s">
        <v>939</v>
      </c>
      <c r="F103" s="196" t="s">
        <v>940</v>
      </c>
      <c r="G103" s="197" t="s">
        <v>892</v>
      </c>
      <c r="H103" s="198">
        <v>1</v>
      </c>
      <c r="I103" s="199"/>
      <c r="J103" s="200">
        <f t="shared" si="10"/>
        <v>0</v>
      </c>
      <c r="K103" s="196" t="s">
        <v>22</v>
      </c>
      <c r="L103" s="60"/>
      <c r="M103" s="201" t="s">
        <v>22</v>
      </c>
      <c r="N103" s="202" t="s">
        <v>44</v>
      </c>
      <c r="O103" s="41"/>
      <c r="P103" s="203">
        <f t="shared" si="11"/>
        <v>0</v>
      </c>
      <c r="Q103" s="203">
        <v>0</v>
      </c>
      <c r="R103" s="203">
        <f t="shared" si="12"/>
        <v>0</v>
      </c>
      <c r="S103" s="203">
        <v>0</v>
      </c>
      <c r="T103" s="204">
        <f t="shared" si="13"/>
        <v>0</v>
      </c>
      <c r="AR103" s="23" t="s">
        <v>888</v>
      </c>
      <c r="AT103" s="23" t="s">
        <v>182</v>
      </c>
      <c r="AU103" s="23" t="s">
        <v>82</v>
      </c>
      <c r="AY103" s="23" t="s">
        <v>180</v>
      </c>
      <c r="BE103" s="205">
        <f t="shared" si="14"/>
        <v>0</v>
      </c>
      <c r="BF103" s="205">
        <f t="shared" si="15"/>
        <v>0</v>
      </c>
      <c r="BG103" s="205">
        <f t="shared" si="16"/>
        <v>0</v>
      </c>
      <c r="BH103" s="205">
        <f t="shared" si="17"/>
        <v>0</v>
      </c>
      <c r="BI103" s="205">
        <f t="shared" si="18"/>
        <v>0</v>
      </c>
      <c r="BJ103" s="23" t="s">
        <v>24</v>
      </c>
      <c r="BK103" s="205">
        <f t="shared" si="19"/>
        <v>0</v>
      </c>
      <c r="BL103" s="23" t="s">
        <v>888</v>
      </c>
      <c r="BM103" s="23" t="s">
        <v>941</v>
      </c>
    </row>
    <row r="104" spans="2:65" s="10" customFormat="1" ht="37.35" customHeight="1">
      <c r="B104" s="177"/>
      <c r="C104" s="178"/>
      <c r="D104" s="179" t="s">
        <v>72</v>
      </c>
      <c r="E104" s="180" t="s">
        <v>92</v>
      </c>
      <c r="F104" s="180" t="s">
        <v>93</v>
      </c>
      <c r="G104" s="178"/>
      <c r="H104" s="178"/>
      <c r="I104" s="181"/>
      <c r="J104" s="182">
        <f>BK104</f>
        <v>0</v>
      </c>
      <c r="K104" s="178"/>
      <c r="L104" s="183"/>
      <c r="M104" s="184"/>
      <c r="N104" s="185"/>
      <c r="O104" s="185"/>
      <c r="P104" s="186">
        <f>P105</f>
        <v>0</v>
      </c>
      <c r="Q104" s="185"/>
      <c r="R104" s="186">
        <f>R105</f>
        <v>0</v>
      </c>
      <c r="S104" s="185"/>
      <c r="T104" s="187">
        <f>T105</f>
        <v>0</v>
      </c>
      <c r="AR104" s="188" t="s">
        <v>211</v>
      </c>
      <c r="AT104" s="189" t="s">
        <v>72</v>
      </c>
      <c r="AU104" s="189" t="s">
        <v>73</v>
      </c>
      <c r="AY104" s="188" t="s">
        <v>180</v>
      </c>
      <c r="BK104" s="190">
        <f>BK105</f>
        <v>0</v>
      </c>
    </row>
    <row r="105" spans="2:65" s="10" customFormat="1" ht="19.899999999999999" customHeight="1">
      <c r="B105" s="177"/>
      <c r="C105" s="178"/>
      <c r="D105" s="191" t="s">
        <v>72</v>
      </c>
      <c r="E105" s="192" t="s">
        <v>942</v>
      </c>
      <c r="F105" s="192" t="s">
        <v>943</v>
      </c>
      <c r="G105" s="178"/>
      <c r="H105" s="178"/>
      <c r="I105" s="181"/>
      <c r="J105" s="193">
        <f>BK105</f>
        <v>0</v>
      </c>
      <c r="K105" s="178"/>
      <c r="L105" s="183"/>
      <c r="M105" s="184"/>
      <c r="N105" s="185"/>
      <c r="O105" s="185"/>
      <c r="P105" s="186">
        <f>SUM(P106:P125)</f>
        <v>0</v>
      </c>
      <c r="Q105" s="185"/>
      <c r="R105" s="186">
        <f>SUM(R106:R125)</f>
        <v>0</v>
      </c>
      <c r="S105" s="185"/>
      <c r="T105" s="187">
        <f>SUM(T106:T125)</f>
        <v>0</v>
      </c>
      <c r="AR105" s="188" t="s">
        <v>211</v>
      </c>
      <c r="AT105" s="189" t="s">
        <v>72</v>
      </c>
      <c r="AU105" s="189" t="s">
        <v>24</v>
      </c>
      <c r="AY105" s="188" t="s">
        <v>180</v>
      </c>
      <c r="BK105" s="190">
        <f>SUM(BK106:BK125)</f>
        <v>0</v>
      </c>
    </row>
    <row r="106" spans="2:65" s="1" customFormat="1" ht="31.5" customHeight="1">
      <c r="B106" s="40"/>
      <c r="C106" s="194" t="s">
        <v>335</v>
      </c>
      <c r="D106" s="194" t="s">
        <v>182</v>
      </c>
      <c r="E106" s="195" t="s">
        <v>24</v>
      </c>
      <c r="F106" s="196" t="s">
        <v>886</v>
      </c>
      <c r="G106" s="197" t="s">
        <v>892</v>
      </c>
      <c r="H106" s="198">
        <v>1</v>
      </c>
      <c r="I106" s="199"/>
      <c r="J106" s="200">
        <f>ROUND(I106*H106,2)</f>
        <v>0</v>
      </c>
      <c r="K106" s="196" t="s">
        <v>22</v>
      </c>
      <c r="L106" s="60"/>
      <c r="M106" s="201" t="s">
        <v>22</v>
      </c>
      <c r="N106" s="202" t="s">
        <v>44</v>
      </c>
      <c r="O106" s="41"/>
      <c r="P106" s="203">
        <f>O106*H106</f>
        <v>0</v>
      </c>
      <c r="Q106" s="203">
        <v>0</v>
      </c>
      <c r="R106" s="203">
        <f>Q106*H106</f>
        <v>0</v>
      </c>
      <c r="S106" s="203">
        <v>0</v>
      </c>
      <c r="T106" s="204">
        <f>S106*H106</f>
        <v>0</v>
      </c>
      <c r="AR106" s="23" t="s">
        <v>888</v>
      </c>
      <c r="AT106" s="23" t="s">
        <v>182</v>
      </c>
      <c r="AU106" s="23" t="s">
        <v>82</v>
      </c>
      <c r="AY106" s="23" t="s">
        <v>180</v>
      </c>
      <c r="BE106" s="205">
        <f>IF(N106="základní",J106,0)</f>
        <v>0</v>
      </c>
      <c r="BF106" s="205">
        <f>IF(N106="snížená",J106,0)</f>
        <v>0</v>
      </c>
      <c r="BG106" s="205">
        <f>IF(N106="zákl. přenesená",J106,0)</f>
        <v>0</v>
      </c>
      <c r="BH106" s="205">
        <f>IF(N106="sníž. přenesená",J106,0)</f>
        <v>0</v>
      </c>
      <c r="BI106" s="205">
        <f>IF(N106="nulová",J106,0)</f>
        <v>0</v>
      </c>
      <c r="BJ106" s="23" t="s">
        <v>24</v>
      </c>
      <c r="BK106" s="205">
        <f>ROUND(I106*H106,2)</f>
        <v>0</v>
      </c>
      <c r="BL106" s="23" t="s">
        <v>888</v>
      </c>
      <c r="BM106" s="23" t="s">
        <v>944</v>
      </c>
    </row>
    <row r="107" spans="2:65" s="11" customFormat="1" ht="13.5">
      <c r="B107" s="209"/>
      <c r="C107" s="210"/>
      <c r="D107" s="206" t="s">
        <v>190</v>
      </c>
      <c r="E107" s="211" t="s">
        <v>22</v>
      </c>
      <c r="F107" s="212" t="s">
        <v>945</v>
      </c>
      <c r="G107" s="210"/>
      <c r="H107" s="213" t="s">
        <v>22</v>
      </c>
      <c r="I107" s="214"/>
      <c r="J107" s="210"/>
      <c r="K107" s="210"/>
      <c r="L107" s="215"/>
      <c r="M107" s="216"/>
      <c r="N107" s="217"/>
      <c r="O107" s="217"/>
      <c r="P107" s="217"/>
      <c r="Q107" s="217"/>
      <c r="R107" s="217"/>
      <c r="S107" s="217"/>
      <c r="T107" s="218"/>
      <c r="AT107" s="219" t="s">
        <v>190</v>
      </c>
      <c r="AU107" s="219" t="s">
        <v>82</v>
      </c>
      <c r="AV107" s="11" t="s">
        <v>24</v>
      </c>
      <c r="AW107" s="11" t="s">
        <v>37</v>
      </c>
      <c r="AX107" s="11" t="s">
        <v>73</v>
      </c>
      <c r="AY107" s="219" t="s">
        <v>180</v>
      </c>
    </row>
    <row r="108" spans="2:65" s="12" customFormat="1" ht="13.5">
      <c r="B108" s="220"/>
      <c r="C108" s="221"/>
      <c r="D108" s="233" t="s">
        <v>190</v>
      </c>
      <c r="E108" s="243" t="s">
        <v>22</v>
      </c>
      <c r="F108" s="244" t="s">
        <v>24</v>
      </c>
      <c r="G108" s="221"/>
      <c r="H108" s="245">
        <v>1</v>
      </c>
      <c r="I108" s="225"/>
      <c r="J108" s="221"/>
      <c r="K108" s="221"/>
      <c r="L108" s="226"/>
      <c r="M108" s="227"/>
      <c r="N108" s="228"/>
      <c r="O108" s="228"/>
      <c r="P108" s="228"/>
      <c r="Q108" s="228"/>
      <c r="R108" s="228"/>
      <c r="S108" s="228"/>
      <c r="T108" s="229"/>
      <c r="AT108" s="230" t="s">
        <v>190</v>
      </c>
      <c r="AU108" s="230" t="s">
        <v>82</v>
      </c>
      <c r="AV108" s="12" t="s">
        <v>82</v>
      </c>
      <c r="AW108" s="12" t="s">
        <v>37</v>
      </c>
      <c r="AX108" s="12" t="s">
        <v>24</v>
      </c>
      <c r="AY108" s="230" t="s">
        <v>180</v>
      </c>
    </row>
    <row r="109" spans="2:65" s="1" customFormat="1" ht="57" customHeight="1">
      <c r="B109" s="40"/>
      <c r="C109" s="194" t="s">
        <v>341</v>
      </c>
      <c r="D109" s="194" t="s">
        <v>182</v>
      </c>
      <c r="E109" s="195" t="s">
        <v>82</v>
      </c>
      <c r="F109" s="196" t="s">
        <v>946</v>
      </c>
      <c r="G109" s="197" t="s">
        <v>892</v>
      </c>
      <c r="H109" s="198">
        <v>1</v>
      </c>
      <c r="I109" s="199"/>
      <c r="J109" s="200">
        <f>ROUND(I109*H109,2)</f>
        <v>0</v>
      </c>
      <c r="K109" s="196" t="s">
        <v>22</v>
      </c>
      <c r="L109" s="60"/>
      <c r="M109" s="201" t="s">
        <v>22</v>
      </c>
      <c r="N109" s="202" t="s">
        <v>44</v>
      </c>
      <c r="O109" s="41"/>
      <c r="P109" s="203">
        <f>O109*H109</f>
        <v>0</v>
      </c>
      <c r="Q109" s="203">
        <v>0</v>
      </c>
      <c r="R109" s="203">
        <f>Q109*H109</f>
        <v>0</v>
      </c>
      <c r="S109" s="203">
        <v>0</v>
      </c>
      <c r="T109" s="204">
        <f>S109*H109</f>
        <v>0</v>
      </c>
      <c r="AR109" s="23" t="s">
        <v>888</v>
      </c>
      <c r="AT109" s="23" t="s">
        <v>182</v>
      </c>
      <c r="AU109" s="23" t="s">
        <v>82</v>
      </c>
      <c r="AY109" s="23" t="s">
        <v>180</v>
      </c>
      <c r="BE109" s="205">
        <f>IF(N109="základní",J109,0)</f>
        <v>0</v>
      </c>
      <c r="BF109" s="205">
        <f>IF(N109="snížená",J109,0)</f>
        <v>0</v>
      </c>
      <c r="BG109" s="205">
        <f>IF(N109="zákl. přenesená",J109,0)</f>
        <v>0</v>
      </c>
      <c r="BH109" s="205">
        <f>IF(N109="sníž. přenesená",J109,0)</f>
        <v>0</v>
      </c>
      <c r="BI109" s="205">
        <f>IF(N109="nulová",J109,0)</f>
        <v>0</v>
      </c>
      <c r="BJ109" s="23" t="s">
        <v>24</v>
      </c>
      <c r="BK109" s="205">
        <f>ROUND(I109*H109,2)</f>
        <v>0</v>
      </c>
      <c r="BL109" s="23" t="s">
        <v>888</v>
      </c>
      <c r="BM109" s="23" t="s">
        <v>947</v>
      </c>
    </row>
    <row r="110" spans="2:65" s="12" customFormat="1" ht="13.5">
      <c r="B110" s="220"/>
      <c r="C110" s="221"/>
      <c r="D110" s="233" t="s">
        <v>190</v>
      </c>
      <c r="E110" s="243" t="s">
        <v>22</v>
      </c>
      <c r="F110" s="244" t="s">
        <v>24</v>
      </c>
      <c r="G110" s="221"/>
      <c r="H110" s="245">
        <v>1</v>
      </c>
      <c r="I110" s="225"/>
      <c r="J110" s="221"/>
      <c r="K110" s="221"/>
      <c r="L110" s="226"/>
      <c r="M110" s="227"/>
      <c r="N110" s="228"/>
      <c r="O110" s="228"/>
      <c r="P110" s="228"/>
      <c r="Q110" s="228"/>
      <c r="R110" s="228"/>
      <c r="S110" s="228"/>
      <c r="T110" s="229"/>
      <c r="AT110" s="230" t="s">
        <v>190</v>
      </c>
      <c r="AU110" s="230" t="s">
        <v>82</v>
      </c>
      <c r="AV110" s="12" t="s">
        <v>82</v>
      </c>
      <c r="AW110" s="12" t="s">
        <v>37</v>
      </c>
      <c r="AX110" s="12" t="s">
        <v>24</v>
      </c>
      <c r="AY110" s="230" t="s">
        <v>180</v>
      </c>
    </row>
    <row r="111" spans="2:65" s="1" customFormat="1" ht="57" customHeight="1">
      <c r="B111" s="40"/>
      <c r="C111" s="194" t="s">
        <v>9</v>
      </c>
      <c r="D111" s="194" t="s">
        <v>182</v>
      </c>
      <c r="E111" s="195" t="s">
        <v>201</v>
      </c>
      <c r="F111" s="196" t="s">
        <v>948</v>
      </c>
      <c r="G111" s="197" t="s">
        <v>892</v>
      </c>
      <c r="H111" s="198">
        <v>1</v>
      </c>
      <c r="I111" s="199"/>
      <c r="J111" s="200">
        <f>ROUND(I111*H111,2)</f>
        <v>0</v>
      </c>
      <c r="K111" s="196" t="s">
        <v>22</v>
      </c>
      <c r="L111" s="60"/>
      <c r="M111" s="201" t="s">
        <v>22</v>
      </c>
      <c r="N111" s="202" t="s">
        <v>44</v>
      </c>
      <c r="O111" s="41"/>
      <c r="P111" s="203">
        <f>O111*H111</f>
        <v>0</v>
      </c>
      <c r="Q111" s="203">
        <v>0</v>
      </c>
      <c r="R111" s="203">
        <f>Q111*H111</f>
        <v>0</v>
      </c>
      <c r="S111" s="203">
        <v>0</v>
      </c>
      <c r="T111" s="204">
        <f>S111*H111</f>
        <v>0</v>
      </c>
      <c r="AR111" s="23" t="s">
        <v>888</v>
      </c>
      <c r="AT111" s="23" t="s">
        <v>182</v>
      </c>
      <c r="AU111" s="23" t="s">
        <v>82</v>
      </c>
      <c r="AY111" s="23" t="s">
        <v>180</v>
      </c>
      <c r="BE111" s="205">
        <f>IF(N111="základní",J111,0)</f>
        <v>0</v>
      </c>
      <c r="BF111" s="205">
        <f>IF(N111="snížená",J111,0)</f>
        <v>0</v>
      </c>
      <c r="BG111" s="205">
        <f>IF(N111="zákl. přenesená",J111,0)</f>
        <v>0</v>
      </c>
      <c r="BH111" s="205">
        <f>IF(N111="sníž. přenesená",J111,0)</f>
        <v>0</v>
      </c>
      <c r="BI111" s="205">
        <f>IF(N111="nulová",J111,0)</f>
        <v>0</v>
      </c>
      <c r="BJ111" s="23" t="s">
        <v>24</v>
      </c>
      <c r="BK111" s="205">
        <f>ROUND(I111*H111,2)</f>
        <v>0</v>
      </c>
      <c r="BL111" s="23" t="s">
        <v>888</v>
      </c>
      <c r="BM111" s="23" t="s">
        <v>949</v>
      </c>
    </row>
    <row r="112" spans="2:65" s="12" customFormat="1" ht="13.5">
      <c r="B112" s="220"/>
      <c r="C112" s="221"/>
      <c r="D112" s="233" t="s">
        <v>190</v>
      </c>
      <c r="E112" s="243" t="s">
        <v>22</v>
      </c>
      <c r="F112" s="244" t="s">
        <v>24</v>
      </c>
      <c r="G112" s="221"/>
      <c r="H112" s="245">
        <v>1</v>
      </c>
      <c r="I112" s="225"/>
      <c r="J112" s="221"/>
      <c r="K112" s="221"/>
      <c r="L112" s="226"/>
      <c r="M112" s="227"/>
      <c r="N112" s="228"/>
      <c r="O112" s="228"/>
      <c r="P112" s="228"/>
      <c r="Q112" s="228"/>
      <c r="R112" s="228"/>
      <c r="S112" s="228"/>
      <c r="T112" s="229"/>
      <c r="AT112" s="230" t="s">
        <v>190</v>
      </c>
      <c r="AU112" s="230" t="s">
        <v>82</v>
      </c>
      <c r="AV112" s="12" t="s">
        <v>82</v>
      </c>
      <c r="AW112" s="12" t="s">
        <v>37</v>
      </c>
      <c r="AX112" s="12" t="s">
        <v>24</v>
      </c>
      <c r="AY112" s="230" t="s">
        <v>180</v>
      </c>
    </row>
    <row r="113" spans="2:65" s="1" customFormat="1" ht="44.25" customHeight="1">
      <c r="B113" s="40"/>
      <c r="C113" s="194" t="s">
        <v>349</v>
      </c>
      <c r="D113" s="194" t="s">
        <v>182</v>
      </c>
      <c r="E113" s="195" t="s">
        <v>186</v>
      </c>
      <c r="F113" s="196" t="s">
        <v>950</v>
      </c>
      <c r="G113" s="197" t="s">
        <v>892</v>
      </c>
      <c r="H113" s="198">
        <v>1</v>
      </c>
      <c r="I113" s="199"/>
      <c r="J113" s="200">
        <f>ROUND(I113*H113,2)</f>
        <v>0</v>
      </c>
      <c r="K113" s="196" t="s">
        <v>22</v>
      </c>
      <c r="L113" s="60"/>
      <c r="M113" s="201" t="s">
        <v>22</v>
      </c>
      <c r="N113" s="202" t="s">
        <v>44</v>
      </c>
      <c r="O113" s="41"/>
      <c r="P113" s="203">
        <f>O113*H113</f>
        <v>0</v>
      </c>
      <c r="Q113" s="203">
        <v>0</v>
      </c>
      <c r="R113" s="203">
        <f>Q113*H113</f>
        <v>0</v>
      </c>
      <c r="S113" s="203">
        <v>0</v>
      </c>
      <c r="T113" s="204">
        <f>S113*H113</f>
        <v>0</v>
      </c>
      <c r="AR113" s="23" t="s">
        <v>888</v>
      </c>
      <c r="AT113" s="23" t="s">
        <v>182</v>
      </c>
      <c r="AU113" s="23" t="s">
        <v>82</v>
      </c>
      <c r="AY113" s="23" t="s">
        <v>180</v>
      </c>
      <c r="BE113" s="205">
        <f>IF(N113="základní",J113,0)</f>
        <v>0</v>
      </c>
      <c r="BF113" s="205">
        <f>IF(N113="snížená",J113,0)</f>
        <v>0</v>
      </c>
      <c r="BG113" s="205">
        <f>IF(N113="zákl. přenesená",J113,0)</f>
        <v>0</v>
      </c>
      <c r="BH113" s="205">
        <f>IF(N113="sníž. přenesená",J113,0)</f>
        <v>0</v>
      </c>
      <c r="BI113" s="205">
        <f>IF(N113="nulová",J113,0)</f>
        <v>0</v>
      </c>
      <c r="BJ113" s="23" t="s">
        <v>24</v>
      </c>
      <c r="BK113" s="205">
        <f>ROUND(I113*H113,2)</f>
        <v>0</v>
      </c>
      <c r="BL113" s="23" t="s">
        <v>888</v>
      </c>
      <c r="BM113" s="23" t="s">
        <v>951</v>
      </c>
    </row>
    <row r="114" spans="2:65" s="11" customFormat="1" ht="13.5">
      <c r="B114" s="209"/>
      <c r="C114" s="210"/>
      <c r="D114" s="206" t="s">
        <v>190</v>
      </c>
      <c r="E114" s="211" t="s">
        <v>22</v>
      </c>
      <c r="F114" s="212" t="s">
        <v>952</v>
      </c>
      <c r="G114" s="210"/>
      <c r="H114" s="213" t="s">
        <v>22</v>
      </c>
      <c r="I114" s="214"/>
      <c r="J114" s="210"/>
      <c r="K114" s="210"/>
      <c r="L114" s="215"/>
      <c r="M114" s="216"/>
      <c r="N114" s="217"/>
      <c r="O114" s="217"/>
      <c r="P114" s="217"/>
      <c r="Q114" s="217"/>
      <c r="R114" s="217"/>
      <c r="S114" s="217"/>
      <c r="T114" s="218"/>
      <c r="AT114" s="219" t="s">
        <v>190</v>
      </c>
      <c r="AU114" s="219" t="s">
        <v>82</v>
      </c>
      <c r="AV114" s="11" t="s">
        <v>24</v>
      </c>
      <c r="AW114" s="11" t="s">
        <v>37</v>
      </c>
      <c r="AX114" s="11" t="s">
        <v>73</v>
      </c>
      <c r="AY114" s="219" t="s">
        <v>180</v>
      </c>
    </row>
    <row r="115" spans="2:65" s="11" customFormat="1" ht="13.5">
      <c r="B115" s="209"/>
      <c r="C115" s="210"/>
      <c r="D115" s="206" t="s">
        <v>190</v>
      </c>
      <c r="E115" s="211" t="s">
        <v>22</v>
      </c>
      <c r="F115" s="212" t="s">
        <v>953</v>
      </c>
      <c r="G115" s="210"/>
      <c r="H115" s="213" t="s">
        <v>22</v>
      </c>
      <c r="I115" s="214"/>
      <c r="J115" s="210"/>
      <c r="K115" s="210"/>
      <c r="L115" s="215"/>
      <c r="M115" s="216"/>
      <c r="N115" s="217"/>
      <c r="O115" s="217"/>
      <c r="P115" s="217"/>
      <c r="Q115" s="217"/>
      <c r="R115" s="217"/>
      <c r="S115" s="217"/>
      <c r="T115" s="218"/>
      <c r="AT115" s="219" t="s">
        <v>190</v>
      </c>
      <c r="AU115" s="219" t="s">
        <v>82</v>
      </c>
      <c r="AV115" s="11" t="s">
        <v>24</v>
      </c>
      <c r="AW115" s="11" t="s">
        <v>37</v>
      </c>
      <c r="AX115" s="11" t="s">
        <v>73</v>
      </c>
      <c r="AY115" s="219" t="s">
        <v>180</v>
      </c>
    </row>
    <row r="116" spans="2:65" s="12" customFormat="1" ht="13.5">
      <c r="B116" s="220"/>
      <c r="C116" s="221"/>
      <c r="D116" s="233" t="s">
        <v>190</v>
      </c>
      <c r="E116" s="243" t="s">
        <v>22</v>
      </c>
      <c r="F116" s="244" t="s">
        <v>24</v>
      </c>
      <c r="G116" s="221"/>
      <c r="H116" s="245">
        <v>1</v>
      </c>
      <c r="I116" s="225"/>
      <c r="J116" s="221"/>
      <c r="K116" s="221"/>
      <c r="L116" s="226"/>
      <c r="M116" s="227"/>
      <c r="N116" s="228"/>
      <c r="O116" s="228"/>
      <c r="P116" s="228"/>
      <c r="Q116" s="228"/>
      <c r="R116" s="228"/>
      <c r="S116" s="228"/>
      <c r="T116" s="229"/>
      <c r="AT116" s="230" t="s">
        <v>190</v>
      </c>
      <c r="AU116" s="230" t="s">
        <v>82</v>
      </c>
      <c r="AV116" s="12" t="s">
        <v>82</v>
      </c>
      <c r="AW116" s="12" t="s">
        <v>37</v>
      </c>
      <c r="AX116" s="12" t="s">
        <v>24</v>
      </c>
      <c r="AY116" s="230" t="s">
        <v>180</v>
      </c>
    </row>
    <row r="117" spans="2:65" s="1" customFormat="1" ht="22.5" customHeight="1">
      <c r="B117" s="40"/>
      <c r="C117" s="194" t="s">
        <v>357</v>
      </c>
      <c r="D117" s="194" t="s">
        <v>182</v>
      </c>
      <c r="E117" s="195" t="s">
        <v>211</v>
      </c>
      <c r="F117" s="196" t="s">
        <v>954</v>
      </c>
      <c r="G117" s="197" t="s">
        <v>892</v>
      </c>
      <c r="H117" s="198">
        <v>1</v>
      </c>
      <c r="I117" s="199"/>
      <c r="J117" s="200">
        <f>ROUND(I117*H117,2)</f>
        <v>0</v>
      </c>
      <c r="K117" s="196" t="s">
        <v>22</v>
      </c>
      <c r="L117" s="60"/>
      <c r="M117" s="201" t="s">
        <v>22</v>
      </c>
      <c r="N117" s="202" t="s">
        <v>44</v>
      </c>
      <c r="O117" s="41"/>
      <c r="P117" s="203">
        <f>O117*H117</f>
        <v>0</v>
      </c>
      <c r="Q117" s="203">
        <v>0</v>
      </c>
      <c r="R117" s="203">
        <f>Q117*H117</f>
        <v>0</v>
      </c>
      <c r="S117" s="203">
        <v>0</v>
      </c>
      <c r="T117" s="204">
        <f>S117*H117</f>
        <v>0</v>
      </c>
      <c r="AR117" s="23" t="s">
        <v>888</v>
      </c>
      <c r="AT117" s="23" t="s">
        <v>182</v>
      </c>
      <c r="AU117" s="23" t="s">
        <v>82</v>
      </c>
      <c r="AY117" s="23" t="s">
        <v>180</v>
      </c>
      <c r="BE117" s="205">
        <f>IF(N117="základní",J117,0)</f>
        <v>0</v>
      </c>
      <c r="BF117" s="205">
        <f>IF(N117="snížená",J117,0)</f>
        <v>0</v>
      </c>
      <c r="BG117" s="205">
        <f>IF(N117="zákl. přenesená",J117,0)</f>
        <v>0</v>
      </c>
      <c r="BH117" s="205">
        <f>IF(N117="sníž. přenesená",J117,0)</f>
        <v>0</v>
      </c>
      <c r="BI117" s="205">
        <f>IF(N117="nulová",J117,0)</f>
        <v>0</v>
      </c>
      <c r="BJ117" s="23" t="s">
        <v>24</v>
      </c>
      <c r="BK117" s="205">
        <f>ROUND(I117*H117,2)</f>
        <v>0</v>
      </c>
      <c r="BL117" s="23" t="s">
        <v>888</v>
      </c>
      <c r="BM117" s="23" t="s">
        <v>955</v>
      </c>
    </row>
    <row r="118" spans="2:65" s="12" customFormat="1" ht="13.5">
      <c r="B118" s="220"/>
      <c r="C118" s="221"/>
      <c r="D118" s="233" t="s">
        <v>190</v>
      </c>
      <c r="E118" s="243" t="s">
        <v>22</v>
      </c>
      <c r="F118" s="244" t="s">
        <v>24</v>
      </c>
      <c r="G118" s="221"/>
      <c r="H118" s="245">
        <v>1</v>
      </c>
      <c r="I118" s="225"/>
      <c r="J118" s="221"/>
      <c r="K118" s="221"/>
      <c r="L118" s="226"/>
      <c r="M118" s="227"/>
      <c r="N118" s="228"/>
      <c r="O118" s="228"/>
      <c r="P118" s="228"/>
      <c r="Q118" s="228"/>
      <c r="R118" s="228"/>
      <c r="S118" s="228"/>
      <c r="T118" s="229"/>
      <c r="AT118" s="230" t="s">
        <v>190</v>
      </c>
      <c r="AU118" s="230" t="s">
        <v>82</v>
      </c>
      <c r="AV118" s="12" t="s">
        <v>82</v>
      </c>
      <c r="AW118" s="12" t="s">
        <v>37</v>
      </c>
      <c r="AX118" s="12" t="s">
        <v>24</v>
      </c>
      <c r="AY118" s="230" t="s">
        <v>180</v>
      </c>
    </row>
    <row r="119" spans="2:65" s="1" customFormat="1" ht="22.5" customHeight="1">
      <c r="B119" s="40"/>
      <c r="C119" s="194" t="s">
        <v>361</v>
      </c>
      <c r="D119" s="194" t="s">
        <v>182</v>
      </c>
      <c r="E119" s="195" t="s">
        <v>226</v>
      </c>
      <c r="F119" s="196" t="s">
        <v>956</v>
      </c>
      <c r="G119" s="197" t="s">
        <v>957</v>
      </c>
      <c r="H119" s="198">
        <v>1</v>
      </c>
      <c r="I119" s="199"/>
      <c r="J119" s="200">
        <f>ROUND(I119*H119,2)</f>
        <v>0</v>
      </c>
      <c r="K119" s="196" t="s">
        <v>22</v>
      </c>
      <c r="L119" s="60"/>
      <c r="M119" s="201" t="s">
        <v>22</v>
      </c>
      <c r="N119" s="202" t="s">
        <v>44</v>
      </c>
      <c r="O119" s="41"/>
      <c r="P119" s="203">
        <f>O119*H119</f>
        <v>0</v>
      </c>
      <c r="Q119" s="203">
        <v>0</v>
      </c>
      <c r="R119" s="203">
        <f>Q119*H119</f>
        <v>0</v>
      </c>
      <c r="S119" s="203">
        <v>0</v>
      </c>
      <c r="T119" s="204">
        <f>S119*H119</f>
        <v>0</v>
      </c>
      <c r="AR119" s="23" t="s">
        <v>888</v>
      </c>
      <c r="AT119" s="23" t="s">
        <v>182</v>
      </c>
      <c r="AU119" s="23" t="s">
        <v>82</v>
      </c>
      <c r="AY119" s="23" t="s">
        <v>180</v>
      </c>
      <c r="BE119" s="205">
        <f>IF(N119="základní",J119,0)</f>
        <v>0</v>
      </c>
      <c r="BF119" s="205">
        <f>IF(N119="snížená",J119,0)</f>
        <v>0</v>
      </c>
      <c r="BG119" s="205">
        <f>IF(N119="zákl. přenesená",J119,0)</f>
        <v>0</v>
      </c>
      <c r="BH119" s="205">
        <f>IF(N119="sníž. přenesená",J119,0)</f>
        <v>0</v>
      </c>
      <c r="BI119" s="205">
        <f>IF(N119="nulová",J119,0)</f>
        <v>0</v>
      </c>
      <c r="BJ119" s="23" t="s">
        <v>24</v>
      </c>
      <c r="BK119" s="205">
        <f>ROUND(I119*H119,2)</f>
        <v>0</v>
      </c>
      <c r="BL119" s="23" t="s">
        <v>888</v>
      </c>
      <c r="BM119" s="23" t="s">
        <v>958</v>
      </c>
    </row>
    <row r="120" spans="2:65" s="12" customFormat="1" ht="13.5">
      <c r="B120" s="220"/>
      <c r="C120" s="221"/>
      <c r="D120" s="233" t="s">
        <v>190</v>
      </c>
      <c r="E120" s="243" t="s">
        <v>22</v>
      </c>
      <c r="F120" s="244" t="s">
        <v>24</v>
      </c>
      <c r="G120" s="221"/>
      <c r="H120" s="245">
        <v>1</v>
      </c>
      <c r="I120" s="225"/>
      <c r="J120" s="221"/>
      <c r="K120" s="221"/>
      <c r="L120" s="226"/>
      <c r="M120" s="227"/>
      <c r="N120" s="228"/>
      <c r="O120" s="228"/>
      <c r="P120" s="228"/>
      <c r="Q120" s="228"/>
      <c r="R120" s="228"/>
      <c r="S120" s="228"/>
      <c r="T120" s="229"/>
      <c r="AT120" s="230" t="s">
        <v>190</v>
      </c>
      <c r="AU120" s="230" t="s">
        <v>82</v>
      </c>
      <c r="AV120" s="12" t="s">
        <v>82</v>
      </c>
      <c r="AW120" s="12" t="s">
        <v>37</v>
      </c>
      <c r="AX120" s="12" t="s">
        <v>24</v>
      </c>
      <c r="AY120" s="230" t="s">
        <v>180</v>
      </c>
    </row>
    <row r="121" spans="2:65" s="1" customFormat="1" ht="31.5" customHeight="1">
      <c r="B121" s="40"/>
      <c r="C121" s="194" t="s">
        <v>366</v>
      </c>
      <c r="D121" s="194" t="s">
        <v>182</v>
      </c>
      <c r="E121" s="195" t="s">
        <v>151</v>
      </c>
      <c r="F121" s="196" t="s">
        <v>959</v>
      </c>
      <c r="G121" s="197" t="s">
        <v>892</v>
      </c>
      <c r="H121" s="198">
        <v>1</v>
      </c>
      <c r="I121" s="199"/>
      <c r="J121" s="200">
        <f>ROUND(I121*H121,2)</f>
        <v>0</v>
      </c>
      <c r="K121" s="196" t="s">
        <v>22</v>
      </c>
      <c r="L121" s="60"/>
      <c r="M121" s="201" t="s">
        <v>22</v>
      </c>
      <c r="N121" s="202" t="s">
        <v>44</v>
      </c>
      <c r="O121" s="41"/>
      <c r="P121" s="203">
        <f>O121*H121</f>
        <v>0</v>
      </c>
      <c r="Q121" s="203">
        <v>0</v>
      </c>
      <c r="R121" s="203">
        <f>Q121*H121</f>
        <v>0</v>
      </c>
      <c r="S121" s="203">
        <v>0</v>
      </c>
      <c r="T121" s="204">
        <f>S121*H121</f>
        <v>0</v>
      </c>
      <c r="AR121" s="23" t="s">
        <v>888</v>
      </c>
      <c r="AT121" s="23" t="s">
        <v>182</v>
      </c>
      <c r="AU121" s="23" t="s">
        <v>82</v>
      </c>
      <c r="AY121" s="23" t="s">
        <v>180</v>
      </c>
      <c r="BE121" s="205">
        <f>IF(N121="základní",J121,0)</f>
        <v>0</v>
      </c>
      <c r="BF121" s="205">
        <f>IF(N121="snížená",J121,0)</f>
        <v>0</v>
      </c>
      <c r="BG121" s="205">
        <f>IF(N121="zákl. přenesená",J121,0)</f>
        <v>0</v>
      </c>
      <c r="BH121" s="205">
        <f>IF(N121="sníž. přenesená",J121,0)</f>
        <v>0</v>
      </c>
      <c r="BI121" s="205">
        <f>IF(N121="nulová",J121,0)</f>
        <v>0</v>
      </c>
      <c r="BJ121" s="23" t="s">
        <v>24</v>
      </c>
      <c r="BK121" s="205">
        <f>ROUND(I121*H121,2)</f>
        <v>0</v>
      </c>
      <c r="BL121" s="23" t="s">
        <v>888</v>
      </c>
      <c r="BM121" s="23" t="s">
        <v>960</v>
      </c>
    </row>
    <row r="122" spans="2:65" s="12" customFormat="1" ht="13.5">
      <c r="B122" s="220"/>
      <c r="C122" s="221"/>
      <c r="D122" s="233" t="s">
        <v>190</v>
      </c>
      <c r="E122" s="243" t="s">
        <v>22</v>
      </c>
      <c r="F122" s="244" t="s">
        <v>24</v>
      </c>
      <c r="G122" s="221"/>
      <c r="H122" s="245">
        <v>1</v>
      </c>
      <c r="I122" s="225"/>
      <c r="J122" s="221"/>
      <c r="K122" s="221"/>
      <c r="L122" s="226"/>
      <c r="M122" s="227"/>
      <c r="N122" s="228"/>
      <c r="O122" s="228"/>
      <c r="P122" s="228"/>
      <c r="Q122" s="228"/>
      <c r="R122" s="228"/>
      <c r="S122" s="228"/>
      <c r="T122" s="229"/>
      <c r="AT122" s="230" t="s">
        <v>190</v>
      </c>
      <c r="AU122" s="230" t="s">
        <v>82</v>
      </c>
      <c r="AV122" s="12" t="s">
        <v>82</v>
      </c>
      <c r="AW122" s="12" t="s">
        <v>37</v>
      </c>
      <c r="AX122" s="12" t="s">
        <v>24</v>
      </c>
      <c r="AY122" s="230" t="s">
        <v>180</v>
      </c>
    </row>
    <row r="123" spans="2:65" s="1" customFormat="1" ht="22.5" customHeight="1">
      <c r="B123" s="40"/>
      <c r="C123" s="194" t="s">
        <v>372</v>
      </c>
      <c r="D123" s="194" t="s">
        <v>182</v>
      </c>
      <c r="E123" s="195" t="s">
        <v>260</v>
      </c>
      <c r="F123" s="196" t="s">
        <v>961</v>
      </c>
      <c r="G123" s="197" t="s">
        <v>892</v>
      </c>
      <c r="H123" s="198">
        <v>2</v>
      </c>
      <c r="I123" s="199"/>
      <c r="J123" s="200">
        <f>ROUND(I123*H123,2)</f>
        <v>0</v>
      </c>
      <c r="K123" s="196" t="s">
        <v>22</v>
      </c>
      <c r="L123" s="60"/>
      <c r="M123" s="201" t="s">
        <v>22</v>
      </c>
      <c r="N123" s="202" t="s">
        <v>44</v>
      </c>
      <c r="O123" s="41"/>
      <c r="P123" s="203">
        <f>O123*H123</f>
        <v>0</v>
      </c>
      <c r="Q123" s="203">
        <v>0</v>
      </c>
      <c r="R123" s="203">
        <f>Q123*H123</f>
        <v>0</v>
      </c>
      <c r="S123" s="203">
        <v>0</v>
      </c>
      <c r="T123" s="204">
        <f>S123*H123</f>
        <v>0</v>
      </c>
      <c r="AR123" s="23" t="s">
        <v>888</v>
      </c>
      <c r="AT123" s="23" t="s">
        <v>182</v>
      </c>
      <c r="AU123" s="23" t="s">
        <v>82</v>
      </c>
      <c r="AY123" s="23" t="s">
        <v>180</v>
      </c>
      <c r="BE123" s="205">
        <f>IF(N123="základní",J123,0)</f>
        <v>0</v>
      </c>
      <c r="BF123" s="205">
        <f>IF(N123="snížená",J123,0)</f>
        <v>0</v>
      </c>
      <c r="BG123" s="205">
        <f>IF(N123="zákl. přenesená",J123,0)</f>
        <v>0</v>
      </c>
      <c r="BH123" s="205">
        <f>IF(N123="sníž. přenesená",J123,0)</f>
        <v>0</v>
      </c>
      <c r="BI123" s="205">
        <f>IF(N123="nulová",J123,0)</f>
        <v>0</v>
      </c>
      <c r="BJ123" s="23" t="s">
        <v>24</v>
      </c>
      <c r="BK123" s="205">
        <f>ROUND(I123*H123,2)</f>
        <v>0</v>
      </c>
      <c r="BL123" s="23" t="s">
        <v>888</v>
      </c>
      <c r="BM123" s="23" t="s">
        <v>962</v>
      </c>
    </row>
    <row r="124" spans="2:65" s="11" customFormat="1" ht="13.5">
      <c r="B124" s="209"/>
      <c r="C124" s="210"/>
      <c r="D124" s="206" t="s">
        <v>190</v>
      </c>
      <c r="E124" s="211" t="s">
        <v>22</v>
      </c>
      <c r="F124" s="212" t="s">
        <v>963</v>
      </c>
      <c r="G124" s="210"/>
      <c r="H124" s="213" t="s">
        <v>22</v>
      </c>
      <c r="I124" s="214"/>
      <c r="J124" s="210"/>
      <c r="K124" s="210"/>
      <c r="L124" s="215"/>
      <c r="M124" s="216"/>
      <c r="N124" s="217"/>
      <c r="O124" s="217"/>
      <c r="P124" s="217"/>
      <c r="Q124" s="217"/>
      <c r="R124" s="217"/>
      <c r="S124" s="217"/>
      <c r="T124" s="218"/>
      <c r="AT124" s="219" t="s">
        <v>190</v>
      </c>
      <c r="AU124" s="219" t="s">
        <v>82</v>
      </c>
      <c r="AV124" s="11" t="s">
        <v>24</v>
      </c>
      <c r="AW124" s="11" t="s">
        <v>37</v>
      </c>
      <c r="AX124" s="11" t="s">
        <v>73</v>
      </c>
      <c r="AY124" s="219" t="s">
        <v>180</v>
      </c>
    </row>
    <row r="125" spans="2:65" s="12" customFormat="1" ht="13.5">
      <c r="B125" s="220"/>
      <c r="C125" s="221"/>
      <c r="D125" s="206" t="s">
        <v>190</v>
      </c>
      <c r="E125" s="222" t="s">
        <v>22</v>
      </c>
      <c r="F125" s="223" t="s">
        <v>82</v>
      </c>
      <c r="G125" s="221"/>
      <c r="H125" s="224">
        <v>2</v>
      </c>
      <c r="I125" s="225"/>
      <c r="J125" s="221"/>
      <c r="K125" s="221"/>
      <c r="L125" s="226"/>
      <c r="M125" s="259"/>
      <c r="N125" s="260"/>
      <c r="O125" s="260"/>
      <c r="P125" s="260"/>
      <c r="Q125" s="260"/>
      <c r="R125" s="260"/>
      <c r="S125" s="260"/>
      <c r="T125" s="261"/>
      <c r="AT125" s="230" t="s">
        <v>190</v>
      </c>
      <c r="AU125" s="230" t="s">
        <v>82</v>
      </c>
      <c r="AV125" s="12" t="s">
        <v>82</v>
      </c>
      <c r="AW125" s="12" t="s">
        <v>37</v>
      </c>
      <c r="AX125" s="12" t="s">
        <v>24</v>
      </c>
      <c r="AY125" s="230" t="s">
        <v>180</v>
      </c>
    </row>
    <row r="126" spans="2:65" s="1" customFormat="1" ht="6.95" customHeight="1">
      <c r="B126" s="55"/>
      <c r="C126" s="56"/>
      <c r="D126" s="56"/>
      <c r="E126" s="56"/>
      <c r="F126" s="56"/>
      <c r="G126" s="56"/>
      <c r="H126" s="56"/>
      <c r="I126" s="140"/>
      <c r="J126" s="56"/>
      <c r="K126" s="56"/>
      <c r="L126" s="60"/>
    </row>
  </sheetData>
  <sheetProtection algorithmName="SHA-512" hashValue="ILpl8tbT2xuyBnUu+tfxdbB30xPPeSg3VfxYiUjnCgIU31mEm0GUy84/AZ846L02z3r6iT1uJHYYv68447uybQ==" saltValue="rV8AUqAZSGqB/eU2pm6KGg==" spinCount="100000" sheet="1" objects="1" scenarios="1" formatCells="0" formatColumns="0" formatRows="0" sort="0" autoFilter="0"/>
  <autoFilter ref="C79:K125"/>
  <mergeCells count="9">
    <mergeCell ref="E70:H70"/>
    <mergeCell ref="E72:H72"/>
    <mergeCell ref="G1:H1"/>
    <mergeCell ref="L2:V2"/>
    <mergeCell ref="E7:H7"/>
    <mergeCell ref="E9:H9"/>
    <mergeCell ref="E24:H24"/>
    <mergeCell ref="E45:H45"/>
    <mergeCell ref="E47:H47"/>
  </mergeCells>
  <hyperlinks>
    <hyperlink ref="F1:G1" location="C2" display="1) Krycí list soupisu"/>
    <hyperlink ref="G1:H1" location="C54" display="2) Rekapitulace"/>
    <hyperlink ref="J1" location="C79" display="3) Soupis prací"/>
    <hyperlink ref="L1:V1" location="'Rekapitulace stavby'!C2" display="Rekapitulace stavby"/>
  </hyperlinks>
  <pageMargins left="0.58333330000000005" right="0.58333330000000005" top="0.58333330000000005" bottom="0.58333330000000005" header="0" footer="0"/>
  <pageSetup paperSize="9" fitToHeight="100" orientation="landscape" blackAndWhite="1" r:id="rId1"/>
  <headerFooter>
    <oddFooter>&amp;CStrana &amp;P z &amp;N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16"/>
  <sheetViews>
    <sheetView showGridLines="0" zoomScaleNormal="100" workbookViewId="0"/>
  </sheetViews>
  <sheetFormatPr defaultRowHeight="13.5"/>
  <cols>
    <col min="1" max="1" width="8.33203125" style="268" customWidth="1"/>
    <col min="2" max="2" width="1.6640625" style="268" customWidth="1"/>
    <col min="3" max="4" width="5" style="268" customWidth="1"/>
    <col min="5" max="5" width="11.6640625" style="268" customWidth="1"/>
    <col min="6" max="6" width="9.1640625" style="268" customWidth="1"/>
    <col min="7" max="7" width="5" style="268" customWidth="1"/>
    <col min="8" max="8" width="77.83203125" style="268" customWidth="1"/>
    <col min="9" max="10" width="20" style="268" customWidth="1"/>
    <col min="11" max="11" width="1.6640625" style="268" customWidth="1"/>
  </cols>
  <sheetData>
    <row r="1" spans="2:11" ht="37.5" customHeight="1"/>
    <row r="2" spans="2:11" ht="7.5" customHeight="1">
      <c r="B2" s="269"/>
      <c r="C2" s="270"/>
      <c r="D2" s="270"/>
      <c r="E2" s="270"/>
      <c r="F2" s="270"/>
      <c r="G2" s="270"/>
      <c r="H2" s="270"/>
      <c r="I2" s="270"/>
      <c r="J2" s="270"/>
      <c r="K2" s="271"/>
    </row>
    <row r="3" spans="2:11" s="14" customFormat="1" ht="45" customHeight="1">
      <c r="B3" s="272"/>
      <c r="C3" s="395" t="s">
        <v>964</v>
      </c>
      <c r="D3" s="395"/>
      <c r="E3" s="395"/>
      <c r="F3" s="395"/>
      <c r="G3" s="395"/>
      <c r="H3" s="395"/>
      <c r="I3" s="395"/>
      <c r="J3" s="395"/>
      <c r="K3" s="273"/>
    </row>
    <row r="4" spans="2:11" ht="25.5" customHeight="1">
      <c r="B4" s="274"/>
      <c r="C4" s="399" t="s">
        <v>965</v>
      </c>
      <c r="D4" s="399"/>
      <c r="E4" s="399"/>
      <c r="F4" s="399"/>
      <c r="G4" s="399"/>
      <c r="H4" s="399"/>
      <c r="I4" s="399"/>
      <c r="J4" s="399"/>
      <c r="K4" s="275"/>
    </row>
    <row r="5" spans="2:11" ht="5.25" customHeight="1">
      <c r="B5" s="274"/>
      <c r="C5" s="276"/>
      <c r="D5" s="276"/>
      <c r="E5" s="276"/>
      <c r="F5" s="276"/>
      <c r="G5" s="276"/>
      <c r="H5" s="276"/>
      <c r="I5" s="276"/>
      <c r="J5" s="276"/>
      <c r="K5" s="275"/>
    </row>
    <row r="6" spans="2:11" ht="15" customHeight="1">
      <c r="B6" s="274"/>
      <c r="C6" s="398" t="s">
        <v>966</v>
      </c>
      <c r="D6" s="398"/>
      <c r="E6" s="398"/>
      <c r="F6" s="398"/>
      <c r="G6" s="398"/>
      <c r="H6" s="398"/>
      <c r="I6" s="398"/>
      <c r="J6" s="398"/>
      <c r="K6" s="275"/>
    </row>
    <row r="7" spans="2:11" ht="15" customHeight="1">
      <c r="B7" s="278"/>
      <c r="C7" s="398" t="s">
        <v>967</v>
      </c>
      <c r="D7" s="398"/>
      <c r="E7" s="398"/>
      <c r="F7" s="398"/>
      <c r="G7" s="398"/>
      <c r="H7" s="398"/>
      <c r="I7" s="398"/>
      <c r="J7" s="398"/>
      <c r="K7" s="275"/>
    </row>
    <row r="8" spans="2:11" ht="12.75" customHeight="1">
      <c r="B8" s="278"/>
      <c r="C8" s="277"/>
      <c r="D8" s="277"/>
      <c r="E8" s="277"/>
      <c r="F8" s="277"/>
      <c r="G8" s="277"/>
      <c r="H8" s="277"/>
      <c r="I8" s="277"/>
      <c r="J8" s="277"/>
      <c r="K8" s="275"/>
    </row>
    <row r="9" spans="2:11" ht="15" customHeight="1">
      <c r="B9" s="278"/>
      <c r="C9" s="398" t="s">
        <v>968</v>
      </c>
      <c r="D9" s="398"/>
      <c r="E9" s="398"/>
      <c r="F9" s="398"/>
      <c r="G9" s="398"/>
      <c r="H9" s="398"/>
      <c r="I9" s="398"/>
      <c r="J9" s="398"/>
      <c r="K9" s="275"/>
    </row>
    <row r="10" spans="2:11" ht="15" customHeight="1">
      <c r="B10" s="278"/>
      <c r="C10" s="277"/>
      <c r="D10" s="398" t="s">
        <v>969</v>
      </c>
      <c r="E10" s="398"/>
      <c r="F10" s="398"/>
      <c r="G10" s="398"/>
      <c r="H10" s="398"/>
      <c r="I10" s="398"/>
      <c r="J10" s="398"/>
      <c r="K10" s="275"/>
    </row>
    <row r="11" spans="2:11" ht="15" customHeight="1">
      <c r="B11" s="278"/>
      <c r="C11" s="279"/>
      <c r="D11" s="398" t="s">
        <v>970</v>
      </c>
      <c r="E11" s="398"/>
      <c r="F11" s="398"/>
      <c r="G11" s="398"/>
      <c r="H11" s="398"/>
      <c r="I11" s="398"/>
      <c r="J11" s="398"/>
      <c r="K11" s="275"/>
    </row>
    <row r="12" spans="2:11" ht="12.75" customHeight="1">
      <c r="B12" s="278"/>
      <c r="C12" s="279"/>
      <c r="D12" s="279"/>
      <c r="E12" s="279"/>
      <c r="F12" s="279"/>
      <c r="G12" s="279"/>
      <c r="H12" s="279"/>
      <c r="I12" s="279"/>
      <c r="J12" s="279"/>
      <c r="K12" s="275"/>
    </row>
    <row r="13" spans="2:11" ht="15" customHeight="1">
      <c r="B13" s="278"/>
      <c r="C13" s="279"/>
      <c r="D13" s="398" t="s">
        <v>971</v>
      </c>
      <c r="E13" s="398"/>
      <c r="F13" s="398"/>
      <c r="G13" s="398"/>
      <c r="H13" s="398"/>
      <c r="I13" s="398"/>
      <c r="J13" s="398"/>
      <c r="K13" s="275"/>
    </row>
    <row r="14" spans="2:11" ht="15" customHeight="1">
      <c r="B14" s="278"/>
      <c r="C14" s="279"/>
      <c r="D14" s="398" t="s">
        <v>972</v>
      </c>
      <c r="E14" s="398"/>
      <c r="F14" s="398"/>
      <c r="G14" s="398"/>
      <c r="H14" s="398"/>
      <c r="I14" s="398"/>
      <c r="J14" s="398"/>
      <c r="K14" s="275"/>
    </row>
    <row r="15" spans="2:11" ht="15" customHeight="1">
      <c r="B15" s="278"/>
      <c r="C15" s="279"/>
      <c r="D15" s="398" t="s">
        <v>973</v>
      </c>
      <c r="E15" s="398"/>
      <c r="F15" s="398"/>
      <c r="G15" s="398"/>
      <c r="H15" s="398"/>
      <c r="I15" s="398"/>
      <c r="J15" s="398"/>
      <c r="K15" s="275"/>
    </row>
    <row r="16" spans="2:11" ht="15" customHeight="1">
      <c r="B16" s="278"/>
      <c r="C16" s="279"/>
      <c r="D16" s="279"/>
      <c r="E16" s="280" t="s">
        <v>80</v>
      </c>
      <c r="F16" s="398" t="s">
        <v>974</v>
      </c>
      <c r="G16" s="398"/>
      <c r="H16" s="398"/>
      <c r="I16" s="398"/>
      <c r="J16" s="398"/>
      <c r="K16" s="275"/>
    </row>
    <row r="17" spans="2:11" ht="15" customHeight="1">
      <c r="B17" s="278"/>
      <c r="C17" s="279"/>
      <c r="D17" s="279"/>
      <c r="E17" s="280" t="s">
        <v>975</v>
      </c>
      <c r="F17" s="398" t="s">
        <v>976</v>
      </c>
      <c r="G17" s="398"/>
      <c r="H17" s="398"/>
      <c r="I17" s="398"/>
      <c r="J17" s="398"/>
      <c r="K17" s="275"/>
    </row>
    <row r="18" spans="2:11" ht="15" customHeight="1">
      <c r="B18" s="278"/>
      <c r="C18" s="279"/>
      <c r="D18" s="279"/>
      <c r="E18" s="280" t="s">
        <v>977</v>
      </c>
      <c r="F18" s="398" t="s">
        <v>978</v>
      </c>
      <c r="G18" s="398"/>
      <c r="H18" s="398"/>
      <c r="I18" s="398"/>
      <c r="J18" s="398"/>
      <c r="K18" s="275"/>
    </row>
    <row r="19" spans="2:11" ht="15" customHeight="1">
      <c r="B19" s="278"/>
      <c r="C19" s="279"/>
      <c r="D19" s="279"/>
      <c r="E19" s="280" t="s">
        <v>979</v>
      </c>
      <c r="F19" s="398" t="s">
        <v>980</v>
      </c>
      <c r="G19" s="398"/>
      <c r="H19" s="398"/>
      <c r="I19" s="398"/>
      <c r="J19" s="398"/>
      <c r="K19" s="275"/>
    </row>
    <row r="20" spans="2:11" ht="15" customHeight="1">
      <c r="B20" s="278"/>
      <c r="C20" s="279"/>
      <c r="D20" s="279"/>
      <c r="E20" s="280" t="s">
        <v>981</v>
      </c>
      <c r="F20" s="398" t="s">
        <v>982</v>
      </c>
      <c r="G20" s="398"/>
      <c r="H20" s="398"/>
      <c r="I20" s="398"/>
      <c r="J20" s="398"/>
      <c r="K20" s="275"/>
    </row>
    <row r="21" spans="2:11" ht="15" customHeight="1">
      <c r="B21" s="278"/>
      <c r="C21" s="279"/>
      <c r="D21" s="279"/>
      <c r="E21" s="280" t="s">
        <v>983</v>
      </c>
      <c r="F21" s="398" t="s">
        <v>984</v>
      </c>
      <c r="G21" s="398"/>
      <c r="H21" s="398"/>
      <c r="I21" s="398"/>
      <c r="J21" s="398"/>
      <c r="K21" s="275"/>
    </row>
    <row r="22" spans="2:11" ht="12.75" customHeight="1">
      <c r="B22" s="278"/>
      <c r="C22" s="279"/>
      <c r="D22" s="279"/>
      <c r="E22" s="279"/>
      <c r="F22" s="279"/>
      <c r="G22" s="279"/>
      <c r="H22" s="279"/>
      <c r="I22" s="279"/>
      <c r="J22" s="279"/>
      <c r="K22" s="275"/>
    </row>
    <row r="23" spans="2:11" ht="15" customHeight="1">
      <c r="B23" s="278"/>
      <c r="C23" s="398" t="s">
        <v>985</v>
      </c>
      <c r="D23" s="398"/>
      <c r="E23" s="398"/>
      <c r="F23" s="398"/>
      <c r="G23" s="398"/>
      <c r="H23" s="398"/>
      <c r="I23" s="398"/>
      <c r="J23" s="398"/>
      <c r="K23" s="275"/>
    </row>
    <row r="24" spans="2:11" ht="15" customHeight="1">
      <c r="B24" s="278"/>
      <c r="C24" s="398" t="s">
        <v>986</v>
      </c>
      <c r="D24" s="398"/>
      <c r="E24" s="398"/>
      <c r="F24" s="398"/>
      <c r="G24" s="398"/>
      <c r="H24" s="398"/>
      <c r="I24" s="398"/>
      <c r="J24" s="398"/>
      <c r="K24" s="275"/>
    </row>
    <row r="25" spans="2:11" ht="15" customHeight="1">
      <c r="B25" s="278"/>
      <c r="C25" s="277"/>
      <c r="D25" s="398" t="s">
        <v>987</v>
      </c>
      <c r="E25" s="398"/>
      <c r="F25" s="398"/>
      <c r="G25" s="398"/>
      <c r="H25" s="398"/>
      <c r="I25" s="398"/>
      <c r="J25" s="398"/>
      <c r="K25" s="275"/>
    </row>
    <row r="26" spans="2:11" ht="15" customHeight="1">
      <c r="B26" s="278"/>
      <c r="C26" s="279"/>
      <c r="D26" s="398" t="s">
        <v>988</v>
      </c>
      <c r="E26" s="398"/>
      <c r="F26" s="398"/>
      <c r="G26" s="398"/>
      <c r="H26" s="398"/>
      <c r="I26" s="398"/>
      <c r="J26" s="398"/>
      <c r="K26" s="275"/>
    </row>
    <row r="27" spans="2:11" ht="12.75" customHeight="1">
      <c r="B27" s="278"/>
      <c r="C27" s="279"/>
      <c r="D27" s="279"/>
      <c r="E27" s="279"/>
      <c r="F27" s="279"/>
      <c r="G27" s="279"/>
      <c r="H27" s="279"/>
      <c r="I27" s="279"/>
      <c r="J27" s="279"/>
      <c r="K27" s="275"/>
    </row>
    <row r="28" spans="2:11" ht="15" customHeight="1">
      <c r="B28" s="278"/>
      <c r="C28" s="279"/>
      <c r="D28" s="398" t="s">
        <v>989</v>
      </c>
      <c r="E28" s="398"/>
      <c r="F28" s="398"/>
      <c r="G28" s="398"/>
      <c r="H28" s="398"/>
      <c r="I28" s="398"/>
      <c r="J28" s="398"/>
      <c r="K28" s="275"/>
    </row>
    <row r="29" spans="2:11" ht="15" customHeight="1">
      <c r="B29" s="278"/>
      <c r="C29" s="279"/>
      <c r="D29" s="398" t="s">
        <v>990</v>
      </c>
      <c r="E29" s="398"/>
      <c r="F29" s="398"/>
      <c r="G29" s="398"/>
      <c r="H29" s="398"/>
      <c r="I29" s="398"/>
      <c r="J29" s="398"/>
      <c r="K29" s="275"/>
    </row>
    <row r="30" spans="2:11" ht="12.75" customHeight="1">
      <c r="B30" s="278"/>
      <c r="C30" s="279"/>
      <c r="D30" s="279"/>
      <c r="E30" s="279"/>
      <c r="F30" s="279"/>
      <c r="G30" s="279"/>
      <c r="H30" s="279"/>
      <c r="I30" s="279"/>
      <c r="J30" s="279"/>
      <c r="K30" s="275"/>
    </row>
    <row r="31" spans="2:11" ht="15" customHeight="1">
      <c r="B31" s="278"/>
      <c r="C31" s="279"/>
      <c r="D31" s="398" t="s">
        <v>991</v>
      </c>
      <c r="E31" s="398"/>
      <c r="F31" s="398"/>
      <c r="G31" s="398"/>
      <c r="H31" s="398"/>
      <c r="I31" s="398"/>
      <c r="J31" s="398"/>
      <c r="K31" s="275"/>
    </row>
    <row r="32" spans="2:11" ht="15" customHeight="1">
      <c r="B32" s="278"/>
      <c r="C32" s="279"/>
      <c r="D32" s="398" t="s">
        <v>992</v>
      </c>
      <c r="E32" s="398"/>
      <c r="F32" s="398"/>
      <c r="G32" s="398"/>
      <c r="H32" s="398"/>
      <c r="I32" s="398"/>
      <c r="J32" s="398"/>
      <c r="K32" s="275"/>
    </row>
    <row r="33" spans="2:11" ht="15" customHeight="1">
      <c r="B33" s="278"/>
      <c r="C33" s="279"/>
      <c r="D33" s="398" t="s">
        <v>993</v>
      </c>
      <c r="E33" s="398"/>
      <c r="F33" s="398"/>
      <c r="G33" s="398"/>
      <c r="H33" s="398"/>
      <c r="I33" s="398"/>
      <c r="J33" s="398"/>
      <c r="K33" s="275"/>
    </row>
    <row r="34" spans="2:11" ht="15" customHeight="1">
      <c r="B34" s="278"/>
      <c r="C34" s="279"/>
      <c r="D34" s="277"/>
      <c r="E34" s="281" t="s">
        <v>165</v>
      </c>
      <c r="F34" s="277"/>
      <c r="G34" s="398" t="s">
        <v>994</v>
      </c>
      <c r="H34" s="398"/>
      <c r="I34" s="398"/>
      <c r="J34" s="398"/>
      <c r="K34" s="275"/>
    </row>
    <row r="35" spans="2:11" ht="30.75" customHeight="1">
      <c r="B35" s="278"/>
      <c r="C35" s="279"/>
      <c r="D35" s="277"/>
      <c r="E35" s="281" t="s">
        <v>995</v>
      </c>
      <c r="F35" s="277"/>
      <c r="G35" s="398" t="s">
        <v>996</v>
      </c>
      <c r="H35" s="398"/>
      <c r="I35" s="398"/>
      <c r="J35" s="398"/>
      <c r="K35" s="275"/>
    </row>
    <row r="36" spans="2:11" ht="15" customHeight="1">
      <c r="B36" s="278"/>
      <c r="C36" s="279"/>
      <c r="D36" s="277"/>
      <c r="E36" s="281" t="s">
        <v>54</v>
      </c>
      <c r="F36" s="277"/>
      <c r="G36" s="398" t="s">
        <v>997</v>
      </c>
      <c r="H36" s="398"/>
      <c r="I36" s="398"/>
      <c r="J36" s="398"/>
      <c r="K36" s="275"/>
    </row>
    <row r="37" spans="2:11" ht="15" customHeight="1">
      <c r="B37" s="278"/>
      <c r="C37" s="279"/>
      <c r="D37" s="277"/>
      <c r="E37" s="281" t="s">
        <v>166</v>
      </c>
      <c r="F37" s="277"/>
      <c r="G37" s="398" t="s">
        <v>998</v>
      </c>
      <c r="H37" s="398"/>
      <c r="I37" s="398"/>
      <c r="J37" s="398"/>
      <c r="K37" s="275"/>
    </row>
    <row r="38" spans="2:11" ht="15" customHeight="1">
      <c r="B38" s="278"/>
      <c r="C38" s="279"/>
      <c r="D38" s="277"/>
      <c r="E38" s="281" t="s">
        <v>167</v>
      </c>
      <c r="F38" s="277"/>
      <c r="G38" s="398" t="s">
        <v>999</v>
      </c>
      <c r="H38" s="398"/>
      <c r="I38" s="398"/>
      <c r="J38" s="398"/>
      <c r="K38" s="275"/>
    </row>
    <row r="39" spans="2:11" ht="15" customHeight="1">
      <c r="B39" s="278"/>
      <c r="C39" s="279"/>
      <c r="D39" s="277"/>
      <c r="E39" s="281" t="s">
        <v>168</v>
      </c>
      <c r="F39" s="277"/>
      <c r="G39" s="398" t="s">
        <v>1000</v>
      </c>
      <c r="H39" s="398"/>
      <c r="I39" s="398"/>
      <c r="J39" s="398"/>
      <c r="K39" s="275"/>
    </row>
    <row r="40" spans="2:11" ht="15" customHeight="1">
      <c r="B40" s="278"/>
      <c r="C40" s="279"/>
      <c r="D40" s="277"/>
      <c r="E40" s="281" t="s">
        <v>1001</v>
      </c>
      <c r="F40" s="277"/>
      <c r="G40" s="398" t="s">
        <v>1002</v>
      </c>
      <c r="H40" s="398"/>
      <c r="I40" s="398"/>
      <c r="J40" s="398"/>
      <c r="K40" s="275"/>
    </row>
    <row r="41" spans="2:11" ht="15" customHeight="1">
      <c r="B41" s="278"/>
      <c r="C41" s="279"/>
      <c r="D41" s="277"/>
      <c r="E41" s="281"/>
      <c r="F41" s="277"/>
      <c r="G41" s="398" t="s">
        <v>1003</v>
      </c>
      <c r="H41" s="398"/>
      <c r="I41" s="398"/>
      <c r="J41" s="398"/>
      <c r="K41" s="275"/>
    </row>
    <row r="42" spans="2:11" ht="15" customHeight="1">
      <c r="B42" s="278"/>
      <c r="C42" s="279"/>
      <c r="D42" s="277"/>
      <c r="E42" s="281" t="s">
        <v>1004</v>
      </c>
      <c r="F42" s="277"/>
      <c r="G42" s="398" t="s">
        <v>1005</v>
      </c>
      <c r="H42" s="398"/>
      <c r="I42" s="398"/>
      <c r="J42" s="398"/>
      <c r="K42" s="275"/>
    </row>
    <row r="43" spans="2:11" ht="15" customHeight="1">
      <c r="B43" s="278"/>
      <c r="C43" s="279"/>
      <c r="D43" s="277"/>
      <c r="E43" s="281" t="s">
        <v>170</v>
      </c>
      <c r="F43" s="277"/>
      <c r="G43" s="398" t="s">
        <v>1006</v>
      </c>
      <c r="H43" s="398"/>
      <c r="I43" s="398"/>
      <c r="J43" s="398"/>
      <c r="K43" s="275"/>
    </row>
    <row r="44" spans="2:11" ht="12.75" customHeight="1">
      <c r="B44" s="278"/>
      <c r="C44" s="279"/>
      <c r="D44" s="277"/>
      <c r="E44" s="277"/>
      <c r="F44" s="277"/>
      <c r="G44" s="277"/>
      <c r="H44" s="277"/>
      <c r="I44" s="277"/>
      <c r="J44" s="277"/>
      <c r="K44" s="275"/>
    </row>
    <row r="45" spans="2:11" ht="15" customHeight="1">
      <c r="B45" s="278"/>
      <c r="C45" s="279"/>
      <c r="D45" s="398" t="s">
        <v>1007</v>
      </c>
      <c r="E45" s="398"/>
      <c r="F45" s="398"/>
      <c r="G45" s="398"/>
      <c r="H45" s="398"/>
      <c r="I45" s="398"/>
      <c r="J45" s="398"/>
      <c r="K45" s="275"/>
    </row>
    <row r="46" spans="2:11" ht="15" customHeight="1">
      <c r="B46" s="278"/>
      <c r="C46" s="279"/>
      <c r="D46" s="279"/>
      <c r="E46" s="398" t="s">
        <v>1008</v>
      </c>
      <c r="F46" s="398"/>
      <c r="G46" s="398"/>
      <c r="H46" s="398"/>
      <c r="I46" s="398"/>
      <c r="J46" s="398"/>
      <c r="K46" s="275"/>
    </row>
    <row r="47" spans="2:11" ht="15" customHeight="1">
      <c r="B47" s="278"/>
      <c r="C47" s="279"/>
      <c r="D47" s="279"/>
      <c r="E47" s="398" t="s">
        <v>1009</v>
      </c>
      <c r="F47" s="398"/>
      <c r="G47" s="398"/>
      <c r="H47" s="398"/>
      <c r="I47" s="398"/>
      <c r="J47" s="398"/>
      <c r="K47" s="275"/>
    </row>
    <row r="48" spans="2:11" ht="15" customHeight="1">
      <c r="B48" s="278"/>
      <c r="C48" s="279"/>
      <c r="D48" s="279"/>
      <c r="E48" s="398" t="s">
        <v>1010</v>
      </c>
      <c r="F48" s="398"/>
      <c r="G48" s="398"/>
      <c r="H48" s="398"/>
      <c r="I48" s="398"/>
      <c r="J48" s="398"/>
      <c r="K48" s="275"/>
    </row>
    <row r="49" spans="2:11" ht="15" customHeight="1">
      <c r="B49" s="278"/>
      <c r="C49" s="279"/>
      <c r="D49" s="398" t="s">
        <v>1011</v>
      </c>
      <c r="E49" s="398"/>
      <c r="F49" s="398"/>
      <c r="G49" s="398"/>
      <c r="H49" s="398"/>
      <c r="I49" s="398"/>
      <c r="J49" s="398"/>
      <c r="K49" s="275"/>
    </row>
    <row r="50" spans="2:11" ht="25.5" customHeight="1">
      <c r="B50" s="274"/>
      <c r="C50" s="399" t="s">
        <v>1012</v>
      </c>
      <c r="D50" s="399"/>
      <c r="E50" s="399"/>
      <c r="F50" s="399"/>
      <c r="G50" s="399"/>
      <c r="H50" s="399"/>
      <c r="I50" s="399"/>
      <c r="J50" s="399"/>
      <c r="K50" s="275"/>
    </row>
    <row r="51" spans="2:11" ht="5.25" customHeight="1">
      <c r="B51" s="274"/>
      <c r="C51" s="276"/>
      <c r="D51" s="276"/>
      <c r="E51" s="276"/>
      <c r="F51" s="276"/>
      <c r="G51" s="276"/>
      <c r="H51" s="276"/>
      <c r="I51" s="276"/>
      <c r="J51" s="276"/>
      <c r="K51" s="275"/>
    </row>
    <row r="52" spans="2:11" ht="15" customHeight="1">
      <c r="B52" s="274"/>
      <c r="C52" s="398" t="s">
        <v>1013</v>
      </c>
      <c r="D52" s="398"/>
      <c r="E52" s="398"/>
      <c r="F52" s="398"/>
      <c r="G52" s="398"/>
      <c r="H52" s="398"/>
      <c r="I52" s="398"/>
      <c r="J52" s="398"/>
      <c r="K52" s="275"/>
    </row>
    <row r="53" spans="2:11" ht="15" customHeight="1">
      <c r="B53" s="274"/>
      <c r="C53" s="398" t="s">
        <v>1014</v>
      </c>
      <c r="D53" s="398"/>
      <c r="E53" s="398"/>
      <c r="F53" s="398"/>
      <c r="G53" s="398"/>
      <c r="H53" s="398"/>
      <c r="I53" s="398"/>
      <c r="J53" s="398"/>
      <c r="K53" s="275"/>
    </row>
    <row r="54" spans="2:11" ht="12.75" customHeight="1">
      <c r="B54" s="274"/>
      <c r="C54" s="277"/>
      <c r="D54" s="277"/>
      <c r="E54" s="277"/>
      <c r="F54" s="277"/>
      <c r="G54" s="277"/>
      <c r="H54" s="277"/>
      <c r="I54" s="277"/>
      <c r="J54" s="277"/>
      <c r="K54" s="275"/>
    </row>
    <row r="55" spans="2:11" ht="15" customHeight="1">
      <c r="B55" s="274"/>
      <c r="C55" s="398" t="s">
        <v>1015</v>
      </c>
      <c r="D55" s="398"/>
      <c r="E55" s="398"/>
      <c r="F55" s="398"/>
      <c r="G55" s="398"/>
      <c r="H55" s="398"/>
      <c r="I55" s="398"/>
      <c r="J55" s="398"/>
      <c r="K55" s="275"/>
    </row>
    <row r="56" spans="2:11" ht="15" customHeight="1">
      <c r="B56" s="274"/>
      <c r="C56" s="279"/>
      <c r="D56" s="398" t="s">
        <v>1016</v>
      </c>
      <c r="E56" s="398"/>
      <c r="F56" s="398"/>
      <c r="G56" s="398"/>
      <c r="H56" s="398"/>
      <c r="I56" s="398"/>
      <c r="J56" s="398"/>
      <c r="K56" s="275"/>
    </row>
    <row r="57" spans="2:11" ht="15" customHeight="1">
      <c r="B57" s="274"/>
      <c r="C57" s="279"/>
      <c r="D57" s="398" t="s">
        <v>1017</v>
      </c>
      <c r="E57" s="398"/>
      <c r="F57" s="398"/>
      <c r="G57" s="398"/>
      <c r="H57" s="398"/>
      <c r="I57" s="398"/>
      <c r="J57" s="398"/>
      <c r="K57" s="275"/>
    </row>
    <row r="58" spans="2:11" ht="15" customHeight="1">
      <c r="B58" s="274"/>
      <c r="C58" s="279"/>
      <c r="D58" s="398" t="s">
        <v>1018</v>
      </c>
      <c r="E58" s="398"/>
      <c r="F58" s="398"/>
      <c r="G58" s="398"/>
      <c r="H58" s="398"/>
      <c r="I58" s="398"/>
      <c r="J58" s="398"/>
      <c r="K58" s="275"/>
    </row>
    <row r="59" spans="2:11" ht="15" customHeight="1">
      <c r="B59" s="274"/>
      <c r="C59" s="279"/>
      <c r="D59" s="398" t="s">
        <v>1019</v>
      </c>
      <c r="E59" s="398"/>
      <c r="F59" s="398"/>
      <c r="G59" s="398"/>
      <c r="H59" s="398"/>
      <c r="I59" s="398"/>
      <c r="J59" s="398"/>
      <c r="K59" s="275"/>
    </row>
    <row r="60" spans="2:11" ht="15" customHeight="1">
      <c r="B60" s="274"/>
      <c r="C60" s="279"/>
      <c r="D60" s="397" t="s">
        <v>1020</v>
      </c>
      <c r="E60" s="397"/>
      <c r="F60" s="397"/>
      <c r="G60" s="397"/>
      <c r="H60" s="397"/>
      <c r="I60" s="397"/>
      <c r="J60" s="397"/>
      <c r="K60" s="275"/>
    </row>
    <row r="61" spans="2:11" ht="15" customHeight="1">
      <c r="B61" s="274"/>
      <c r="C61" s="279"/>
      <c r="D61" s="398" t="s">
        <v>1021</v>
      </c>
      <c r="E61" s="398"/>
      <c r="F61" s="398"/>
      <c r="G61" s="398"/>
      <c r="H61" s="398"/>
      <c r="I61" s="398"/>
      <c r="J61" s="398"/>
      <c r="K61" s="275"/>
    </row>
    <row r="62" spans="2:11" ht="12.75" customHeight="1">
      <c r="B62" s="274"/>
      <c r="C62" s="279"/>
      <c r="D62" s="279"/>
      <c r="E62" s="282"/>
      <c r="F62" s="279"/>
      <c r="G62" s="279"/>
      <c r="H62" s="279"/>
      <c r="I62" s="279"/>
      <c r="J62" s="279"/>
      <c r="K62" s="275"/>
    </row>
    <row r="63" spans="2:11" ht="15" customHeight="1">
      <c r="B63" s="274"/>
      <c r="C63" s="279"/>
      <c r="D63" s="398" t="s">
        <v>1022</v>
      </c>
      <c r="E63" s="398"/>
      <c r="F63" s="398"/>
      <c r="G63" s="398"/>
      <c r="H63" s="398"/>
      <c r="I63" s="398"/>
      <c r="J63" s="398"/>
      <c r="K63" s="275"/>
    </row>
    <row r="64" spans="2:11" ht="15" customHeight="1">
      <c r="B64" s="274"/>
      <c r="C64" s="279"/>
      <c r="D64" s="397" t="s">
        <v>1023</v>
      </c>
      <c r="E64" s="397"/>
      <c r="F64" s="397"/>
      <c r="G64" s="397"/>
      <c r="H64" s="397"/>
      <c r="I64" s="397"/>
      <c r="J64" s="397"/>
      <c r="K64" s="275"/>
    </row>
    <row r="65" spans="2:11" ht="15" customHeight="1">
      <c r="B65" s="274"/>
      <c r="C65" s="279"/>
      <c r="D65" s="398" t="s">
        <v>1024</v>
      </c>
      <c r="E65" s="398"/>
      <c r="F65" s="398"/>
      <c r="G65" s="398"/>
      <c r="H65" s="398"/>
      <c r="I65" s="398"/>
      <c r="J65" s="398"/>
      <c r="K65" s="275"/>
    </row>
    <row r="66" spans="2:11" ht="15" customHeight="1">
      <c r="B66" s="274"/>
      <c r="C66" s="279"/>
      <c r="D66" s="398" t="s">
        <v>1025</v>
      </c>
      <c r="E66" s="398"/>
      <c r="F66" s="398"/>
      <c r="G66" s="398"/>
      <c r="H66" s="398"/>
      <c r="I66" s="398"/>
      <c r="J66" s="398"/>
      <c r="K66" s="275"/>
    </row>
    <row r="67" spans="2:11" ht="15" customHeight="1">
      <c r="B67" s="274"/>
      <c r="C67" s="279"/>
      <c r="D67" s="398" t="s">
        <v>1026</v>
      </c>
      <c r="E67" s="398"/>
      <c r="F67" s="398"/>
      <c r="G67" s="398"/>
      <c r="H67" s="398"/>
      <c r="I67" s="398"/>
      <c r="J67" s="398"/>
      <c r="K67" s="275"/>
    </row>
    <row r="68" spans="2:11" ht="15" customHeight="1">
      <c r="B68" s="274"/>
      <c r="C68" s="279"/>
      <c r="D68" s="398" t="s">
        <v>1027</v>
      </c>
      <c r="E68" s="398"/>
      <c r="F68" s="398"/>
      <c r="G68" s="398"/>
      <c r="H68" s="398"/>
      <c r="I68" s="398"/>
      <c r="J68" s="398"/>
      <c r="K68" s="275"/>
    </row>
    <row r="69" spans="2:11" ht="12.75" customHeight="1">
      <c r="B69" s="283"/>
      <c r="C69" s="284"/>
      <c r="D69" s="284"/>
      <c r="E69" s="284"/>
      <c r="F69" s="284"/>
      <c r="G69" s="284"/>
      <c r="H69" s="284"/>
      <c r="I69" s="284"/>
      <c r="J69" s="284"/>
      <c r="K69" s="285"/>
    </row>
    <row r="70" spans="2:11" ht="18.75" customHeight="1">
      <c r="B70" s="286"/>
      <c r="C70" s="286"/>
      <c r="D70" s="286"/>
      <c r="E70" s="286"/>
      <c r="F70" s="286"/>
      <c r="G70" s="286"/>
      <c r="H70" s="286"/>
      <c r="I70" s="286"/>
      <c r="J70" s="286"/>
      <c r="K70" s="287"/>
    </row>
    <row r="71" spans="2:11" ht="18.75" customHeight="1">
      <c r="B71" s="287"/>
      <c r="C71" s="287"/>
      <c r="D71" s="287"/>
      <c r="E71" s="287"/>
      <c r="F71" s="287"/>
      <c r="G71" s="287"/>
      <c r="H71" s="287"/>
      <c r="I71" s="287"/>
      <c r="J71" s="287"/>
      <c r="K71" s="287"/>
    </row>
    <row r="72" spans="2:11" ht="7.5" customHeight="1">
      <c r="B72" s="288"/>
      <c r="C72" s="289"/>
      <c r="D72" s="289"/>
      <c r="E72" s="289"/>
      <c r="F72" s="289"/>
      <c r="G72" s="289"/>
      <c r="H72" s="289"/>
      <c r="I72" s="289"/>
      <c r="J72" s="289"/>
      <c r="K72" s="290"/>
    </row>
    <row r="73" spans="2:11" ht="45" customHeight="1">
      <c r="B73" s="291"/>
      <c r="C73" s="396" t="s">
        <v>99</v>
      </c>
      <c r="D73" s="396"/>
      <c r="E73" s="396"/>
      <c r="F73" s="396"/>
      <c r="G73" s="396"/>
      <c r="H73" s="396"/>
      <c r="I73" s="396"/>
      <c r="J73" s="396"/>
      <c r="K73" s="292"/>
    </row>
    <row r="74" spans="2:11" ht="17.25" customHeight="1">
      <c r="B74" s="291"/>
      <c r="C74" s="293" t="s">
        <v>1028</v>
      </c>
      <c r="D74" s="293"/>
      <c r="E74" s="293"/>
      <c r="F74" s="293" t="s">
        <v>1029</v>
      </c>
      <c r="G74" s="294"/>
      <c r="H74" s="293" t="s">
        <v>166</v>
      </c>
      <c r="I74" s="293" t="s">
        <v>58</v>
      </c>
      <c r="J74" s="293" t="s">
        <v>1030</v>
      </c>
      <c r="K74" s="292"/>
    </row>
    <row r="75" spans="2:11" ht="17.25" customHeight="1">
      <c r="B75" s="291"/>
      <c r="C75" s="295" t="s">
        <v>1031</v>
      </c>
      <c r="D75" s="295"/>
      <c r="E75" s="295"/>
      <c r="F75" s="296" t="s">
        <v>1032</v>
      </c>
      <c r="G75" s="297"/>
      <c r="H75" s="295"/>
      <c r="I75" s="295"/>
      <c r="J75" s="295" t="s">
        <v>1033</v>
      </c>
      <c r="K75" s="292"/>
    </row>
    <row r="76" spans="2:11" ht="5.25" customHeight="1">
      <c r="B76" s="291"/>
      <c r="C76" s="298"/>
      <c r="D76" s="298"/>
      <c r="E76" s="298"/>
      <c r="F76" s="298"/>
      <c r="G76" s="299"/>
      <c r="H76" s="298"/>
      <c r="I76" s="298"/>
      <c r="J76" s="298"/>
      <c r="K76" s="292"/>
    </row>
    <row r="77" spans="2:11" ht="15" customHeight="1">
      <c r="B77" s="291"/>
      <c r="C77" s="281" t="s">
        <v>54</v>
      </c>
      <c r="D77" s="298"/>
      <c r="E77" s="298"/>
      <c r="F77" s="300" t="s">
        <v>1034</v>
      </c>
      <c r="G77" s="299"/>
      <c r="H77" s="281" t="s">
        <v>1035</v>
      </c>
      <c r="I77" s="281" t="s">
        <v>1036</v>
      </c>
      <c r="J77" s="281">
        <v>20</v>
      </c>
      <c r="K77" s="292"/>
    </row>
    <row r="78" spans="2:11" ht="15" customHeight="1">
      <c r="B78" s="291"/>
      <c r="C78" s="281" t="s">
        <v>1037</v>
      </c>
      <c r="D78" s="281"/>
      <c r="E78" s="281"/>
      <c r="F78" s="300" t="s">
        <v>1034</v>
      </c>
      <c r="G78" s="299"/>
      <c r="H78" s="281" t="s">
        <v>1038</v>
      </c>
      <c r="I78" s="281" t="s">
        <v>1036</v>
      </c>
      <c r="J78" s="281">
        <v>120</v>
      </c>
      <c r="K78" s="292"/>
    </row>
    <row r="79" spans="2:11" ht="15" customHeight="1">
      <c r="B79" s="301"/>
      <c r="C79" s="281" t="s">
        <v>1039</v>
      </c>
      <c r="D79" s="281"/>
      <c r="E79" s="281"/>
      <c r="F79" s="300" t="s">
        <v>1040</v>
      </c>
      <c r="G79" s="299"/>
      <c r="H79" s="281" t="s">
        <v>1041</v>
      </c>
      <c r="I79" s="281" t="s">
        <v>1036</v>
      </c>
      <c r="J79" s="281">
        <v>50</v>
      </c>
      <c r="K79" s="292"/>
    </row>
    <row r="80" spans="2:11" ht="15" customHeight="1">
      <c r="B80" s="301"/>
      <c r="C80" s="281" t="s">
        <v>1042</v>
      </c>
      <c r="D80" s="281"/>
      <c r="E80" s="281"/>
      <c r="F80" s="300" t="s">
        <v>1034</v>
      </c>
      <c r="G80" s="299"/>
      <c r="H80" s="281" t="s">
        <v>1043</v>
      </c>
      <c r="I80" s="281" t="s">
        <v>1044</v>
      </c>
      <c r="J80" s="281"/>
      <c r="K80" s="292"/>
    </row>
    <row r="81" spans="2:11" ht="15" customHeight="1">
      <c r="B81" s="301"/>
      <c r="C81" s="302" t="s">
        <v>1045</v>
      </c>
      <c r="D81" s="302"/>
      <c r="E81" s="302"/>
      <c r="F81" s="303" t="s">
        <v>1040</v>
      </c>
      <c r="G81" s="302"/>
      <c r="H81" s="302" t="s">
        <v>1046</v>
      </c>
      <c r="I81" s="302" t="s">
        <v>1036</v>
      </c>
      <c r="J81" s="302">
        <v>15</v>
      </c>
      <c r="K81" s="292"/>
    </row>
    <row r="82" spans="2:11" ht="15" customHeight="1">
      <c r="B82" s="301"/>
      <c r="C82" s="302" t="s">
        <v>1047</v>
      </c>
      <c r="D82" s="302"/>
      <c r="E82" s="302"/>
      <c r="F82" s="303" t="s">
        <v>1040</v>
      </c>
      <c r="G82" s="302"/>
      <c r="H82" s="302" t="s">
        <v>1048</v>
      </c>
      <c r="I82" s="302" t="s">
        <v>1036</v>
      </c>
      <c r="J82" s="302">
        <v>15</v>
      </c>
      <c r="K82" s="292"/>
    </row>
    <row r="83" spans="2:11" ht="15" customHeight="1">
      <c r="B83" s="301"/>
      <c r="C83" s="302" t="s">
        <v>1049</v>
      </c>
      <c r="D83" s="302"/>
      <c r="E83" s="302"/>
      <c r="F83" s="303" t="s">
        <v>1040</v>
      </c>
      <c r="G83" s="302"/>
      <c r="H83" s="302" t="s">
        <v>1050</v>
      </c>
      <c r="I83" s="302" t="s">
        <v>1036</v>
      </c>
      <c r="J83" s="302">
        <v>20</v>
      </c>
      <c r="K83" s="292"/>
    </row>
    <row r="84" spans="2:11" ht="15" customHeight="1">
      <c r="B84" s="301"/>
      <c r="C84" s="302" t="s">
        <v>1051</v>
      </c>
      <c r="D84" s="302"/>
      <c r="E84" s="302"/>
      <c r="F84" s="303" t="s">
        <v>1040</v>
      </c>
      <c r="G84" s="302"/>
      <c r="H84" s="302" t="s">
        <v>1052</v>
      </c>
      <c r="I84" s="302" t="s">
        <v>1036</v>
      </c>
      <c r="J84" s="302">
        <v>20</v>
      </c>
      <c r="K84" s="292"/>
    </row>
    <row r="85" spans="2:11" ht="15" customHeight="1">
      <c r="B85" s="301"/>
      <c r="C85" s="281" t="s">
        <v>1053</v>
      </c>
      <c r="D85" s="281"/>
      <c r="E85" s="281"/>
      <c r="F85" s="300" t="s">
        <v>1040</v>
      </c>
      <c r="G85" s="299"/>
      <c r="H85" s="281" t="s">
        <v>1054</v>
      </c>
      <c r="I85" s="281" t="s">
        <v>1036</v>
      </c>
      <c r="J85" s="281">
        <v>50</v>
      </c>
      <c r="K85" s="292"/>
    </row>
    <row r="86" spans="2:11" ht="15" customHeight="1">
      <c r="B86" s="301"/>
      <c r="C86" s="281" t="s">
        <v>1055</v>
      </c>
      <c r="D86" s="281"/>
      <c r="E86" s="281"/>
      <c r="F86" s="300" t="s">
        <v>1040</v>
      </c>
      <c r="G86" s="299"/>
      <c r="H86" s="281" t="s">
        <v>1056</v>
      </c>
      <c r="I86" s="281" t="s">
        <v>1036</v>
      </c>
      <c r="J86" s="281">
        <v>20</v>
      </c>
      <c r="K86" s="292"/>
    </row>
    <row r="87" spans="2:11" ht="15" customHeight="1">
      <c r="B87" s="301"/>
      <c r="C87" s="281" t="s">
        <v>1057</v>
      </c>
      <c r="D87" s="281"/>
      <c r="E87" s="281"/>
      <c r="F87" s="300" t="s">
        <v>1040</v>
      </c>
      <c r="G87" s="299"/>
      <c r="H87" s="281" t="s">
        <v>1058</v>
      </c>
      <c r="I87" s="281" t="s">
        <v>1036</v>
      </c>
      <c r="J87" s="281">
        <v>20</v>
      </c>
      <c r="K87" s="292"/>
    </row>
    <row r="88" spans="2:11" ht="15" customHeight="1">
      <c r="B88" s="301"/>
      <c r="C88" s="281" t="s">
        <v>1059</v>
      </c>
      <c r="D88" s="281"/>
      <c r="E88" s="281"/>
      <c r="F88" s="300" t="s">
        <v>1040</v>
      </c>
      <c r="G88" s="299"/>
      <c r="H88" s="281" t="s">
        <v>1060</v>
      </c>
      <c r="I88" s="281" t="s">
        <v>1036</v>
      </c>
      <c r="J88" s="281">
        <v>50</v>
      </c>
      <c r="K88" s="292"/>
    </row>
    <row r="89" spans="2:11" ht="15" customHeight="1">
      <c r="B89" s="301"/>
      <c r="C89" s="281" t="s">
        <v>1061</v>
      </c>
      <c r="D89" s="281"/>
      <c r="E89" s="281"/>
      <c r="F89" s="300" t="s">
        <v>1040</v>
      </c>
      <c r="G89" s="299"/>
      <c r="H89" s="281" t="s">
        <v>1061</v>
      </c>
      <c r="I89" s="281" t="s">
        <v>1036</v>
      </c>
      <c r="J89" s="281">
        <v>50</v>
      </c>
      <c r="K89" s="292"/>
    </row>
    <row r="90" spans="2:11" ht="15" customHeight="1">
      <c r="B90" s="301"/>
      <c r="C90" s="281" t="s">
        <v>171</v>
      </c>
      <c r="D90" s="281"/>
      <c r="E90" s="281"/>
      <c r="F90" s="300" t="s">
        <v>1040</v>
      </c>
      <c r="G90" s="299"/>
      <c r="H90" s="281" t="s">
        <v>1062</v>
      </c>
      <c r="I90" s="281" t="s">
        <v>1036</v>
      </c>
      <c r="J90" s="281">
        <v>255</v>
      </c>
      <c r="K90" s="292"/>
    </row>
    <row r="91" spans="2:11" ht="15" customHeight="1">
      <c r="B91" s="301"/>
      <c r="C91" s="281" t="s">
        <v>1063</v>
      </c>
      <c r="D91" s="281"/>
      <c r="E91" s="281"/>
      <c r="F91" s="300" t="s">
        <v>1034</v>
      </c>
      <c r="G91" s="299"/>
      <c r="H91" s="281" t="s">
        <v>1064</v>
      </c>
      <c r="I91" s="281" t="s">
        <v>1065</v>
      </c>
      <c r="J91" s="281"/>
      <c r="K91" s="292"/>
    </row>
    <row r="92" spans="2:11" ht="15" customHeight="1">
      <c r="B92" s="301"/>
      <c r="C92" s="281" t="s">
        <v>1066</v>
      </c>
      <c r="D92" s="281"/>
      <c r="E92" s="281"/>
      <c r="F92" s="300" t="s">
        <v>1034</v>
      </c>
      <c r="G92" s="299"/>
      <c r="H92" s="281" t="s">
        <v>1067</v>
      </c>
      <c r="I92" s="281" t="s">
        <v>1068</v>
      </c>
      <c r="J92" s="281"/>
      <c r="K92" s="292"/>
    </row>
    <row r="93" spans="2:11" ht="15" customHeight="1">
      <c r="B93" s="301"/>
      <c r="C93" s="281" t="s">
        <v>1069</v>
      </c>
      <c r="D93" s="281"/>
      <c r="E93" s="281"/>
      <c r="F93" s="300" t="s">
        <v>1034</v>
      </c>
      <c r="G93" s="299"/>
      <c r="H93" s="281" t="s">
        <v>1069</v>
      </c>
      <c r="I93" s="281" t="s">
        <v>1068</v>
      </c>
      <c r="J93" s="281"/>
      <c r="K93" s="292"/>
    </row>
    <row r="94" spans="2:11" ht="15" customHeight="1">
      <c r="B94" s="301"/>
      <c r="C94" s="281" t="s">
        <v>39</v>
      </c>
      <c r="D94" s="281"/>
      <c r="E94" s="281"/>
      <c r="F94" s="300" t="s">
        <v>1034</v>
      </c>
      <c r="G94" s="299"/>
      <c r="H94" s="281" t="s">
        <v>1070</v>
      </c>
      <c r="I94" s="281" t="s">
        <v>1068</v>
      </c>
      <c r="J94" s="281"/>
      <c r="K94" s="292"/>
    </row>
    <row r="95" spans="2:11" ht="15" customHeight="1">
      <c r="B95" s="301"/>
      <c r="C95" s="281" t="s">
        <v>49</v>
      </c>
      <c r="D95" s="281"/>
      <c r="E95" s="281"/>
      <c r="F95" s="300" t="s">
        <v>1034</v>
      </c>
      <c r="G95" s="299"/>
      <c r="H95" s="281" t="s">
        <v>1071</v>
      </c>
      <c r="I95" s="281" t="s">
        <v>1068</v>
      </c>
      <c r="J95" s="281"/>
      <c r="K95" s="292"/>
    </row>
    <row r="96" spans="2:11" ht="15" customHeight="1">
      <c r="B96" s="304"/>
      <c r="C96" s="305"/>
      <c r="D96" s="305"/>
      <c r="E96" s="305"/>
      <c r="F96" s="305"/>
      <c r="G96" s="305"/>
      <c r="H96" s="305"/>
      <c r="I96" s="305"/>
      <c r="J96" s="305"/>
      <c r="K96" s="306"/>
    </row>
    <row r="97" spans="2:11" ht="18.75" customHeight="1">
      <c r="B97" s="307"/>
      <c r="C97" s="308"/>
      <c r="D97" s="308"/>
      <c r="E97" s="308"/>
      <c r="F97" s="308"/>
      <c r="G97" s="308"/>
      <c r="H97" s="308"/>
      <c r="I97" s="308"/>
      <c r="J97" s="308"/>
      <c r="K97" s="307"/>
    </row>
    <row r="98" spans="2:11" ht="18.75" customHeight="1">
      <c r="B98" s="287"/>
      <c r="C98" s="287"/>
      <c r="D98" s="287"/>
      <c r="E98" s="287"/>
      <c r="F98" s="287"/>
      <c r="G98" s="287"/>
      <c r="H98" s="287"/>
      <c r="I98" s="287"/>
      <c r="J98" s="287"/>
      <c r="K98" s="287"/>
    </row>
    <row r="99" spans="2:11" ht="7.5" customHeight="1">
      <c r="B99" s="288"/>
      <c r="C99" s="289"/>
      <c r="D99" s="289"/>
      <c r="E99" s="289"/>
      <c r="F99" s="289"/>
      <c r="G99" s="289"/>
      <c r="H99" s="289"/>
      <c r="I99" s="289"/>
      <c r="J99" s="289"/>
      <c r="K99" s="290"/>
    </row>
    <row r="100" spans="2:11" ht="45" customHeight="1">
      <c r="B100" s="291"/>
      <c r="C100" s="396" t="s">
        <v>1072</v>
      </c>
      <c r="D100" s="396"/>
      <c r="E100" s="396"/>
      <c r="F100" s="396"/>
      <c r="G100" s="396"/>
      <c r="H100" s="396"/>
      <c r="I100" s="396"/>
      <c r="J100" s="396"/>
      <c r="K100" s="292"/>
    </row>
    <row r="101" spans="2:11" ht="17.25" customHeight="1">
      <c r="B101" s="291"/>
      <c r="C101" s="293" t="s">
        <v>1028</v>
      </c>
      <c r="D101" s="293"/>
      <c r="E101" s="293"/>
      <c r="F101" s="293" t="s">
        <v>1029</v>
      </c>
      <c r="G101" s="294"/>
      <c r="H101" s="293" t="s">
        <v>166</v>
      </c>
      <c r="I101" s="293" t="s">
        <v>58</v>
      </c>
      <c r="J101" s="293" t="s">
        <v>1030</v>
      </c>
      <c r="K101" s="292"/>
    </row>
    <row r="102" spans="2:11" ht="17.25" customHeight="1">
      <c r="B102" s="291"/>
      <c r="C102" s="295" t="s">
        <v>1031</v>
      </c>
      <c r="D102" s="295"/>
      <c r="E102" s="295"/>
      <c r="F102" s="296" t="s">
        <v>1032</v>
      </c>
      <c r="G102" s="297"/>
      <c r="H102" s="295"/>
      <c r="I102" s="295"/>
      <c r="J102" s="295" t="s">
        <v>1033</v>
      </c>
      <c r="K102" s="292"/>
    </row>
    <row r="103" spans="2:11" ht="5.25" customHeight="1">
      <c r="B103" s="291"/>
      <c r="C103" s="293"/>
      <c r="D103" s="293"/>
      <c r="E103" s="293"/>
      <c r="F103" s="293"/>
      <c r="G103" s="309"/>
      <c r="H103" s="293"/>
      <c r="I103" s="293"/>
      <c r="J103" s="293"/>
      <c r="K103" s="292"/>
    </row>
    <row r="104" spans="2:11" ht="15" customHeight="1">
      <c r="B104" s="291"/>
      <c r="C104" s="281" t="s">
        <v>54</v>
      </c>
      <c r="D104" s="298"/>
      <c r="E104" s="298"/>
      <c r="F104" s="300" t="s">
        <v>1034</v>
      </c>
      <c r="G104" s="309"/>
      <c r="H104" s="281" t="s">
        <v>1073</v>
      </c>
      <c r="I104" s="281" t="s">
        <v>1036</v>
      </c>
      <c r="J104" s="281">
        <v>20</v>
      </c>
      <c r="K104" s="292"/>
    </row>
    <row r="105" spans="2:11" ht="15" customHeight="1">
      <c r="B105" s="291"/>
      <c r="C105" s="281" t="s">
        <v>1037</v>
      </c>
      <c r="D105" s="281"/>
      <c r="E105" s="281"/>
      <c r="F105" s="300" t="s">
        <v>1034</v>
      </c>
      <c r="G105" s="281"/>
      <c r="H105" s="281" t="s">
        <v>1073</v>
      </c>
      <c r="I105" s="281" t="s">
        <v>1036</v>
      </c>
      <c r="J105" s="281">
        <v>120</v>
      </c>
      <c r="K105" s="292"/>
    </row>
    <row r="106" spans="2:11" ht="15" customHeight="1">
      <c r="B106" s="301"/>
      <c r="C106" s="281" t="s">
        <v>1039</v>
      </c>
      <c r="D106" s="281"/>
      <c r="E106" s="281"/>
      <c r="F106" s="300" t="s">
        <v>1040</v>
      </c>
      <c r="G106" s="281"/>
      <c r="H106" s="281" t="s">
        <v>1073</v>
      </c>
      <c r="I106" s="281" t="s">
        <v>1036</v>
      </c>
      <c r="J106" s="281">
        <v>50</v>
      </c>
      <c r="K106" s="292"/>
    </row>
    <row r="107" spans="2:11" ht="15" customHeight="1">
      <c r="B107" s="301"/>
      <c r="C107" s="281" t="s">
        <v>1042</v>
      </c>
      <c r="D107" s="281"/>
      <c r="E107" s="281"/>
      <c r="F107" s="300" t="s">
        <v>1034</v>
      </c>
      <c r="G107" s="281"/>
      <c r="H107" s="281" t="s">
        <v>1073</v>
      </c>
      <c r="I107" s="281" t="s">
        <v>1044</v>
      </c>
      <c r="J107" s="281"/>
      <c r="K107" s="292"/>
    </row>
    <row r="108" spans="2:11" ht="15" customHeight="1">
      <c r="B108" s="301"/>
      <c r="C108" s="281" t="s">
        <v>1053</v>
      </c>
      <c r="D108" s="281"/>
      <c r="E108" s="281"/>
      <c r="F108" s="300" t="s">
        <v>1040</v>
      </c>
      <c r="G108" s="281"/>
      <c r="H108" s="281" t="s">
        <v>1073</v>
      </c>
      <c r="I108" s="281" t="s">
        <v>1036</v>
      </c>
      <c r="J108" s="281">
        <v>50</v>
      </c>
      <c r="K108" s="292"/>
    </row>
    <row r="109" spans="2:11" ht="15" customHeight="1">
      <c r="B109" s="301"/>
      <c r="C109" s="281" t="s">
        <v>1061</v>
      </c>
      <c r="D109" s="281"/>
      <c r="E109" s="281"/>
      <c r="F109" s="300" t="s">
        <v>1040</v>
      </c>
      <c r="G109" s="281"/>
      <c r="H109" s="281" t="s">
        <v>1073</v>
      </c>
      <c r="I109" s="281" t="s">
        <v>1036</v>
      </c>
      <c r="J109" s="281">
        <v>50</v>
      </c>
      <c r="K109" s="292"/>
    </row>
    <row r="110" spans="2:11" ht="15" customHeight="1">
      <c r="B110" s="301"/>
      <c r="C110" s="281" t="s">
        <v>1059</v>
      </c>
      <c r="D110" s="281"/>
      <c r="E110" s="281"/>
      <c r="F110" s="300" t="s">
        <v>1040</v>
      </c>
      <c r="G110" s="281"/>
      <c r="H110" s="281" t="s">
        <v>1073</v>
      </c>
      <c r="I110" s="281" t="s">
        <v>1036</v>
      </c>
      <c r="J110" s="281">
        <v>50</v>
      </c>
      <c r="K110" s="292"/>
    </row>
    <row r="111" spans="2:11" ht="15" customHeight="1">
      <c r="B111" s="301"/>
      <c r="C111" s="281" t="s">
        <v>54</v>
      </c>
      <c r="D111" s="281"/>
      <c r="E111" s="281"/>
      <c r="F111" s="300" t="s">
        <v>1034</v>
      </c>
      <c r="G111" s="281"/>
      <c r="H111" s="281" t="s">
        <v>1074</v>
      </c>
      <c r="I111" s="281" t="s">
        <v>1036</v>
      </c>
      <c r="J111" s="281">
        <v>20</v>
      </c>
      <c r="K111" s="292"/>
    </row>
    <row r="112" spans="2:11" ht="15" customHeight="1">
      <c r="B112" s="301"/>
      <c r="C112" s="281" t="s">
        <v>1075</v>
      </c>
      <c r="D112" s="281"/>
      <c r="E112" s="281"/>
      <c r="F112" s="300" t="s">
        <v>1034</v>
      </c>
      <c r="G112" s="281"/>
      <c r="H112" s="281" t="s">
        <v>1076</v>
      </c>
      <c r="I112" s="281" t="s">
        <v>1036</v>
      </c>
      <c r="J112" s="281">
        <v>120</v>
      </c>
      <c r="K112" s="292"/>
    </row>
    <row r="113" spans="2:11" ht="15" customHeight="1">
      <c r="B113" s="301"/>
      <c r="C113" s="281" t="s">
        <v>39</v>
      </c>
      <c r="D113" s="281"/>
      <c r="E113" s="281"/>
      <c r="F113" s="300" t="s">
        <v>1034</v>
      </c>
      <c r="G113" s="281"/>
      <c r="H113" s="281" t="s">
        <v>1077</v>
      </c>
      <c r="I113" s="281" t="s">
        <v>1068</v>
      </c>
      <c r="J113" s="281"/>
      <c r="K113" s="292"/>
    </row>
    <row r="114" spans="2:11" ht="15" customHeight="1">
      <c r="B114" s="301"/>
      <c r="C114" s="281" t="s">
        <v>49</v>
      </c>
      <c r="D114" s="281"/>
      <c r="E114" s="281"/>
      <c r="F114" s="300" t="s">
        <v>1034</v>
      </c>
      <c r="G114" s="281"/>
      <c r="H114" s="281" t="s">
        <v>1078</v>
      </c>
      <c r="I114" s="281" t="s">
        <v>1068</v>
      </c>
      <c r="J114" s="281"/>
      <c r="K114" s="292"/>
    </row>
    <row r="115" spans="2:11" ht="15" customHeight="1">
      <c r="B115" s="301"/>
      <c r="C115" s="281" t="s">
        <v>58</v>
      </c>
      <c r="D115" s="281"/>
      <c r="E115" s="281"/>
      <c r="F115" s="300" t="s">
        <v>1034</v>
      </c>
      <c r="G115" s="281"/>
      <c r="H115" s="281" t="s">
        <v>1079</v>
      </c>
      <c r="I115" s="281" t="s">
        <v>1080</v>
      </c>
      <c r="J115" s="281"/>
      <c r="K115" s="292"/>
    </row>
    <row r="116" spans="2:11" ht="15" customHeight="1">
      <c r="B116" s="304"/>
      <c r="C116" s="310"/>
      <c r="D116" s="310"/>
      <c r="E116" s="310"/>
      <c r="F116" s="310"/>
      <c r="G116" s="310"/>
      <c r="H116" s="310"/>
      <c r="I116" s="310"/>
      <c r="J116" s="310"/>
      <c r="K116" s="306"/>
    </row>
    <row r="117" spans="2:11" ht="18.75" customHeight="1">
      <c r="B117" s="311"/>
      <c r="C117" s="277"/>
      <c r="D117" s="277"/>
      <c r="E117" s="277"/>
      <c r="F117" s="312"/>
      <c r="G117" s="277"/>
      <c r="H117" s="277"/>
      <c r="I117" s="277"/>
      <c r="J117" s="277"/>
      <c r="K117" s="311"/>
    </row>
    <row r="118" spans="2:11" ht="18.75" customHeight="1">
      <c r="B118" s="287"/>
      <c r="C118" s="287"/>
      <c r="D118" s="287"/>
      <c r="E118" s="287"/>
      <c r="F118" s="287"/>
      <c r="G118" s="287"/>
      <c r="H118" s="287"/>
      <c r="I118" s="287"/>
      <c r="J118" s="287"/>
      <c r="K118" s="287"/>
    </row>
    <row r="119" spans="2:11" ht="7.5" customHeight="1">
      <c r="B119" s="313"/>
      <c r="C119" s="314"/>
      <c r="D119" s="314"/>
      <c r="E119" s="314"/>
      <c r="F119" s="314"/>
      <c r="G119" s="314"/>
      <c r="H119" s="314"/>
      <c r="I119" s="314"/>
      <c r="J119" s="314"/>
      <c r="K119" s="315"/>
    </row>
    <row r="120" spans="2:11" ht="45" customHeight="1">
      <c r="B120" s="316"/>
      <c r="C120" s="395" t="s">
        <v>1081</v>
      </c>
      <c r="D120" s="395"/>
      <c r="E120" s="395"/>
      <c r="F120" s="395"/>
      <c r="G120" s="395"/>
      <c r="H120" s="395"/>
      <c r="I120" s="395"/>
      <c r="J120" s="395"/>
      <c r="K120" s="317"/>
    </row>
    <row r="121" spans="2:11" ht="17.25" customHeight="1">
      <c r="B121" s="318"/>
      <c r="C121" s="293" t="s">
        <v>1028</v>
      </c>
      <c r="D121" s="293"/>
      <c r="E121" s="293"/>
      <c r="F121" s="293" t="s">
        <v>1029</v>
      </c>
      <c r="G121" s="294"/>
      <c r="H121" s="293" t="s">
        <v>166</v>
      </c>
      <c r="I121" s="293" t="s">
        <v>58</v>
      </c>
      <c r="J121" s="293" t="s">
        <v>1030</v>
      </c>
      <c r="K121" s="319"/>
    </row>
    <row r="122" spans="2:11" ht="17.25" customHeight="1">
      <c r="B122" s="318"/>
      <c r="C122" s="295" t="s">
        <v>1031</v>
      </c>
      <c r="D122" s="295"/>
      <c r="E122" s="295"/>
      <c r="F122" s="296" t="s">
        <v>1032</v>
      </c>
      <c r="G122" s="297"/>
      <c r="H122" s="295"/>
      <c r="I122" s="295"/>
      <c r="J122" s="295" t="s">
        <v>1033</v>
      </c>
      <c r="K122" s="319"/>
    </row>
    <row r="123" spans="2:11" ht="5.25" customHeight="1">
      <c r="B123" s="320"/>
      <c r="C123" s="298"/>
      <c r="D123" s="298"/>
      <c r="E123" s="298"/>
      <c r="F123" s="298"/>
      <c r="G123" s="281"/>
      <c r="H123" s="298"/>
      <c r="I123" s="298"/>
      <c r="J123" s="298"/>
      <c r="K123" s="321"/>
    </row>
    <row r="124" spans="2:11" ht="15" customHeight="1">
      <c r="B124" s="320"/>
      <c r="C124" s="281" t="s">
        <v>1037</v>
      </c>
      <c r="D124" s="298"/>
      <c r="E124" s="298"/>
      <c r="F124" s="300" t="s">
        <v>1034</v>
      </c>
      <c r="G124" s="281"/>
      <c r="H124" s="281" t="s">
        <v>1073</v>
      </c>
      <c r="I124" s="281" t="s">
        <v>1036</v>
      </c>
      <c r="J124" s="281">
        <v>120</v>
      </c>
      <c r="K124" s="322"/>
    </row>
    <row r="125" spans="2:11" ht="15" customHeight="1">
      <c r="B125" s="320"/>
      <c r="C125" s="281" t="s">
        <v>1082</v>
      </c>
      <c r="D125" s="281"/>
      <c r="E125" s="281"/>
      <c r="F125" s="300" t="s">
        <v>1034</v>
      </c>
      <c r="G125" s="281"/>
      <c r="H125" s="281" t="s">
        <v>1083</v>
      </c>
      <c r="I125" s="281" t="s">
        <v>1036</v>
      </c>
      <c r="J125" s="281" t="s">
        <v>1084</v>
      </c>
      <c r="K125" s="322"/>
    </row>
    <row r="126" spans="2:11" ht="15" customHeight="1">
      <c r="B126" s="320"/>
      <c r="C126" s="281" t="s">
        <v>983</v>
      </c>
      <c r="D126" s="281"/>
      <c r="E126" s="281"/>
      <c r="F126" s="300" t="s">
        <v>1034</v>
      </c>
      <c r="G126" s="281"/>
      <c r="H126" s="281" t="s">
        <v>1085</v>
      </c>
      <c r="I126" s="281" t="s">
        <v>1036</v>
      </c>
      <c r="J126" s="281" t="s">
        <v>1084</v>
      </c>
      <c r="K126" s="322"/>
    </row>
    <row r="127" spans="2:11" ht="15" customHeight="1">
      <c r="B127" s="320"/>
      <c r="C127" s="281" t="s">
        <v>1045</v>
      </c>
      <c r="D127" s="281"/>
      <c r="E127" s="281"/>
      <c r="F127" s="300" t="s">
        <v>1040</v>
      </c>
      <c r="G127" s="281"/>
      <c r="H127" s="281" t="s">
        <v>1046</v>
      </c>
      <c r="I127" s="281" t="s">
        <v>1036</v>
      </c>
      <c r="J127" s="281">
        <v>15</v>
      </c>
      <c r="K127" s="322"/>
    </row>
    <row r="128" spans="2:11" ht="15" customHeight="1">
      <c r="B128" s="320"/>
      <c r="C128" s="302" t="s">
        <v>1047</v>
      </c>
      <c r="D128" s="302"/>
      <c r="E128" s="302"/>
      <c r="F128" s="303" t="s">
        <v>1040</v>
      </c>
      <c r="G128" s="302"/>
      <c r="H128" s="302" t="s">
        <v>1048</v>
      </c>
      <c r="I128" s="302" t="s">
        <v>1036</v>
      </c>
      <c r="J128" s="302">
        <v>15</v>
      </c>
      <c r="K128" s="322"/>
    </row>
    <row r="129" spans="2:11" ht="15" customHeight="1">
      <c r="B129" s="320"/>
      <c r="C129" s="302" t="s">
        <v>1049</v>
      </c>
      <c r="D129" s="302"/>
      <c r="E129" s="302"/>
      <c r="F129" s="303" t="s">
        <v>1040</v>
      </c>
      <c r="G129" s="302"/>
      <c r="H129" s="302" t="s">
        <v>1050</v>
      </c>
      <c r="I129" s="302" t="s">
        <v>1036</v>
      </c>
      <c r="J129" s="302">
        <v>20</v>
      </c>
      <c r="K129" s="322"/>
    </row>
    <row r="130" spans="2:11" ht="15" customHeight="1">
      <c r="B130" s="320"/>
      <c r="C130" s="302" t="s">
        <v>1051</v>
      </c>
      <c r="D130" s="302"/>
      <c r="E130" s="302"/>
      <c r="F130" s="303" t="s">
        <v>1040</v>
      </c>
      <c r="G130" s="302"/>
      <c r="H130" s="302" t="s">
        <v>1052</v>
      </c>
      <c r="I130" s="302" t="s">
        <v>1036</v>
      </c>
      <c r="J130" s="302">
        <v>20</v>
      </c>
      <c r="K130" s="322"/>
    </row>
    <row r="131" spans="2:11" ht="15" customHeight="1">
      <c r="B131" s="320"/>
      <c r="C131" s="281" t="s">
        <v>1039</v>
      </c>
      <c r="D131" s="281"/>
      <c r="E131" s="281"/>
      <c r="F131" s="300" t="s">
        <v>1040</v>
      </c>
      <c r="G131" s="281"/>
      <c r="H131" s="281" t="s">
        <v>1073</v>
      </c>
      <c r="I131" s="281" t="s">
        <v>1036</v>
      </c>
      <c r="J131" s="281">
        <v>50</v>
      </c>
      <c r="K131" s="322"/>
    </row>
    <row r="132" spans="2:11" ht="15" customHeight="1">
      <c r="B132" s="320"/>
      <c r="C132" s="281" t="s">
        <v>1053</v>
      </c>
      <c r="D132" s="281"/>
      <c r="E132" s="281"/>
      <c r="F132" s="300" t="s">
        <v>1040</v>
      </c>
      <c r="G132" s="281"/>
      <c r="H132" s="281" t="s">
        <v>1073</v>
      </c>
      <c r="I132" s="281" t="s">
        <v>1036</v>
      </c>
      <c r="J132" s="281">
        <v>50</v>
      </c>
      <c r="K132" s="322"/>
    </row>
    <row r="133" spans="2:11" ht="15" customHeight="1">
      <c r="B133" s="320"/>
      <c r="C133" s="281" t="s">
        <v>1059</v>
      </c>
      <c r="D133" s="281"/>
      <c r="E133" s="281"/>
      <c r="F133" s="300" t="s">
        <v>1040</v>
      </c>
      <c r="G133" s="281"/>
      <c r="H133" s="281" t="s">
        <v>1073</v>
      </c>
      <c r="I133" s="281" t="s">
        <v>1036</v>
      </c>
      <c r="J133" s="281">
        <v>50</v>
      </c>
      <c r="K133" s="322"/>
    </row>
    <row r="134" spans="2:11" ht="15" customHeight="1">
      <c r="B134" s="320"/>
      <c r="C134" s="281" t="s">
        <v>1061</v>
      </c>
      <c r="D134" s="281"/>
      <c r="E134" s="281"/>
      <c r="F134" s="300" t="s">
        <v>1040</v>
      </c>
      <c r="G134" s="281"/>
      <c r="H134" s="281" t="s">
        <v>1073</v>
      </c>
      <c r="I134" s="281" t="s">
        <v>1036</v>
      </c>
      <c r="J134" s="281">
        <v>50</v>
      </c>
      <c r="K134" s="322"/>
    </row>
    <row r="135" spans="2:11" ht="15" customHeight="1">
      <c r="B135" s="320"/>
      <c r="C135" s="281" t="s">
        <v>171</v>
      </c>
      <c r="D135" s="281"/>
      <c r="E135" s="281"/>
      <c r="F135" s="300" t="s">
        <v>1040</v>
      </c>
      <c r="G135" s="281"/>
      <c r="H135" s="281" t="s">
        <v>1086</v>
      </c>
      <c r="I135" s="281" t="s">
        <v>1036</v>
      </c>
      <c r="J135" s="281">
        <v>255</v>
      </c>
      <c r="K135" s="322"/>
    </row>
    <row r="136" spans="2:11" ht="15" customHeight="1">
      <c r="B136" s="320"/>
      <c r="C136" s="281" t="s">
        <v>1063</v>
      </c>
      <c r="D136" s="281"/>
      <c r="E136" s="281"/>
      <c r="F136" s="300" t="s">
        <v>1034</v>
      </c>
      <c r="G136" s="281"/>
      <c r="H136" s="281" t="s">
        <v>1087</v>
      </c>
      <c r="I136" s="281" t="s">
        <v>1065</v>
      </c>
      <c r="J136" s="281"/>
      <c r="K136" s="322"/>
    </row>
    <row r="137" spans="2:11" ht="15" customHeight="1">
      <c r="B137" s="320"/>
      <c r="C137" s="281" t="s">
        <v>1066</v>
      </c>
      <c r="D137" s="281"/>
      <c r="E137" s="281"/>
      <c r="F137" s="300" t="s">
        <v>1034</v>
      </c>
      <c r="G137" s="281"/>
      <c r="H137" s="281" t="s">
        <v>1088</v>
      </c>
      <c r="I137" s="281" t="s">
        <v>1068</v>
      </c>
      <c r="J137" s="281"/>
      <c r="K137" s="322"/>
    </row>
    <row r="138" spans="2:11" ht="15" customHeight="1">
      <c r="B138" s="320"/>
      <c r="C138" s="281" t="s">
        <v>1069</v>
      </c>
      <c r="D138" s="281"/>
      <c r="E138" s="281"/>
      <c r="F138" s="300" t="s">
        <v>1034</v>
      </c>
      <c r="G138" s="281"/>
      <c r="H138" s="281" t="s">
        <v>1069</v>
      </c>
      <c r="I138" s="281" t="s">
        <v>1068</v>
      </c>
      <c r="J138" s="281"/>
      <c r="K138" s="322"/>
    </row>
    <row r="139" spans="2:11" ht="15" customHeight="1">
      <c r="B139" s="320"/>
      <c r="C139" s="281" t="s">
        <v>39</v>
      </c>
      <c r="D139" s="281"/>
      <c r="E139" s="281"/>
      <c r="F139" s="300" t="s">
        <v>1034</v>
      </c>
      <c r="G139" s="281"/>
      <c r="H139" s="281" t="s">
        <v>1089</v>
      </c>
      <c r="I139" s="281" t="s">
        <v>1068</v>
      </c>
      <c r="J139" s="281"/>
      <c r="K139" s="322"/>
    </row>
    <row r="140" spans="2:11" ht="15" customHeight="1">
      <c r="B140" s="320"/>
      <c r="C140" s="281" t="s">
        <v>1090</v>
      </c>
      <c r="D140" s="281"/>
      <c r="E140" s="281"/>
      <c r="F140" s="300" t="s">
        <v>1034</v>
      </c>
      <c r="G140" s="281"/>
      <c r="H140" s="281" t="s">
        <v>1091</v>
      </c>
      <c r="I140" s="281" t="s">
        <v>1068</v>
      </c>
      <c r="J140" s="281"/>
      <c r="K140" s="322"/>
    </row>
    <row r="141" spans="2:11" ht="15" customHeight="1">
      <c r="B141" s="323"/>
      <c r="C141" s="324"/>
      <c r="D141" s="324"/>
      <c r="E141" s="324"/>
      <c r="F141" s="324"/>
      <c r="G141" s="324"/>
      <c r="H141" s="324"/>
      <c r="I141" s="324"/>
      <c r="J141" s="324"/>
      <c r="K141" s="325"/>
    </row>
    <row r="142" spans="2:11" ht="18.75" customHeight="1">
      <c r="B142" s="277"/>
      <c r="C142" s="277"/>
      <c r="D142" s="277"/>
      <c r="E142" s="277"/>
      <c r="F142" s="312"/>
      <c r="G142" s="277"/>
      <c r="H142" s="277"/>
      <c r="I142" s="277"/>
      <c r="J142" s="277"/>
      <c r="K142" s="277"/>
    </row>
    <row r="143" spans="2:11" ht="18.75" customHeight="1">
      <c r="B143" s="287"/>
      <c r="C143" s="287"/>
      <c r="D143" s="287"/>
      <c r="E143" s="287"/>
      <c r="F143" s="287"/>
      <c r="G143" s="287"/>
      <c r="H143" s="287"/>
      <c r="I143" s="287"/>
      <c r="J143" s="287"/>
      <c r="K143" s="287"/>
    </row>
    <row r="144" spans="2:11" ht="7.5" customHeight="1">
      <c r="B144" s="288"/>
      <c r="C144" s="289"/>
      <c r="D144" s="289"/>
      <c r="E144" s="289"/>
      <c r="F144" s="289"/>
      <c r="G144" s="289"/>
      <c r="H144" s="289"/>
      <c r="I144" s="289"/>
      <c r="J144" s="289"/>
      <c r="K144" s="290"/>
    </row>
    <row r="145" spans="2:11" ht="45" customHeight="1">
      <c r="B145" s="291"/>
      <c r="C145" s="396" t="s">
        <v>1092</v>
      </c>
      <c r="D145" s="396"/>
      <c r="E145" s="396"/>
      <c r="F145" s="396"/>
      <c r="G145" s="396"/>
      <c r="H145" s="396"/>
      <c r="I145" s="396"/>
      <c r="J145" s="396"/>
      <c r="K145" s="292"/>
    </row>
    <row r="146" spans="2:11" ht="17.25" customHeight="1">
      <c r="B146" s="291"/>
      <c r="C146" s="293" t="s">
        <v>1028</v>
      </c>
      <c r="D146" s="293"/>
      <c r="E146" s="293"/>
      <c r="F146" s="293" t="s">
        <v>1029</v>
      </c>
      <c r="G146" s="294"/>
      <c r="H146" s="293" t="s">
        <v>166</v>
      </c>
      <c r="I146" s="293" t="s">
        <v>58</v>
      </c>
      <c r="J146" s="293" t="s">
        <v>1030</v>
      </c>
      <c r="K146" s="292"/>
    </row>
    <row r="147" spans="2:11" ht="17.25" customHeight="1">
      <c r="B147" s="291"/>
      <c r="C147" s="295" t="s">
        <v>1031</v>
      </c>
      <c r="D147" s="295"/>
      <c r="E147" s="295"/>
      <c r="F147" s="296" t="s">
        <v>1032</v>
      </c>
      <c r="G147" s="297"/>
      <c r="H147" s="295"/>
      <c r="I147" s="295"/>
      <c r="J147" s="295" t="s">
        <v>1033</v>
      </c>
      <c r="K147" s="292"/>
    </row>
    <row r="148" spans="2:11" ht="5.25" customHeight="1">
      <c r="B148" s="301"/>
      <c r="C148" s="298"/>
      <c r="D148" s="298"/>
      <c r="E148" s="298"/>
      <c r="F148" s="298"/>
      <c r="G148" s="299"/>
      <c r="H148" s="298"/>
      <c r="I148" s="298"/>
      <c r="J148" s="298"/>
      <c r="K148" s="322"/>
    </row>
    <row r="149" spans="2:11" ht="15" customHeight="1">
      <c r="B149" s="301"/>
      <c r="C149" s="326" t="s">
        <v>1037</v>
      </c>
      <c r="D149" s="281"/>
      <c r="E149" s="281"/>
      <c r="F149" s="327" t="s">
        <v>1034</v>
      </c>
      <c r="G149" s="281"/>
      <c r="H149" s="326" t="s">
        <v>1073</v>
      </c>
      <c r="I149" s="326" t="s">
        <v>1036</v>
      </c>
      <c r="J149" s="326">
        <v>120</v>
      </c>
      <c r="K149" s="322"/>
    </row>
    <row r="150" spans="2:11" ht="15" customHeight="1">
      <c r="B150" s="301"/>
      <c r="C150" s="326" t="s">
        <v>1082</v>
      </c>
      <c r="D150" s="281"/>
      <c r="E150" s="281"/>
      <c r="F150" s="327" t="s">
        <v>1034</v>
      </c>
      <c r="G150" s="281"/>
      <c r="H150" s="326" t="s">
        <v>1093</v>
      </c>
      <c r="I150" s="326" t="s">
        <v>1036</v>
      </c>
      <c r="J150" s="326" t="s">
        <v>1084</v>
      </c>
      <c r="K150" s="322"/>
    </row>
    <row r="151" spans="2:11" ht="15" customHeight="1">
      <c r="B151" s="301"/>
      <c r="C151" s="326" t="s">
        <v>983</v>
      </c>
      <c r="D151" s="281"/>
      <c r="E151" s="281"/>
      <c r="F151" s="327" t="s">
        <v>1034</v>
      </c>
      <c r="G151" s="281"/>
      <c r="H151" s="326" t="s">
        <v>1094</v>
      </c>
      <c r="I151" s="326" t="s">
        <v>1036</v>
      </c>
      <c r="J151" s="326" t="s">
        <v>1084</v>
      </c>
      <c r="K151" s="322"/>
    </row>
    <row r="152" spans="2:11" ht="15" customHeight="1">
      <c r="B152" s="301"/>
      <c r="C152" s="326" t="s">
        <v>1039</v>
      </c>
      <c r="D152" s="281"/>
      <c r="E152" s="281"/>
      <c r="F152" s="327" t="s">
        <v>1040</v>
      </c>
      <c r="G152" s="281"/>
      <c r="H152" s="326" t="s">
        <v>1073</v>
      </c>
      <c r="I152" s="326" t="s">
        <v>1036</v>
      </c>
      <c r="J152" s="326">
        <v>50</v>
      </c>
      <c r="K152" s="322"/>
    </row>
    <row r="153" spans="2:11" ht="15" customHeight="1">
      <c r="B153" s="301"/>
      <c r="C153" s="326" t="s">
        <v>1042</v>
      </c>
      <c r="D153" s="281"/>
      <c r="E153" s="281"/>
      <c r="F153" s="327" t="s">
        <v>1034</v>
      </c>
      <c r="G153" s="281"/>
      <c r="H153" s="326" t="s">
        <v>1073</v>
      </c>
      <c r="I153" s="326" t="s">
        <v>1044</v>
      </c>
      <c r="J153" s="326"/>
      <c r="K153" s="322"/>
    </row>
    <row r="154" spans="2:11" ht="15" customHeight="1">
      <c r="B154" s="301"/>
      <c r="C154" s="326" t="s">
        <v>1053</v>
      </c>
      <c r="D154" s="281"/>
      <c r="E154" s="281"/>
      <c r="F154" s="327" t="s">
        <v>1040</v>
      </c>
      <c r="G154" s="281"/>
      <c r="H154" s="326" t="s">
        <v>1073</v>
      </c>
      <c r="I154" s="326" t="s">
        <v>1036</v>
      </c>
      <c r="J154" s="326">
        <v>50</v>
      </c>
      <c r="K154" s="322"/>
    </row>
    <row r="155" spans="2:11" ht="15" customHeight="1">
      <c r="B155" s="301"/>
      <c r="C155" s="326" t="s">
        <v>1061</v>
      </c>
      <c r="D155" s="281"/>
      <c r="E155" s="281"/>
      <c r="F155" s="327" t="s">
        <v>1040</v>
      </c>
      <c r="G155" s="281"/>
      <c r="H155" s="326" t="s">
        <v>1073</v>
      </c>
      <c r="I155" s="326" t="s">
        <v>1036</v>
      </c>
      <c r="J155" s="326">
        <v>50</v>
      </c>
      <c r="K155" s="322"/>
    </row>
    <row r="156" spans="2:11" ht="15" customHeight="1">
      <c r="B156" s="301"/>
      <c r="C156" s="326" t="s">
        <v>1059</v>
      </c>
      <c r="D156" s="281"/>
      <c r="E156" s="281"/>
      <c r="F156" s="327" t="s">
        <v>1040</v>
      </c>
      <c r="G156" s="281"/>
      <c r="H156" s="326" t="s">
        <v>1073</v>
      </c>
      <c r="I156" s="326" t="s">
        <v>1036</v>
      </c>
      <c r="J156" s="326">
        <v>50</v>
      </c>
      <c r="K156" s="322"/>
    </row>
    <row r="157" spans="2:11" ht="15" customHeight="1">
      <c r="B157" s="301"/>
      <c r="C157" s="326" t="s">
        <v>153</v>
      </c>
      <c r="D157" s="281"/>
      <c r="E157" s="281"/>
      <c r="F157" s="327" t="s">
        <v>1034</v>
      </c>
      <c r="G157" s="281"/>
      <c r="H157" s="326" t="s">
        <v>1095</v>
      </c>
      <c r="I157" s="326" t="s">
        <v>1036</v>
      </c>
      <c r="J157" s="326" t="s">
        <v>1096</v>
      </c>
      <c r="K157" s="322"/>
    </row>
    <row r="158" spans="2:11" ht="15" customHeight="1">
      <c r="B158" s="301"/>
      <c r="C158" s="326" t="s">
        <v>1097</v>
      </c>
      <c r="D158" s="281"/>
      <c r="E158" s="281"/>
      <c r="F158" s="327" t="s">
        <v>1034</v>
      </c>
      <c r="G158" s="281"/>
      <c r="H158" s="326" t="s">
        <v>1098</v>
      </c>
      <c r="I158" s="326" t="s">
        <v>1068</v>
      </c>
      <c r="J158" s="326"/>
      <c r="K158" s="322"/>
    </row>
    <row r="159" spans="2:11" ht="15" customHeight="1">
      <c r="B159" s="328"/>
      <c r="C159" s="310"/>
      <c r="D159" s="310"/>
      <c r="E159" s="310"/>
      <c r="F159" s="310"/>
      <c r="G159" s="310"/>
      <c r="H159" s="310"/>
      <c r="I159" s="310"/>
      <c r="J159" s="310"/>
      <c r="K159" s="329"/>
    </row>
    <row r="160" spans="2:11" ht="18.75" customHeight="1">
      <c r="B160" s="277"/>
      <c r="C160" s="281"/>
      <c r="D160" s="281"/>
      <c r="E160" s="281"/>
      <c r="F160" s="300"/>
      <c r="G160" s="281"/>
      <c r="H160" s="281"/>
      <c r="I160" s="281"/>
      <c r="J160" s="281"/>
      <c r="K160" s="277"/>
    </row>
    <row r="161" spans="2:11" ht="18.75" customHeight="1">
      <c r="B161" s="287"/>
      <c r="C161" s="287"/>
      <c r="D161" s="287"/>
      <c r="E161" s="287"/>
      <c r="F161" s="287"/>
      <c r="G161" s="287"/>
      <c r="H161" s="287"/>
      <c r="I161" s="287"/>
      <c r="J161" s="287"/>
      <c r="K161" s="287"/>
    </row>
    <row r="162" spans="2:11" ht="7.5" customHeight="1">
      <c r="B162" s="269"/>
      <c r="C162" s="270"/>
      <c r="D162" s="270"/>
      <c r="E162" s="270"/>
      <c r="F162" s="270"/>
      <c r="G162" s="270"/>
      <c r="H162" s="270"/>
      <c r="I162" s="270"/>
      <c r="J162" s="270"/>
      <c r="K162" s="271"/>
    </row>
    <row r="163" spans="2:11" ht="45" customHeight="1">
      <c r="B163" s="272"/>
      <c r="C163" s="395" t="s">
        <v>1099</v>
      </c>
      <c r="D163" s="395"/>
      <c r="E163" s="395"/>
      <c r="F163" s="395"/>
      <c r="G163" s="395"/>
      <c r="H163" s="395"/>
      <c r="I163" s="395"/>
      <c r="J163" s="395"/>
      <c r="K163" s="273"/>
    </row>
    <row r="164" spans="2:11" ht="17.25" customHeight="1">
      <c r="B164" s="272"/>
      <c r="C164" s="293" t="s">
        <v>1028</v>
      </c>
      <c r="D164" s="293"/>
      <c r="E164" s="293"/>
      <c r="F164" s="293" t="s">
        <v>1029</v>
      </c>
      <c r="G164" s="330"/>
      <c r="H164" s="331" t="s">
        <v>166</v>
      </c>
      <c r="I164" s="331" t="s">
        <v>58</v>
      </c>
      <c r="J164" s="293" t="s">
        <v>1030</v>
      </c>
      <c r="K164" s="273"/>
    </row>
    <row r="165" spans="2:11" ht="17.25" customHeight="1">
      <c r="B165" s="274"/>
      <c r="C165" s="295" t="s">
        <v>1031</v>
      </c>
      <c r="D165" s="295"/>
      <c r="E165" s="295"/>
      <c r="F165" s="296" t="s">
        <v>1032</v>
      </c>
      <c r="G165" s="332"/>
      <c r="H165" s="333"/>
      <c r="I165" s="333"/>
      <c r="J165" s="295" t="s">
        <v>1033</v>
      </c>
      <c r="K165" s="275"/>
    </row>
    <row r="166" spans="2:11" ht="5.25" customHeight="1">
      <c r="B166" s="301"/>
      <c r="C166" s="298"/>
      <c r="D166" s="298"/>
      <c r="E166" s="298"/>
      <c r="F166" s="298"/>
      <c r="G166" s="299"/>
      <c r="H166" s="298"/>
      <c r="I166" s="298"/>
      <c r="J166" s="298"/>
      <c r="K166" s="322"/>
    </row>
    <row r="167" spans="2:11" ht="15" customHeight="1">
      <c r="B167" s="301"/>
      <c r="C167" s="281" t="s">
        <v>1037</v>
      </c>
      <c r="D167" s="281"/>
      <c r="E167" s="281"/>
      <c r="F167" s="300" t="s">
        <v>1034</v>
      </c>
      <c r="G167" s="281"/>
      <c r="H167" s="281" t="s">
        <v>1073</v>
      </c>
      <c r="I167" s="281" t="s">
        <v>1036</v>
      </c>
      <c r="J167" s="281">
        <v>120</v>
      </c>
      <c r="K167" s="322"/>
    </row>
    <row r="168" spans="2:11" ht="15" customHeight="1">
      <c r="B168" s="301"/>
      <c r="C168" s="281" t="s">
        <v>1082</v>
      </c>
      <c r="D168" s="281"/>
      <c r="E168" s="281"/>
      <c r="F168" s="300" t="s">
        <v>1034</v>
      </c>
      <c r="G168" s="281"/>
      <c r="H168" s="281" t="s">
        <v>1083</v>
      </c>
      <c r="I168" s="281" t="s">
        <v>1036</v>
      </c>
      <c r="J168" s="281" t="s">
        <v>1084</v>
      </c>
      <c r="K168" s="322"/>
    </row>
    <row r="169" spans="2:11" ht="15" customHeight="1">
      <c r="B169" s="301"/>
      <c r="C169" s="281" t="s">
        <v>983</v>
      </c>
      <c r="D169" s="281"/>
      <c r="E169" s="281"/>
      <c r="F169" s="300" t="s">
        <v>1034</v>
      </c>
      <c r="G169" s="281"/>
      <c r="H169" s="281" t="s">
        <v>1100</v>
      </c>
      <c r="I169" s="281" t="s">
        <v>1036</v>
      </c>
      <c r="J169" s="281" t="s">
        <v>1084</v>
      </c>
      <c r="K169" s="322"/>
    </row>
    <row r="170" spans="2:11" ht="15" customHeight="1">
      <c r="B170" s="301"/>
      <c r="C170" s="281" t="s">
        <v>1039</v>
      </c>
      <c r="D170" s="281"/>
      <c r="E170" s="281"/>
      <c r="F170" s="300" t="s">
        <v>1040</v>
      </c>
      <c r="G170" s="281"/>
      <c r="H170" s="281" t="s">
        <v>1100</v>
      </c>
      <c r="I170" s="281" t="s">
        <v>1036</v>
      </c>
      <c r="J170" s="281">
        <v>50</v>
      </c>
      <c r="K170" s="322"/>
    </row>
    <row r="171" spans="2:11" ht="15" customHeight="1">
      <c r="B171" s="301"/>
      <c r="C171" s="281" t="s">
        <v>1042</v>
      </c>
      <c r="D171" s="281"/>
      <c r="E171" s="281"/>
      <c r="F171" s="300" t="s">
        <v>1034</v>
      </c>
      <c r="G171" s="281"/>
      <c r="H171" s="281" t="s">
        <v>1100</v>
      </c>
      <c r="I171" s="281" t="s">
        <v>1044</v>
      </c>
      <c r="J171" s="281"/>
      <c r="K171" s="322"/>
    </row>
    <row r="172" spans="2:11" ht="15" customHeight="1">
      <c r="B172" s="301"/>
      <c r="C172" s="281" t="s">
        <v>1053</v>
      </c>
      <c r="D172" s="281"/>
      <c r="E172" s="281"/>
      <c r="F172" s="300" t="s">
        <v>1040</v>
      </c>
      <c r="G172" s="281"/>
      <c r="H172" s="281" t="s">
        <v>1100</v>
      </c>
      <c r="I172" s="281" t="s">
        <v>1036</v>
      </c>
      <c r="J172" s="281">
        <v>50</v>
      </c>
      <c r="K172" s="322"/>
    </row>
    <row r="173" spans="2:11" ht="15" customHeight="1">
      <c r="B173" s="301"/>
      <c r="C173" s="281" t="s">
        <v>1061</v>
      </c>
      <c r="D173" s="281"/>
      <c r="E173" s="281"/>
      <c r="F173" s="300" t="s">
        <v>1040</v>
      </c>
      <c r="G173" s="281"/>
      <c r="H173" s="281" t="s">
        <v>1100</v>
      </c>
      <c r="I173" s="281" t="s">
        <v>1036</v>
      </c>
      <c r="J173" s="281">
        <v>50</v>
      </c>
      <c r="K173" s="322"/>
    </row>
    <row r="174" spans="2:11" ht="15" customHeight="1">
      <c r="B174" s="301"/>
      <c r="C174" s="281" t="s">
        <v>1059</v>
      </c>
      <c r="D174" s="281"/>
      <c r="E174" s="281"/>
      <c r="F174" s="300" t="s">
        <v>1040</v>
      </c>
      <c r="G174" s="281"/>
      <c r="H174" s="281" t="s">
        <v>1100</v>
      </c>
      <c r="I174" s="281" t="s">
        <v>1036</v>
      </c>
      <c r="J174" s="281">
        <v>50</v>
      </c>
      <c r="K174" s="322"/>
    </row>
    <row r="175" spans="2:11" ht="15" customHeight="1">
      <c r="B175" s="301"/>
      <c r="C175" s="281" t="s">
        <v>165</v>
      </c>
      <c r="D175" s="281"/>
      <c r="E175" s="281"/>
      <c r="F175" s="300" t="s">
        <v>1034</v>
      </c>
      <c r="G175" s="281"/>
      <c r="H175" s="281" t="s">
        <v>1101</v>
      </c>
      <c r="I175" s="281" t="s">
        <v>1102</v>
      </c>
      <c r="J175" s="281"/>
      <c r="K175" s="322"/>
    </row>
    <row r="176" spans="2:11" ht="15" customHeight="1">
      <c r="B176" s="301"/>
      <c r="C176" s="281" t="s">
        <v>58</v>
      </c>
      <c r="D176" s="281"/>
      <c r="E176" s="281"/>
      <c r="F176" s="300" t="s">
        <v>1034</v>
      </c>
      <c r="G176" s="281"/>
      <c r="H176" s="281" t="s">
        <v>1103</v>
      </c>
      <c r="I176" s="281" t="s">
        <v>1104</v>
      </c>
      <c r="J176" s="281">
        <v>1</v>
      </c>
      <c r="K176" s="322"/>
    </row>
    <row r="177" spans="2:11" ht="15" customHeight="1">
      <c r="B177" s="301"/>
      <c r="C177" s="281" t="s">
        <v>54</v>
      </c>
      <c r="D177" s="281"/>
      <c r="E177" s="281"/>
      <c r="F177" s="300" t="s">
        <v>1034</v>
      </c>
      <c r="G177" s="281"/>
      <c r="H177" s="281" t="s">
        <v>1105</v>
      </c>
      <c r="I177" s="281" t="s">
        <v>1036</v>
      </c>
      <c r="J177" s="281">
        <v>20</v>
      </c>
      <c r="K177" s="322"/>
    </row>
    <row r="178" spans="2:11" ht="15" customHeight="1">
      <c r="B178" s="301"/>
      <c r="C178" s="281" t="s">
        <v>166</v>
      </c>
      <c r="D178" s="281"/>
      <c r="E178" s="281"/>
      <c r="F178" s="300" t="s">
        <v>1034</v>
      </c>
      <c r="G178" s="281"/>
      <c r="H178" s="281" t="s">
        <v>1106</v>
      </c>
      <c r="I178" s="281" t="s">
        <v>1036</v>
      </c>
      <c r="J178" s="281">
        <v>255</v>
      </c>
      <c r="K178" s="322"/>
    </row>
    <row r="179" spans="2:11" ht="15" customHeight="1">
      <c r="B179" s="301"/>
      <c r="C179" s="281" t="s">
        <v>167</v>
      </c>
      <c r="D179" s="281"/>
      <c r="E179" s="281"/>
      <c r="F179" s="300" t="s">
        <v>1034</v>
      </c>
      <c r="G179" s="281"/>
      <c r="H179" s="281" t="s">
        <v>999</v>
      </c>
      <c r="I179" s="281" t="s">
        <v>1036</v>
      </c>
      <c r="J179" s="281">
        <v>10</v>
      </c>
      <c r="K179" s="322"/>
    </row>
    <row r="180" spans="2:11" ht="15" customHeight="1">
      <c r="B180" s="301"/>
      <c r="C180" s="281" t="s">
        <v>168</v>
      </c>
      <c r="D180" s="281"/>
      <c r="E180" s="281"/>
      <c r="F180" s="300" t="s">
        <v>1034</v>
      </c>
      <c r="G180" s="281"/>
      <c r="H180" s="281" t="s">
        <v>1107</v>
      </c>
      <c r="I180" s="281" t="s">
        <v>1068</v>
      </c>
      <c r="J180" s="281"/>
      <c r="K180" s="322"/>
    </row>
    <row r="181" spans="2:11" ht="15" customHeight="1">
      <c r="B181" s="301"/>
      <c r="C181" s="281" t="s">
        <v>1108</v>
      </c>
      <c r="D181" s="281"/>
      <c r="E181" s="281"/>
      <c r="F181" s="300" t="s">
        <v>1034</v>
      </c>
      <c r="G181" s="281"/>
      <c r="H181" s="281" t="s">
        <v>1109</v>
      </c>
      <c r="I181" s="281" t="s">
        <v>1068</v>
      </c>
      <c r="J181" s="281"/>
      <c r="K181" s="322"/>
    </row>
    <row r="182" spans="2:11" ht="15" customHeight="1">
      <c r="B182" s="301"/>
      <c r="C182" s="281" t="s">
        <v>1097</v>
      </c>
      <c r="D182" s="281"/>
      <c r="E182" s="281"/>
      <c r="F182" s="300" t="s">
        <v>1034</v>
      </c>
      <c r="G182" s="281"/>
      <c r="H182" s="281" t="s">
        <v>1110</v>
      </c>
      <c r="I182" s="281" t="s">
        <v>1068</v>
      </c>
      <c r="J182" s="281"/>
      <c r="K182" s="322"/>
    </row>
    <row r="183" spans="2:11" ht="15" customHeight="1">
      <c r="B183" s="301"/>
      <c r="C183" s="281" t="s">
        <v>170</v>
      </c>
      <c r="D183" s="281"/>
      <c r="E183" s="281"/>
      <c r="F183" s="300" t="s">
        <v>1040</v>
      </c>
      <c r="G183" s="281"/>
      <c r="H183" s="281" t="s">
        <v>1111</v>
      </c>
      <c r="I183" s="281" t="s">
        <v>1036</v>
      </c>
      <c r="J183" s="281">
        <v>50</v>
      </c>
      <c r="K183" s="322"/>
    </row>
    <row r="184" spans="2:11" ht="15" customHeight="1">
      <c r="B184" s="301"/>
      <c r="C184" s="281" t="s">
        <v>1112</v>
      </c>
      <c r="D184" s="281"/>
      <c r="E184" s="281"/>
      <c r="F184" s="300" t="s">
        <v>1040</v>
      </c>
      <c r="G184" s="281"/>
      <c r="H184" s="281" t="s">
        <v>1113</v>
      </c>
      <c r="I184" s="281" t="s">
        <v>1114</v>
      </c>
      <c r="J184" s="281"/>
      <c r="K184" s="322"/>
    </row>
    <row r="185" spans="2:11" ht="15" customHeight="1">
      <c r="B185" s="301"/>
      <c r="C185" s="281" t="s">
        <v>1115</v>
      </c>
      <c r="D185" s="281"/>
      <c r="E185" s="281"/>
      <c r="F185" s="300" t="s">
        <v>1040</v>
      </c>
      <c r="G185" s="281"/>
      <c r="H185" s="281" t="s">
        <v>1116</v>
      </c>
      <c r="I185" s="281" t="s">
        <v>1114</v>
      </c>
      <c r="J185" s="281"/>
      <c r="K185" s="322"/>
    </row>
    <row r="186" spans="2:11" ht="15" customHeight="1">
      <c r="B186" s="301"/>
      <c r="C186" s="281" t="s">
        <v>1117</v>
      </c>
      <c r="D186" s="281"/>
      <c r="E186" s="281"/>
      <c r="F186" s="300" t="s">
        <v>1040</v>
      </c>
      <c r="G186" s="281"/>
      <c r="H186" s="281" t="s">
        <v>1118</v>
      </c>
      <c r="I186" s="281" t="s">
        <v>1114</v>
      </c>
      <c r="J186" s="281"/>
      <c r="K186" s="322"/>
    </row>
    <row r="187" spans="2:11" ht="15" customHeight="1">
      <c r="B187" s="301"/>
      <c r="C187" s="334" t="s">
        <v>1119</v>
      </c>
      <c r="D187" s="281"/>
      <c r="E187" s="281"/>
      <c r="F187" s="300" t="s">
        <v>1040</v>
      </c>
      <c r="G187" s="281"/>
      <c r="H187" s="281" t="s">
        <v>1120</v>
      </c>
      <c r="I187" s="281" t="s">
        <v>1121</v>
      </c>
      <c r="J187" s="335" t="s">
        <v>1122</v>
      </c>
      <c r="K187" s="322"/>
    </row>
    <row r="188" spans="2:11" ht="15" customHeight="1">
      <c r="B188" s="301"/>
      <c r="C188" s="286" t="s">
        <v>43</v>
      </c>
      <c r="D188" s="281"/>
      <c r="E188" s="281"/>
      <c r="F188" s="300" t="s">
        <v>1034</v>
      </c>
      <c r="G188" s="281"/>
      <c r="H188" s="277" t="s">
        <v>1123</v>
      </c>
      <c r="I188" s="281" t="s">
        <v>1124</v>
      </c>
      <c r="J188" s="281"/>
      <c r="K188" s="322"/>
    </row>
    <row r="189" spans="2:11" ht="15" customHeight="1">
      <c r="B189" s="301"/>
      <c r="C189" s="286" t="s">
        <v>1125</v>
      </c>
      <c r="D189" s="281"/>
      <c r="E189" s="281"/>
      <c r="F189" s="300" t="s">
        <v>1034</v>
      </c>
      <c r="G189" s="281"/>
      <c r="H189" s="281" t="s">
        <v>1126</v>
      </c>
      <c r="I189" s="281" t="s">
        <v>1068</v>
      </c>
      <c r="J189" s="281"/>
      <c r="K189" s="322"/>
    </row>
    <row r="190" spans="2:11" ht="15" customHeight="1">
      <c r="B190" s="301"/>
      <c r="C190" s="286" t="s">
        <v>143</v>
      </c>
      <c r="D190" s="281"/>
      <c r="E190" s="281"/>
      <c r="F190" s="300" t="s">
        <v>1034</v>
      </c>
      <c r="G190" s="281"/>
      <c r="H190" s="281" t="s">
        <v>1127</v>
      </c>
      <c r="I190" s="281" t="s">
        <v>1068</v>
      </c>
      <c r="J190" s="281"/>
      <c r="K190" s="322"/>
    </row>
    <row r="191" spans="2:11" ht="15" customHeight="1">
      <c r="B191" s="301"/>
      <c r="C191" s="286" t="s">
        <v>1128</v>
      </c>
      <c r="D191" s="281"/>
      <c r="E191" s="281"/>
      <c r="F191" s="300" t="s">
        <v>1040</v>
      </c>
      <c r="G191" s="281"/>
      <c r="H191" s="281" t="s">
        <v>1129</v>
      </c>
      <c r="I191" s="281" t="s">
        <v>1068</v>
      </c>
      <c r="J191" s="281"/>
      <c r="K191" s="322"/>
    </row>
    <row r="192" spans="2:11" ht="15" customHeight="1">
      <c r="B192" s="328"/>
      <c r="C192" s="336"/>
      <c r="D192" s="310"/>
      <c r="E192" s="310"/>
      <c r="F192" s="310"/>
      <c r="G192" s="310"/>
      <c r="H192" s="310"/>
      <c r="I192" s="310"/>
      <c r="J192" s="310"/>
      <c r="K192" s="329"/>
    </row>
    <row r="193" spans="2:11" ht="18.75" customHeight="1">
      <c r="B193" s="277"/>
      <c r="C193" s="281"/>
      <c r="D193" s="281"/>
      <c r="E193" s="281"/>
      <c r="F193" s="300"/>
      <c r="G193" s="281"/>
      <c r="H193" s="281"/>
      <c r="I193" s="281"/>
      <c r="J193" s="281"/>
      <c r="K193" s="277"/>
    </row>
    <row r="194" spans="2:11" ht="18.75" customHeight="1">
      <c r="B194" s="277"/>
      <c r="C194" s="281"/>
      <c r="D194" s="281"/>
      <c r="E194" s="281"/>
      <c r="F194" s="300"/>
      <c r="G194" s="281"/>
      <c r="H194" s="281"/>
      <c r="I194" s="281"/>
      <c r="J194" s="281"/>
      <c r="K194" s="277"/>
    </row>
    <row r="195" spans="2:11" ht="18.75" customHeight="1">
      <c r="B195" s="287"/>
      <c r="C195" s="287"/>
      <c r="D195" s="287"/>
      <c r="E195" s="287"/>
      <c r="F195" s="287"/>
      <c r="G195" s="287"/>
      <c r="H195" s="287"/>
      <c r="I195" s="287"/>
      <c r="J195" s="287"/>
      <c r="K195" s="287"/>
    </row>
    <row r="196" spans="2:11">
      <c r="B196" s="269"/>
      <c r="C196" s="270"/>
      <c r="D196" s="270"/>
      <c r="E196" s="270"/>
      <c r="F196" s="270"/>
      <c r="G196" s="270"/>
      <c r="H196" s="270"/>
      <c r="I196" s="270"/>
      <c r="J196" s="270"/>
      <c r="K196" s="271"/>
    </row>
    <row r="197" spans="2:11" ht="21">
      <c r="B197" s="272"/>
      <c r="C197" s="395" t="s">
        <v>1130</v>
      </c>
      <c r="D197" s="395"/>
      <c r="E197" s="395"/>
      <c r="F197" s="395"/>
      <c r="G197" s="395"/>
      <c r="H197" s="395"/>
      <c r="I197" s="395"/>
      <c r="J197" s="395"/>
      <c r="K197" s="273"/>
    </row>
    <row r="198" spans="2:11" ht="25.5" customHeight="1">
      <c r="B198" s="272"/>
      <c r="C198" s="337" t="s">
        <v>1131</v>
      </c>
      <c r="D198" s="337"/>
      <c r="E198" s="337"/>
      <c r="F198" s="337" t="s">
        <v>1132</v>
      </c>
      <c r="G198" s="338"/>
      <c r="H198" s="394" t="s">
        <v>1133</v>
      </c>
      <c r="I198" s="394"/>
      <c r="J198" s="394"/>
      <c r="K198" s="273"/>
    </row>
    <row r="199" spans="2:11" ht="5.25" customHeight="1">
      <c r="B199" s="301"/>
      <c r="C199" s="298"/>
      <c r="D199" s="298"/>
      <c r="E199" s="298"/>
      <c r="F199" s="298"/>
      <c r="G199" s="281"/>
      <c r="H199" s="298"/>
      <c r="I199" s="298"/>
      <c r="J199" s="298"/>
      <c r="K199" s="322"/>
    </row>
    <row r="200" spans="2:11" ht="15" customHeight="1">
      <c r="B200" s="301"/>
      <c r="C200" s="281" t="s">
        <v>1124</v>
      </c>
      <c r="D200" s="281"/>
      <c r="E200" s="281"/>
      <c r="F200" s="300" t="s">
        <v>44</v>
      </c>
      <c r="G200" s="281"/>
      <c r="H200" s="392" t="s">
        <v>1134</v>
      </c>
      <c r="I200" s="392"/>
      <c r="J200" s="392"/>
      <c r="K200" s="322"/>
    </row>
    <row r="201" spans="2:11" ht="15" customHeight="1">
      <c r="B201" s="301"/>
      <c r="C201" s="307"/>
      <c r="D201" s="281"/>
      <c r="E201" s="281"/>
      <c r="F201" s="300" t="s">
        <v>45</v>
      </c>
      <c r="G201" s="281"/>
      <c r="H201" s="392" t="s">
        <v>1135</v>
      </c>
      <c r="I201" s="392"/>
      <c r="J201" s="392"/>
      <c r="K201" s="322"/>
    </row>
    <row r="202" spans="2:11" ht="15" customHeight="1">
      <c r="B202" s="301"/>
      <c r="C202" s="307"/>
      <c r="D202" s="281"/>
      <c r="E202" s="281"/>
      <c r="F202" s="300" t="s">
        <v>48</v>
      </c>
      <c r="G202" s="281"/>
      <c r="H202" s="392" t="s">
        <v>1136</v>
      </c>
      <c r="I202" s="392"/>
      <c r="J202" s="392"/>
      <c r="K202" s="322"/>
    </row>
    <row r="203" spans="2:11" ht="15" customHeight="1">
      <c r="B203" s="301"/>
      <c r="C203" s="281"/>
      <c r="D203" s="281"/>
      <c r="E203" s="281"/>
      <c r="F203" s="300" t="s">
        <v>46</v>
      </c>
      <c r="G203" s="281"/>
      <c r="H203" s="392" t="s">
        <v>1137</v>
      </c>
      <c r="I203" s="392"/>
      <c r="J203" s="392"/>
      <c r="K203" s="322"/>
    </row>
    <row r="204" spans="2:11" ht="15" customHeight="1">
      <c r="B204" s="301"/>
      <c r="C204" s="281"/>
      <c r="D204" s="281"/>
      <c r="E204" s="281"/>
      <c r="F204" s="300" t="s">
        <v>47</v>
      </c>
      <c r="G204" s="281"/>
      <c r="H204" s="392" t="s">
        <v>1138</v>
      </c>
      <c r="I204" s="392"/>
      <c r="J204" s="392"/>
      <c r="K204" s="322"/>
    </row>
    <row r="205" spans="2:11" ht="15" customHeight="1">
      <c r="B205" s="301"/>
      <c r="C205" s="281"/>
      <c r="D205" s="281"/>
      <c r="E205" s="281"/>
      <c r="F205" s="300"/>
      <c r="G205" s="281"/>
      <c r="H205" s="281"/>
      <c r="I205" s="281"/>
      <c r="J205" s="281"/>
      <c r="K205" s="322"/>
    </row>
    <row r="206" spans="2:11" ht="15" customHeight="1">
      <c r="B206" s="301"/>
      <c r="C206" s="281" t="s">
        <v>1080</v>
      </c>
      <c r="D206" s="281"/>
      <c r="E206" s="281"/>
      <c r="F206" s="300" t="s">
        <v>80</v>
      </c>
      <c r="G206" s="281"/>
      <c r="H206" s="392" t="s">
        <v>1139</v>
      </c>
      <c r="I206" s="392"/>
      <c r="J206" s="392"/>
      <c r="K206" s="322"/>
    </row>
    <row r="207" spans="2:11" ht="15" customHeight="1">
      <c r="B207" s="301"/>
      <c r="C207" s="307"/>
      <c r="D207" s="281"/>
      <c r="E207" s="281"/>
      <c r="F207" s="300" t="s">
        <v>977</v>
      </c>
      <c r="G207" s="281"/>
      <c r="H207" s="392" t="s">
        <v>978</v>
      </c>
      <c r="I207" s="392"/>
      <c r="J207" s="392"/>
      <c r="K207" s="322"/>
    </row>
    <row r="208" spans="2:11" ht="15" customHeight="1">
      <c r="B208" s="301"/>
      <c r="C208" s="281"/>
      <c r="D208" s="281"/>
      <c r="E208" s="281"/>
      <c r="F208" s="300" t="s">
        <v>975</v>
      </c>
      <c r="G208" s="281"/>
      <c r="H208" s="392" t="s">
        <v>1140</v>
      </c>
      <c r="I208" s="392"/>
      <c r="J208" s="392"/>
      <c r="K208" s="322"/>
    </row>
    <row r="209" spans="2:11" ht="15" customHeight="1">
      <c r="B209" s="339"/>
      <c r="C209" s="307"/>
      <c r="D209" s="307"/>
      <c r="E209" s="307"/>
      <c r="F209" s="300" t="s">
        <v>979</v>
      </c>
      <c r="G209" s="286"/>
      <c r="H209" s="393" t="s">
        <v>980</v>
      </c>
      <c r="I209" s="393"/>
      <c r="J209" s="393"/>
      <c r="K209" s="340"/>
    </row>
    <row r="210" spans="2:11" ht="15" customHeight="1">
      <c r="B210" s="339"/>
      <c r="C210" s="307"/>
      <c r="D210" s="307"/>
      <c r="E210" s="307"/>
      <c r="F210" s="300" t="s">
        <v>981</v>
      </c>
      <c r="G210" s="286"/>
      <c r="H210" s="393" t="s">
        <v>1141</v>
      </c>
      <c r="I210" s="393"/>
      <c r="J210" s="393"/>
      <c r="K210" s="340"/>
    </row>
    <row r="211" spans="2:11" ht="15" customHeight="1">
      <c r="B211" s="339"/>
      <c r="C211" s="307"/>
      <c r="D211" s="307"/>
      <c r="E211" s="307"/>
      <c r="F211" s="341"/>
      <c r="G211" s="286"/>
      <c r="H211" s="342"/>
      <c r="I211" s="342"/>
      <c r="J211" s="342"/>
      <c r="K211" s="340"/>
    </row>
    <row r="212" spans="2:11" ht="15" customHeight="1">
      <c r="B212" s="339"/>
      <c r="C212" s="281" t="s">
        <v>1104</v>
      </c>
      <c r="D212" s="307"/>
      <c r="E212" s="307"/>
      <c r="F212" s="300">
        <v>1</v>
      </c>
      <c r="G212" s="286"/>
      <c r="H212" s="393" t="s">
        <v>1142</v>
      </c>
      <c r="I212" s="393"/>
      <c r="J212" s="393"/>
      <c r="K212" s="340"/>
    </row>
    <row r="213" spans="2:11" ht="15" customHeight="1">
      <c r="B213" s="339"/>
      <c r="C213" s="307"/>
      <c r="D213" s="307"/>
      <c r="E213" s="307"/>
      <c r="F213" s="300">
        <v>2</v>
      </c>
      <c r="G213" s="286"/>
      <c r="H213" s="393" t="s">
        <v>1143</v>
      </c>
      <c r="I213" s="393"/>
      <c r="J213" s="393"/>
      <c r="K213" s="340"/>
    </row>
    <row r="214" spans="2:11" ht="15" customHeight="1">
      <c r="B214" s="339"/>
      <c r="C214" s="307"/>
      <c r="D214" s="307"/>
      <c r="E214" s="307"/>
      <c r="F214" s="300">
        <v>3</v>
      </c>
      <c r="G214" s="286"/>
      <c r="H214" s="393" t="s">
        <v>1144</v>
      </c>
      <c r="I214" s="393"/>
      <c r="J214" s="393"/>
      <c r="K214" s="340"/>
    </row>
    <row r="215" spans="2:11" ht="15" customHeight="1">
      <c r="B215" s="339"/>
      <c r="C215" s="307"/>
      <c r="D215" s="307"/>
      <c r="E215" s="307"/>
      <c r="F215" s="300">
        <v>4</v>
      </c>
      <c r="G215" s="286"/>
      <c r="H215" s="393" t="s">
        <v>1145</v>
      </c>
      <c r="I215" s="393"/>
      <c r="J215" s="393"/>
      <c r="K215" s="340"/>
    </row>
    <row r="216" spans="2:11" ht="12.75" customHeight="1">
      <c r="B216" s="343"/>
      <c r="C216" s="344"/>
      <c r="D216" s="344"/>
      <c r="E216" s="344"/>
      <c r="F216" s="344"/>
      <c r="G216" s="344"/>
      <c r="H216" s="344"/>
      <c r="I216" s="344"/>
      <c r="J216" s="344"/>
      <c r="K216" s="345"/>
    </row>
  </sheetData>
  <sheetProtection algorithmName="SHA-512" hashValue="cNoCkPglc3GbjmilT4cEKfLRa7NoyqD2UJmDnNt/pN3t+zLVBgwkhz/9B3z5hxK3W+X9EYfVwVhlFfSxwiGsJg==" saltValue="jAZG1wDQcNKqbJX/WPVwnw==" spinCount="100000" sheet="1" objects="1" scenarios="1" formatCells="0" formatColumns="0" formatRows="0" sort="0" autoFilter="0"/>
  <mergeCells count="77">
    <mergeCell ref="C9:J9"/>
    <mergeCell ref="D10:J10"/>
    <mergeCell ref="D13:J13"/>
    <mergeCell ref="C3:J3"/>
    <mergeCell ref="C4:J4"/>
    <mergeCell ref="C6:J6"/>
    <mergeCell ref="C7:J7"/>
    <mergeCell ref="D11:J11"/>
    <mergeCell ref="F19:J19"/>
    <mergeCell ref="F20:J20"/>
    <mergeCell ref="D14:J14"/>
    <mergeCell ref="D15:J15"/>
    <mergeCell ref="F16:J16"/>
    <mergeCell ref="F17:J17"/>
    <mergeCell ref="D31:J31"/>
    <mergeCell ref="C24:J24"/>
    <mergeCell ref="D32:J32"/>
    <mergeCell ref="F18:J18"/>
    <mergeCell ref="F21:J21"/>
    <mergeCell ref="C23:J23"/>
    <mergeCell ref="D25:J25"/>
    <mergeCell ref="D26:J26"/>
    <mergeCell ref="D28:J28"/>
    <mergeCell ref="D29:J29"/>
    <mergeCell ref="D33:J33"/>
    <mergeCell ref="G34:J34"/>
    <mergeCell ref="G35:J35"/>
    <mergeCell ref="D49:J49"/>
    <mergeCell ref="E48:J48"/>
    <mergeCell ref="G36:J36"/>
    <mergeCell ref="G37:J37"/>
    <mergeCell ref="D58:J58"/>
    <mergeCell ref="D59:J59"/>
    <mergeCell ref="C50:J50"/>
    <mergeCell ref="G38:J38"/>
    <mergeCell ref="G39:J39"/>
    <mergeCell ref="G40:J40"/>
    <mergeCell ref="G41:J41"/>
    <mergeCell ref="G42:J42"/>
    <mergeCell ref="G43:J43"/>
    <mergeCell ref="D45:J45"/>
    <mergeCell ref="E46:J46"/>
    <mergeCell ref="E47:J47"/>
    <mergeCell ref="C52:J52"/>
    <mergeCell ref="C53:J53"/>
    <mergeCell ref="C55:J55"/>
    <mergeCell ref="D56:J56"/>
    <mergeCell ref="D57:J57"/>
    <mergeCell ref="H200:J200"/>
    <mergeCell ref="D60:J60"/>
    <mergeCell ref="D63:J63"/>
    <mergeCell ref="D64:J64"/>
    <mergeCell ref="D66:J66"/>
    <mergeCell ref="D65:J65"/>
    <mergeCell ref="C100:J100"/>
    <mergeCell ref="D61:J61"/>
    <mergeCell ref="D67:J67"/>
    <mergeCell ref="D68:J68"/>
    <mergeCell ref="C73:J73"/>
    <mergeCell ref="H198:J198"/>
    <mergeCell ref="C163:J163"/>
    <mergeCell ref="C120:J120"/>
    <mergeCell ref="C145:J145"/>
    <mergeCell ref="C197:J197"/>
    <mergeCell ref="H215:J215"/>
    <mergeCell ref="H213:J213"/>
    <mergeCell ref="H210:J210"/>
    <mergeCell ref="H209:J209"/>
    <mergeCell ref="H207:J207"/>
    <mergeCell ref="H208:J208"/>
    <mergeCell ref="H203:J203"/>
    <mergeCell ref="H201:J201"/>
    <mergeCell ref="H212:J212"/>
    <mergeCell ref="H214:J214"/>
    <mergeCell ref="H206:J206"/>
    <mergeCell ref="H204:J204"/>
    <mergeCell ref="H202:J202"/>
  </mergeCells>
  <pageMargins left="0.59027779999999996" right="0.59027779999999996" top="0.59027779999999996" bottom="0.59027779999999996" header="0" footer="0"/>
  <pageSetup paperSize="9" scale="77"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7</vt:i4>
      </vt:variant>
      <vt:variant>
        <vt:lpstr>Pojmenované oblasti</vt:lpstr>
      </vt:variant>
      <vt:variant>
        <vt:i4>13</vt:i4>
      </vt:variant>
    </vt:vector>
  </HeadingPairs>
  <TitlesOfParts>
    <vt:vector size="20" baseType="lpstr">
      <vt:lpstr>Rekapitulace stavby</vt:lpstr>
      <vt:lpstr>SO 101 - Rekonstrukce mís...</vt:lpstr>
      <vt:lpstr>SO 401 - Veřejné osvětlení</vt:lpstr>
      <vt:lpstr>SO 801 - Sadové úpravy</vt:lpstr>
      <vt:lpstr>SO 901 - Plochy pro denní...</vt:lpstr>
      <vt:lpstr>VRN - Vedlejší rozpočtové...</vt:lpstr>
      <vt:lpstr>Pokyny pro vyplnění</vt:lpstr>
      <vt:lpstr>'Rekapitulace stavby'!Názvy_tisku</vt:lpstr>
      <vt:lpstr>'SO 101 - Rekonstrukce mís...'!Názvy_tisku</vt:lpstr>
      <vt:lpstr>'SO 401 - Veřejné osvětlení'!Názvy_tisku</vt:lpstr>
      <vt:lpstr>'SO 801 - Sadové úpravy'!Názvy_tisku</vt:lpstr>
      <vt:lpstr>'SO 901 - Plochy pro denní...'!Názvy_tisku</vt:lpstr>
      <vt:lpstr>'VRN - Vedlejší rozpočtové...'!Názvy_tisku</vt:lpstr>
      <vt:lpstr>'Pokyny pro vyplnění'!Oblast_tisku</vt:lpstr>
      <vt:lpstr>'Rekapitulace stavby'!Oblast_tisku</vt:lpstr>
      <vt:lpstr>'SO 101 - Rekonstrukce mís...'!Oblast_tisku</vt:lpstr>
      <vt:lpstr>'SO 401 - Veřejné osvětlení'!Oblast_tisku</vt:lpstr>
      <vt:lpstr>'SO 801 - Sadové úpravy'!Oblast_tisku</vt:lpstr>
      <vt:lpstr>'SO 901 - Plochy pro denní...'!Oblast_tisku</vt:lpstr>
      <vt:lpstr>'VRN - Vedlejší rozpočtové...'!Oblast_tisku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Petr-PC\Petr</dc:creator>
  <cp:lastModifiedBy>Petr</cp:lastModifiedBy>
  <dcterms:created xsi:type="dcterms:W3CDTF">2017-06-14T18:36:27Z</dcterms:created>
  <dcterms:modified xsi:type="dcterms:W3CDTF">2017-06-14T18:36:39Z</dcterms:modified>
</cp:coreProperties>
</file>